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H:\Themen\Wasserstoff\Istkosten-EHB H2\"/>
    </mc:Choice>
  </mc:AlternateContent>
  <xr:revisionPtr revIDLastSave="0" documentId="13_ncr:1_{74F8B01A-1B6E-4579-874B-D85806A547B1}" xr6:coauthVersionLast="47" xr6:coauthVersionMax="47" xr10:uidLastSave="{00000000-0000-0000-0000-000000000000}"/>
  <bookViews>
    <workbookView xWindow="28680" yWindow="-120" windowWidth="29040" windowHeight="15480" tabRatio="924" activeTab="1" xr2:uid="{B04923BF-191D-427C-9DF9-5ACB84A6CD07}"/>
  </bookViews>
  <sheets>
    <sheet name="Changelog" sheetId="1" r:id="rId1"/>
    <sheet name="A_Stammdaten" sheetId="2" r:id="rId2"/>
    <sheet name="A1_Fragen" sheetId="3" r:id="rId3"/>
    <sheet name="A2_SaLi" sheetId="18" r:id="rId4"/>
    <sheet name="A3_Hinzu_Kürz" sheetId="19" r:id="rId5"/>
    <sheet name="B_Bilanz" sheetId="4" r:id="rId6"/>
    <sheet name="B1_Details" sheetId="11" r:id="rId7"/>
    <sheet name="B2_RSt_Spiegel" sheetId="7" r:id="rId8"/>
    <sheet name="B3_Darl_Spiegel" sheetId="8" r:id="rId9"/>
    <sheet name="C_GuV" sheetId="9" r:id="rId10"/>
    <sheet name="D_SAV" sheetId="13" r:id="rId11"/>
    <sheet name="D1_ND" sheetId="15" r:id="rId12"/>
    <sheet name="D2_Zuschüsse" sheetId="21" r:id="rId13"/>
    <sheet name="E_CF_Rechn" sheetId="20" r:id="rId14"/>
    <sheet name="Drop-Down Listen" sheetId="5" r:id="rId15"/>
    <sheet name="Faktorreihe" sheetId="14" r:id="rId16"/>
  </sheets>
  <definedNames>
    <definedName name="_xlnm._FilterDatabase" localSheetId="3" hidden="1">A2_SaLi!$A$7:$C$507</definedName>
    <definedName name="_Key1" localSheetId="4" hidden="1">#REF!</definedName>
    <definedName name="_Key1" localSheetId="12" hidden="1">#REF!</definedName>
    <definedName name="_Key1" hidden="1">#REF!</definedName>
    <definedName name="_Key1neu" localSheetId="4" hidden="1">#REF!</definedName>
    <definedName name="_Key1neu" hidden="1">#REF!</definedName>
    <definedName name="_Key2" localSheetId="4" hidden="1">#REF!</definedName>
    <definedName name="_Key2" hidden="1">#REF!</definedName>
    <definedName name="_Order1" hidden="1">255</definedName>
    <definedName name="_Order2" hidden="1">255</definedName>
    <definedName name="_Sort" localSheetId="4" hidden="1">#REF!</definedName>
    <definedName name="_Sort" localSheetId="12" hidden="1">#REF!</definedName>
    <definedName name="_Sort" hidden="1">#REF!</definedName>
    <definedName name="_Sortneu" localSheetId="4" hidden="1">#REF!</definedName>
    <definedName name="_Sortneu" hidden="1">#REF!</definedName>
    <definedName name="Anlagengruppen">D1_ND!$A$3:$A$51</definedName>
    <definedName name="AnlGrTabelle">"D1_ND'!$A$3:$E$51"</definedName>
    <definedName name="BKZ_Arten">'Drop-Down Listen'!$J$2:$J$4</definedName>
    <definedName name="_xlnm.Print_Area" localSheetId="12">D2_Zuschüsse!$A$1:$G$1</definedName>
    <definedName name="GuV_Nummern_Pos" localSheetId="12">'Drop-Down Listen'!$B$2:$B$71</definedName>
    <definedName name="Key2_neu" localSheetId="4" hidden="1">#REF!</definedName>
    <definedName name="Key2_neu" hidden="1">#REF!</definedName>
    <definedName name="Konten_Sali_Bez">'Drop-Down Listen'!$L$2:$L$505</definedName>
    <definedName name="NetzId" localSheetId="12">A_Stammdaten!$J$6:$J$104</definedName>
    <definedName name="Schlüssel">OFFSET(#REF!,0,0,COUNTA(#REF!),1)</definedName>
    <definedName name="Sortneu" localSheetId="4" hidden="1">#REF!</definedName>
    <definedName name="Sortneu" hidden="1">#REF!</definedName>
    <definedName name="Z_88C7CD93_4C5C_45F9_8E10_23D17A25DE06_.wvu.Cols" localSheetId="4" hidden="1">A3_Hinzu_Kürz!#REF!</definedName>
    <definedName name="Z_88C7CD93_4C5C_45F9_8E10_23D17A25DE06_.wvu.FilterData" localSheetId="4" hidden="1">A3_Hinzu_Kürz!$A$5:$J$506</definedName>
    <definedName name="Z_88C7CD93_4C5C_45F9_8E10_23D17A25DE06_.wvu.PrintArea" localSheetId="12" hidden="1">D2_Zuschüsse!$A$1:$G$1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4" i="2" l="1"/>
  <c r="A1" i="1"/>
  <c r="T5" i="13" l="1"/>
  <c r="S5" i="13"/>
  <c r="R5" i="13"/>
  <c r="Q5" i="13"/>
  <c r="P5" i="13"/>
  <c r="AC12" i="13"/>
  <c r="AC15" i="13"/>
  <c r="A121" i="13"/>
  <c r="H121" i="13"/>
  <c r="I121" i="13"/>
  <c r="J121" i="13"/>
  <c r="U121" i="13" s="1"/>
  <c r="K121" i="13"/>
  <c r="T121" i="13"/>
  <c r="AC121" i="13"/>
  <c r="A122" i="13"/>
  <c r="H122" i="13"/>
  <c r="I122" i="13"/>
  <c r="J122" i="13"/>
  <c r="K122" i="13"/>
  <c r="T122" i="13"/>
  <c r="U122" i="13"/>
  <c r="AC122" i="13"/>
  <c r="A123" i="13"/>
  <c r="H123" i="13"/>
  <c r="I123" i="13"/>
  <c r="J123" i="13"/>
  <c r="K123" i="13"/>
  <c r="T123" i="13"/>
  <c r="U123" i="13"/>
  <c r="V123" i="13" s="1"/>
  <c r="AC123" i="13"/>
  <c r="A124" i="13"/>
  <c r="H124" i="13"/>
  <c r="I124" i="13"/>
  <c r="J124" i="13"/>
  <c r="K124" i="13"/>
  <c r="T124" i="13"/>
  <c r="U124" i="13"/>
  <c r="V124" i="13" s="1"/>
  <c r="X124" i="13"/>
  <c r="AB124" i="13" s="1"/>
  <c r="AF124" i="13" s="1"/>
  <c r="AC124" i="13"/>
  <c r="A125" i="13"/>
  <c r="H125" i="13"/>
  <c r="I125" i="13"/>
  <c r="J125" i="13"/>
  <c r="U125" i="13" s="1"/>
  <c r="X125" i="13" s="1"/>
  <c r="AB125" i="13" s="1"/>
  <c r="AF125" i="13" s="1"/>
  <c r="K125" i="13"/>
  <c r="T125" i="13"/>
  <c r="AC125" i="13"/>
  <c r="A126" i="13"/>
  <c r="H126" i="13"/>
  <c r="I126" i="13"/>
  <c r="J126" i="13"/>
  <c r="K126" i="13"/>
  <c r="T126" i="13"/>
  <c r="U126" i="13"/>
  <c r="AC126" i="13"/>
  <c r="A127" i="13"/>
  <c r="H127" i="13"/>
  <c r="I127" i="13"/>
  <c r="J127" i="13"/>
  <c r="K127" i="13"/>
  <c r="T127" i="13"/>
  <c r="U127" i="13"/>
  <c r="V127" i="13" s="1"/>
  <c r="X127" i="13"/>
  <c r="AB127" i="13" s="1"/>
  <c r="AC127" i="13"/>
  <c r="A128" i="13"/>
  <c r="H128" i="13"/>
  <c r="I128" i="13"/>
  <c r="J128" i="13"/>
  <c r="K128" i="13"/>
  <c r="T128" i="13"/>
  <c r="U128" i="13"/>
  <c r="V128" i="13" s="1"/>
  <c r="Z128" i="13" s="1"/>
  <c r="AC128" i="13"/>
  <c r="A129" i="13"/>
  <c r="H129" i="13"/>
  <c r="I129" i="13"/>
  <c r="J129" i="13"/>
  <c r="U129" i="13" s="1"/>
  <c r="X129" i="13" s="1"/>
  <c r="AB129" i="13" s="1"/>
  <c r="AF129" i="13" s="1"/>
  <c r="K129" i="13"/>
  <c r="T129" i="13"/>
  <c r="AC129" i="13"/>
  <c r="A130" i="13"/>
  <c r="H130" i="13"/>
  <c r="I130" i="13"/>
  <c r="J130" i="13"/>
  <c r="K130" i="13"/>
  <c r="T130" i="13"/>
  <c r="U130" i="13"/>
  <c r="AC130" i="13"/>
  <c r="A131" i="13"/>
  <c r="H131" i="13"/>
  <c r="I131" i="13"/>
  <c r="J131" i="13"/>
  <c r="K131" i="13"/>
  <c r="T131" i="13"/>
  <c r="U131" i="13"/>
  <c r="V131" i="13" s="1"/>
  <c r="AC131" i="13"/>
  <c r="A132" i="13"/>
  <c r="H132" i="13"/>
  <c r="I132" i="13"/>
  <c r="J132" i="13"/>
  <c r="K132" i="13"/>
  <c r="T132" i="13"/>
  <c r="U132" i="13"/>
  <c r="V132" i="13" s="1"/>
  <c r="Z132" i="13" s="1"/>
  <c r="X132" i="13"/>
  <c r="AB132" i="13" s="1"/>
  <c r="AF132" i="13" s="1"/>
  <c r="AC132" i="13"/>
  <c r="A133" i="13"/>
  <c r="H133" i="13"/>
  <c r="I133" i="13"/>
  <c r="J133" i="13"/>
  <c r="U133" i="13" s="1"/>
  <c r="X133" i="13" s="1"/>
  <c r="AB133" i="13" s="1"/>
  <c r="AF133" i="13" s="1"/>
  <c r="K133" i="13"/>
  <c r="T133" i="13"/>
  <c r="V133" i="13"/>
  <c r="AC133" i="13"/>
  <c r="A134" i="13"/>
  <c r="H134" i="13"/>
  <c r="I134" i="13"/>
  <c r="J134" i="13"/>
  <c r="K134" i="13"/>
  <c r="T134" i="13"/>
  <c r="U134" i="13"/>
  <c r="AC134" i="13"/>
  <c r="A135" i="13"/>
  <c r="H135" i="13"/>
  <c r="I135" i="13"/>
  <c r="J135" i="13"/>
  <c r="K135" i="13"/>
  <c r="T135" i="13"/>
  <c r="U135" i="13"/>
  <c r="V135" i="13" s="1"/>
  <c r="AC135" i="13"/>
  <c r="A136" i="13"/>
  <c r="H136" i="13"/>
  <c r="I136" i="13"/>
  <c r="J136" i="13"/>
  <c r="K136" i="13"/>
  <c r="T136" i="13"/>
  <c r="U136" i="13"/>
  <c r="V136" i="13" s="1"/>
  <c r="Z136" i="13" s="1"/>
  <c r="AC136" i="13"/>
  <c r="A137" i="13"/>
  <c r="H137" i="13"/>
  <c r="I137" i="13"/>
  <c r="J137" i="13"/>
  <c r="U137" i="13" s="1"/>
  <c r="K137" i="13"/>
  <c r="T137" i="13"/>
  <c r="AC137" i="13"/>
  <c r="A138" i="13"/>
  <c r="H138" i="13"/>
  <c r="I138" i="13"/>
  <c r="J138" i="13"/>
  <c r="K138" i="13"/>
  <c r="T138" i="13"/>
  <c r="U138" i="13"/>
  <c r="AC138" i="13"/>
  <c r="A139" i="13"/>
  <c r="H139" i="13"/>
  <c r="I139" i="13"/>
  <c r="J139" i="13"/>
  <c r="K139" i="13"/>
  <c r="T139" i="13"/>
  <c r="U139" i="13"/>
  <c r="V139" i="13" s="1"/>
  <c r="X139" i="13"/>
  <c r="AB139" i="13" s="1"/>
  <c r="AC139" i="13"/>
  <c r="A140" i="13"/>
  <c r="H140" i="13"/>
  <c r="I140" i="13"/>
  <c r="J140" i="13"/>
  <c r="K140" i="13"/>
  <c r="T140" i="13"/>
  <c r="U140" i="13"/>
  <c r="V140" i="13" s="1"/>
  <c r="AC140" i="13"/>
  <c r="A141" i="13"/>
  <c r="H141" i="13"/>
  <c r="I141" i="13"/>
  <c r="J141" i="13"/>
  <c r="U141" i="13" s="1"/>
  <c r="X141" i="13" s="1"/>
  <c r="AB141" i="13" s="1"/>
  <c r="AF141" i="13" s="1"/>
  <c r="K141" i="13"/>
  <c r="T141" i="13"/>
  <c r="AC141" i="13"/>
  <c r="A142" i="13"/>
  <c r="H142" i="13"/>
  <c r="I142" i="13"/>
  <c r="J142" i="13"/>
  <c r="K142" i="13"/>
  <c r="T142" i="13"/>
  <c r="U142" i="13"/>
  <c r="AC142" i="13"/>
  <c r="A143" i="13"/>
  <c r="H143" i="13"/>
  <c r="I143" i="13"/>
  <c r="J143" i="13"/>
  <c r="K143" i="13"/>
  <c r="T143" i="13"/>
  <c r="U143" i="13"/>
  <c r="V143" i="13" s="1"/>
  <c r="X143" i="13"/>
  <c r="AB143" i="13" s="1"/>
  <c r="AC143" i="13"/>
  <c r="A144" i="13"/>
  <c r="H144" i="13"/>
  <c r="I144" i="13"/>
  <c r="J144" i="13"/>
  <c r="K144" i="13"/>
  <c r="T144" i="13"/>
  <c r="U144" i="13"/>
  <c r="V144" i="13" s="1"/>
  <c r="Z144" i="13" s="1"/>
  <c r="AC144" i="13"/>
  <c r="A145" i="13"/>
  <c r="H145" i="13"/>
  <c r="I145" i="13"/>
  <c r="J145" i="13"/>
  <c r="U145" i="13" s="1"/>
  <c r="X145" i="13" s="1"/>
  <c r="AB145" i="13" s="1"/>
  <c r="AF145" i="13" s="1"/>
  <c r="K145" i="13"/>
  <c r="T145" i="13"/>
  <c r="AC145" i="13"/>
  <c r="A146" i="13"/>
  <c r="H146" i="13"/>
  <c r="I146" i="13"/>
  <c r="J146" i="13"/>
  <c r="K146" i="13"/>
  <c r="T146" i="13"/>
  <c r="U146" i="13"/>
  <c r="AC146" i="13"/>
  <c r="A147" i="13"/>
  <c r="H147" i="13"/>
  <c r="I147" i="13"/>
  <c r="J147" i="13"/>
  <c r="K147" i="13"/>
  <c r="T147" i="13"/>
  <c r="U147" i="13"/>
  <c r="V147" i="13" s="1"/>
  <c r="AC147" i="13"/>
  <c r="A148" i="13"/>
  <c r="H148" i="13"/>
  <c r="I148" i="13"/>
  <c r="J148" i="13"/>
  <c r="K148" i="13"/>
  <c r="T148" i="13"/>
  <c r="U148" i="13"/>
  <c r="V148" i="13" s="1"/>
  <c r="Z148" i="13" s="1"/>
  <c r="AC148" i="13"/>
  <c r="A149" i="13"/>
  <c r="H149" i="13"/>
  <c r="I149" i="13"/>
  <c r="J149" i="13"/>
  <c r="U149" i="13" s="1"/>
  <c r="X149" i="13" s="1"/>
  <c r="AB149" i="13" s="1"/>
  <c r="AF149" i="13" s="1"/>
  <c r="K149" i="13"/>
  <c r="T149" i="13"/>
  <c r="AC149" i="13"/>
  <c r="A150" i="13"/>
  <c r="H150" i="13"/>
  <c r="I150" i="13"/>
  <c r="J150" i="13"/>
  <c r="K150" i="13"/>
  <c r="T150" i="13"/>
  <c r="U150" i="13"/>
  <c r="AC150" i="13"/>
  <c r="A151" i="13"/>
  <c r="H151" i="13"/>
  <c r="I151" i="13"/>
  <c r="J151" i="13"/>
  <c r="K151" i="13"/>
  <c r="T151" i="13"/>
  <c r="U151" i="13"/>
  <c r="V151" i="13" s="1"/>
  <c r="Z151" i="13" s="1"/>
  <c r="AD151" i="13" s="1"/>
  <c r="AC151" i="13"/>
  <c r="A152" i="13"/>
  <c r="H152" i="13"/>
  <c r="I152" i="13"/>
  <c r="J152" i="13"/>
  <c r="K152" i="13"/>
  <c r="T152" i="13"/>
  <c r="U152" i="13"/>
  <c r="V152" i="13" s="1"/>
  <c r="Z152" i="13" s="1"/>
  <c r="AC152" i="13"/>
  <c r="A153" i="13"/>
  <c r="H153" i="13"/>
  <c r="I153" i="13"/>
  <c r="J153" i="13"/>
  <c r="U153" i="13" s="1"/>
  <c r="X153" i="13" s="1"/>
  <c r="AB153" i="13" s="1"/>
  <c r="AF153" i="13" s="1"/>
  <c r="K153" i="13"/>
  <c r="T153" i="13"/>
  <c r="AC153" i="13"/>
  <c r="A154" i="13"/>
  <c r="H154" i="13"/>
  <c r="I154" i="13"/>
  <c r="J154" i="13"/>
  <c r="K154" i="13"/>
  <c r="T154" i="13"/>
  <c r="U154" i="13"/>
  <c r="X154" i="13" s="1"/>
  <c r="AB154" i="13" s="1"/>
  <c r="AF154" i="13" s="1"/>
  <c r="AC154" i="13"/>
  <c r="A155" i="13"/>
  <c r="H155" i="13"/>
  <c r="I155" i="13"/>
  <c r="J155" i="13"/>
  <c r="K155" i="13"/>
  <c r="T155" i="13"/>
  <c r="U155" i="13"/>
  <c r="V155" i="13" s="1"/>
  <c r="AC155" i="13"/>
  <c r="A156" i="13"/>
  <c r="H156" i="13"/>
  <c r="I156" i="13"/>
  <c r="J156" i="13"/>
  <c r="K156" i="13"/>
  <c r="T156" i="13"/>
  <c r="U156" i="13"/>
  <c r="X156" i="13" s="1"/>
  <c r="AB156" i="13" s="1"/>
  <c r="AF156" i="13" s="1"/>
  <c r="AC156" i="13"/>
  <c r="A157" i="13"/>
  <c r="H157" i="13"/>
  <c r="I157" i="13"/>
  <c r="J157" i="13"/>
  <c r="U157" i="13" s="1"/>
  <c r="X157" i="13" s="1"/>
  <c r="AB157" i="13" s="1"/>
  <c r="K157" i="13"/>
  <c r="T157" i="13"/>
  <c r="AC157" i="13"/>
  <c r="A158" i="13"/>
  <c r="H158" i="13"/>
  <c r="I158" i="13"/>
  <c r="J158" i="13"/>
  <c r="K158" i="13"/>
  <c r="T158" i="13"/>
  <c r="U158" i="13"/>
  <c r="AC158" i="13"/>
  <c r="A159" i="13"/>
  <c r="H159" i="13"/>
  <c r="I159" i="13"/>
  <c r="J159" i="13"/>
  <c r="U159" i="13" s="1"/>
  <c r="V159" i="13" s="1"/>
  <c r="K159" i="13"/>
  <c r="T159" i="13"/>
  <c r="AC159" i="13"/>
  <c r="A160" i="13"/>
  <c r="H160" i="13"/>
  <c r="I160" i="13"/>
  <c r="J160" i="13"/>
  <c r="K160" i="13"/>
  <c r="T160" i="13"/>
  <c r="U160" i="13"/>
  <c r="X160" i="13" s="1"/>
  <c r="AB160" i="13"/>
  <c r="AF160" i="13" s="1"/>
  <c r="AC160" i="13"/>
  <c r="A161" i="13"/>
  <c r="H161" i="13"/>
  <c r="I161" i="13"/>
  <c r="J161" i="13"/>
  <c r="U161" i="13" s="1"/>
  <c r="X161" i="13" s="1"/>
  <c r="AB161" i="13" s="1"/>
  <c r="K161" i="13"/>
  <c r="T161" i="13"/>
  <c r="V161" i="13"/>
  <c r="AC161" i="13"/>
  <c r="AF161" i="13" s="1"/>
  <c r="A162" i="13"/>
  <c r="H162" i="13"/>
  <c r="I162" i="13"/>
  <c r="J162" i="13"/>
  <c r="K162" i="13"/>
  <c r="T162" i="13"/>
  <c r="U162" i="13"/>
  <c r="AC162" i="13"/>
  <c r="A163" i="13"/>
  <c r="H163" i="13"/>
  <c r="I163" i="13"/>
  <c r="J163" i="13"/>
  <c r="U163" i="13" s="1"/>
  <c r="V163" i="13" s="1"/>
  <c r="K163" i="13"/>
  <c r="T163" i="13"/>
  <c r="X163" i="13"/>
  <c r="AB163" i="13" s="1"/>
  <c r="AC163" i="13"/>
  <c r="A164" i="13"/>
  <c r="H164" i="13"/>
  <c r="I164" i="13"/>
  <c r="J164" i="13"/>
  <c r="K164" i="13"/>
  <c r="T164" i="13"/>
  <c r="U164" i="13"/>
  <c r="X164" i="13" s="1"/>
  <c r="AB164" i="13" s="1"/>
  <c r="AF164" i="13" s="1"/>
  <c r="AC164" i="13"/>
  <c r="A165" i="13"/>
  <c r="H165" i="13"/>
  <c r="I165" i="13"/>
  <c r="J165" i="13"/>
  <c r="U165" i="13" s="1"/>
  <c r="K165" i="13"/>
  <c r="T165" i="13"/>
  <c r="AC165" i="13"/>
  <c r="A166" i="13"/>
  <c r="H166" i="13"/>
  <c r="I166" i="13"/>
  <c r="J166" i="13"/>
  <c r="K166" i="13"/>
  <c r="T166" i="13"/>
  <c r="U166" i="13"/>
  <c r="AC166" i="13"/>
  <c r="A167" i="13"/>
  <c r="H167" i="13"/>
  <c r="I167" i="13"/>
  <c r="J167" i="13"/>
  <c r="U167" i="13" s="1"/>
  <c r="K167" i="13"/>
  <c r="T167" i="13"/>
  <c r="AC167" i="13"/>
  <c r="A168" i="13"/>
  <c r="H168" i="13"/>
  <c r="I168" i="13"/>
  <c r="J168" i="13"/>
  <c r="K168" i="13"/>
  <c r="T168" i="13"/>
  <c r="U168" i="13"/>
  <c r="X168" i="13" s="1"/>
  <c r="AB168" i="13" s="1"/>
  <c r="AF168" i="13" s="1"/>
  <c r="AC168" i="13"/>
  <c r="A169" i="13"/>
  <c r="H169" i="13"/>
  <c r="I169" i="13"/>
  <c r="J169" i="13"/>
  <c r="U169" i="13" s="1"/>
  <c r="X169" i="13" s="1"/>
  <c r="AB169" i="13" s="1"/>
  <c r="K169" i="13"/>
  <c r="T169" i="13"/>
  <c r="AC169" i="13"/>
  <c r="A170" i="13"/>
  <c r="H170" i="13"/>
  <c r="I170" i="13"/>
  <c r="J170" i="13"/>
  <c r="K170" i="13"/>
  <c r="T170" i="13"/>
  <c r="U170" i="13"/>
  <c r="AC170" i="13"/>
  <c r="A171" i="13"/>
  <c r="H171" i="13"/>
  <c r="I171" i="13"/>
  <c r="J171" i="13"/>
  <c r="U171" i="13" s="1"/>
  <c r="V171" i="13" s="1"/>
  <c r="K171" i="13"/>
  <c r="T171" i="13"/>
  <c r="AC171" i="13"/>
  <c r="A172" i="13"/>
  <c r="H172" i="13"/>
  <c r="I172" i="13"/>
  <c r="J172" i="13"/>
  <c r="K172" i="13"/>
  <c r="T172" i="13"/>
  <c r="U172" i="13"/>
  <c r="AC172" i="13"/>
  <c r="A173" i="13"/>
  <c r="H173" i="13"/>
  <c r="I173" i="13"/>
  <c r="J173" i="13"/>
  <c r="U173" i="13" s="1"/>
  <c r="V173" i="13" s="1"/>
  <c r="K173" i="13"/>
  <c r="T173" i="13"/>
  <c r="AC173" i="13"/>
  <c r="A174" i="13"/>
  <c r="H174" i="13"/>
  <c r="I174" i="13"/>
  <c r="J174" i="13"/>
  <c r="K174" i="13"/>
  <c r="T174" i="13"/>
  <c r="U174" i="13"/>
  <c r="AC174" i="13"/>
  <c r="A175" i="13"/>
  <c r="H175" i="13"/>
  <c r="I175" i="13"/>
  <c r="J175" i="13"/>
  <c r="U175" i="13" s="1"/>
  <c r="V175" i="13" s="1"/>
  <c r="K175" i="13"/>
  <c r="T175" i="13"/>
  <c r="AC175" i="13"/>
  <c r="A176" i="13"/>
  <c r="H176" i="13"/>
  <c r="I176" i="13"/>
  <c r="J176" i="13"/>
  <c r="K176" i="13"/>
  <c r="T176" i="13"/>
  <c r="U176" i="13"/>
  <c r="AC176" i="13"/>
  <c r="A177" i="13"/>
  <c r="H177" i="13"/>
  <c r="I177" i="13"/>
  <c r="J177" i="13"/>
  <c r="U177" i="13" s="1"/>
  <c r="V177" i="13" s="1"/>
  <c r="K177" i="13"/>
  <c r="T177" i="13"/>
  <c r="AC177" i="13"/>
  <c r="A178" i="13"/>
  <c r="H178" i="13"/>
  <c r="I178" i="13"/>
  <c r="J178" i="13"/>
  <c r="K178" i="13"/>
  <c r="T178" i="13"/>
  <c r="U178" i="13"/>
  <c r="AC178" i="13"/>
  <c r="A179" i="13"/>
  <c r="H179" i="13"/>
  <c r="I179" i="13"/>
  <c r="J179" i="13"/>
  <c r="U179" i="13" s="1"/>
  <c r="V179" i="13" s="1"/>
  <c r="K179" i="13"/>
  <c r="T179" i="13"/>
  <c r="AC179" i="13"/>
  <c r="A180" i="13"/>
  <c r="H180" i="13"/>
  <c r="I180" i="13"/>
  <c r="J180" i="13"/>
  <c r="K180" i="13"/>
  <c r="T180" i="13"/>
  <c r="U180" i="13"/>
  <c r="AC180" i="13"/>
  <c r="A181" i="13"/>
  <c r="H181" i="13"/>
  <c r="I181" i="13"/>
  <c r="J181" i="13"/>
  <c r="U181" i="13" s="1"/>
  <c r="V181" i="13" s="1"/>
  <c r="K181" i="13"/>
  <c r="T181" i="13"/>
  <c r="AC181" i="13"/>
  <c r="A182" i="13"/>
  <c r="H182" i="13"/>
  <c r="I182" i="13"/>
  <c r="J182" i="13"/>
  <c r="K182" i="13"/>
  <c r="T182" i="13"/>
  <c r="U182" i="13"/>
  <c r="X182" i="13" s="1"/>
  <c r="AB182" i="13" s="1"/>
  <c r="AF182" i="13" s="1"/>
  <c r="AC182" i="13"/>
  <c r="A183" i="13"/>
  <c r="H183" i="13"/>
  <c r="I183" i="13"/>
  <c r="J183" i="13"/>
  <c r="K183" i="13"/>
  <c r="T183" i="13"/>
  <c r="U183" i="13"/>
  <c r="X183" i="13" s="1"/>
  <c r="AB183" i="13" s="1"/>
  <c r="AF183" i="13" s="1"/>
  <c r="AC183" i="13"/>
  <c r="A184" i="13"/>
  <c r="H184" i="13"/>
  <c r="I184" i="13"/>
  <c r="J184" i="13"/>
  <c r="U184" i="13" s="1"/>
  <c r="X184" i="13" s="1"/>
  <c r="AB184" i="13" s="1"/>
  <c r="K184" i="13"/>
  <c r="T184" i="13"/>
  <c r="AC184" i="13"/>
  <c r="AF184" i="13" s="1"/>
  <c r="A185" i="13"/>
  <c r="H185" i="13"/>
  <c r="I185" i="13"/>
  <c r="J185" i="13"/>
  <c r="K185" i="13"/>
  <c r="T185" i="13"/>
  <c r="U185" i="13"/>
  <c r="AC185" i="13"/>
  <c r="A186" i="13"/>
  <c r="H186" i="13"/>
  <c r="I186" i="13"/>
  <c r="J186" i="13"/>
  <c r="U186" i="13" s="1"/>
  <c r="V186" i="13" s="1"/>
  <c r="K186" i="13"/>
  <c r="T186" i="13"/>
  <c r="AC186" i="13"/>
  <c r="A187" i="13"/>
  <c r="H187" i="13"/>
  <c r="I187" i="13"/>
  <c r="J187" i="13"/>
  <c r="K187" i="13"/>
  <c r="T187" i="13"/>
  <c r="U187" i="13"/>
  <c r="X187" i="13" s="1"/>
  <c r="AB187" i="13" s="1"/>
  <c r="AF187" i="13" s="1"/>
  <c r="AC187" i="13"/>
  <c r="A188" i="13"/>
  <c r="H188" i="13"/>
  <c r="I188" i="13"/>
  <c r="J188" i="13"/>
  <c r="U188" i="13" s="1"/>
  <c r="X188" i="13" s="1"/>
  <c r="AB188" i="13" s="1"/>
  <c r="K188" i="13"/>
  <c r="T188" i="13"/>
  <c r="AC188" i="13"/>
  <c r="A189" i="13"/>
  <c r="H189" i="13"/>
  <c r="I189" i="13"/>
  <c r="J189" i="13"/>
  <c r="K189" i="13"/>
  <c r="T189" i="13"/>
  <c r="U189" i="13"/>
  <c r="AC189" i="13"/>
  <c r="A190" i="13"/>
  <c r="H190" i="13"/>
  <c r="I190" i="13"/>
  <c r="J190" i="13"/>
  <c r="U190" i="13" s="1"/>
  <c r="V190" i="13" s="1"/>
  <c r="K190" i="13"/>
  <c r="T190" i="13"/>
  <c r="AC190" i="13"/>
  <c r="A191" i="13"/>
  <c r="H191" i="13"/>
  <c r="I191" i="13"/>
  <c r="J191" i="13"/>
  <c r="K191" i="13"/>
  <c r="T191" i="13"/>
  <c r="U191" i="13"/>
  <c r="X191" i="13" s="1"/>
  <c r="AB191" i="13" s="1"/>
  <c r="AF191" i="13" s="1"/>
  <c r="AC191" i="13"/>
  <c r="A192" i="13"/>
  <c r="H192" i="13"/>
  <c r="I192" i="13"/>
  <c r="J192" i="13"/>
  <c r="U192" i="13" s="1"/>
  <c r="X192" i="13" s="1"/>
  <c r="AB192" i="13" s="1"/>
  <c r="K192" i="13"/>
  <c r="T192" i="13"/>
  <c r="AC192" i="13"/>
  <c r="AF192" i="13" s="1"/>
  <c r="A193" i="13"/>
  <c r="H193" i="13"/>
  <c r="I193" i="13"/>
  <c r="J193" i="13"/>
  <c r="K193" i="13"/>
  <c r="T193" i="13"/>
  <c r="U193" i="13"/>
  <c r="AC193" i="13"/>
  <c r="A194" i="13"/>
  <c r="H194" i="13"/>
  <c r="I194" i="13"/>
  <c r="J194" i="13"/>
  <c r="U194" i="13" s="1"/>
  <c r="V194" i="13" s="1"/>
  <c r="K194" i="13"/>
  <c r="T194" i="13"/>
  <c r="AC194" i="13"/>
  <c r="A195" i="13"/>
  <c r="H195" i="13"/>
  <c r="I195" i="13"/>
  <c r="J195" i="13"/>
  <c r="K195" i="13"/>
  <c r="T195" i="13"/>
  <c r="U195" i="13"/>
  <c r="X195" i="13" s="1"/>
  <c r="AB195" i="13" s="1"/>
  <c r="AF195" i="13" s="1"/>
  <c r="AC195" i="13"/>
  <c r="A196" i="13"/>
  <c r="H196" i="13"/>
  <c r="I196" i="13"/>
  <c r="J196" i="13"/>
  <c r="U196" i="13" s="1"/>
  <c r="K196" i="13"/>
  <c r="T196" i="13"/>
  <c r="AC196" i="13"/>
  <c r="A197" i="13"/>
  <c r="H197" i="13"/>
  <c r="I197" i="13"/>
  <c r="J197" i="13"/>
  <c r="K197" i="13"/>
  <c r="T197" i="13"/>
  <c r="U197" i="13"/>
  <c r="AC197" i="13"/>
  <c r="A198" i="13"/>
  <c r="H198" i="13"/>
  <c r="I198" i="13"/>
  <c r="J198" i="13"/>
  <c r="U198" i="13" s="1"/>
  <c r="K198" i="13"/>
  <c r="T198" i="13"/>
  <c r="AC198" i="13"/>
  <c r="A199" i="13"/>
  <c r="H199" i="13"/>
  <c r="I199" i="13"/>
  <c r="J199" i="13"/>
  <c r="K199" i="13"/>
  <c r="T199" i="13"/>
  <c r="U199" i="13"/>
  <c r="X199" i="13" s="1"/>
  <c r="AB199" i="13"/>
  <c r="AF199" i="13" s="1"/>
  <c r="AC199" i="13"/>
  <c r="A200" i="13"/>
  <c r="H200" i="13"/>
  <c r="I200" i="13"/>
  <c r="J200" i="13"/>
  <c r="U200" i="13" s="1"/>
  <c r="X200" i="13" s="1"/>
  <c r="AB200" i="13" s="1"/>
  <c r="K200" i="13"/>
  <c r="T200" i="13"/>
  <c r="V200" i="13"/>
  <c r="AC200" i="13"/>
  <c r="AF200" i="13" s="1"/>
  <c r="A201" i="13"/>
  <c r="H201" i="13"/>
  <c r="I201" i="13"/>
  <c r="J201" i="13"/>
  <c r="K201" i="13"/>
  <c r="T201" i="13"/>
  <c r="U201" i="13"/>
  <c r="AC201" i="13"/>
  <c r="A202" i="13"/>
  <c r="H202" i="13"/>
  <c r="I202" i="13"/>
  <c r="J202" i="13"/>
  <c r="U202" i="13" s="1"/>
  <c r="V202" i="13" s="1"/>
  <c r="K202" i="13"/>
  <c r="T202" i="13"/>
  <c r="X202" i="13"/>
  <c r="AB202" i="13" s="1"/>
  <c r="AC202" i="13"/>
  <c r="A203" i="13"/>
  <c r="H203" i="13"/>
  <c r="I203" i="13"/>
  <c r="J203" i="13"/>
  <c r="K203" i="13"/>
  <c r="T203" i="13"/>
  <c r="U203" i="13"/>
  <c r="X203" i="13" s="1"/>
  <c r="AB203" i="13" s="1"/>
  <c r="AF203" i="13" s="1"/>
  <c r="AC203" i="13"/>
  <c r="A204" i="13"/>
  <c r="H204" i="13"/>
  <c r="I204" i="13"/>
  <c r="J204" i="13"/>
  <c r="U204" i="13" s="1"/>
  <c r="X204" i="13" s="1"/>
  <c r="AB204" i="13" s="1"/>
  <c r="K204" i="13"/>
  <c r="T204" i="13"/>
  <c r="AC204" i="13"/>
  <c r="A205" i="13"/>
  <c r="H205" i="13"/>
  <c r="I205" i="13"/>
  <c r="J205" i="13"/>
  <c r="K205" i="13"/>
  <c r="T205" i="13"/>
  <c r="U205" i="13"/>
  <c r="AC205" i="13"/>
  <c r="A206" i="13"/>
  <c r="H206" i="13"/>
  <c r="I206" i="13"/>
  <c r="J206" i="13"/>
  <c r="U206" i="13" s="1"/>
  <c r="V206" i="13" s="1"/>
  <c r="K206" i="13"/>
  <c r="T206" i="13"/>
  <c r="AC206" i="13"/>
  <c r="A207" i="13"/>
  <c r="H207" i="13"/>
  <c r="I207" i="13"/>
  <c r="J207" i="13"/>
  <c r="K207" i="13"/>
  <c r="T207" i="13"/>
  <c r="U207" i="13"/>
  <c r="X207" i="13" s="1"/>
  <c r="AB207" i="13" s="1"/>
  <c r="AF207" i="13" s="1"/>
  <c r="AC207" i="13"/>
  <c r="A208" i="13"/>
  <c r="H208" i="13"/>
  <c r="I208" i="13"/>
  <c r="J208" i="13"/>
  <c r="U208" i="13" s="1"/>
  <c r="X208" i="13" s="1"/>
  <c r="AB208" i="13" s="1"/>
  <c r="K208" i="13"/>
  <c r="T208" i="13"/>
  <c r="AC208" i="13"/>
  <c r="A209" i="13"/>
  <c r="H209" i="13"/>
  <c r="I209" i="13"/>
  <c r="J209" i="13"/>
  <c r="K209" i="13"/>
  <c r="T209" i="13"/>
  <c r="U209" i="13"/>
  <c r="AC209" i="13"/>
  <c r="A210" i="13"/>
  <c r="H210" i="13"/>
  <c r="I210" i="13"/>
  <c r="J210" i="13"/>
  <c r="U210" i="13" s="1"/>
  <c r="V210" i="13" s="1"/>
  <c r="K210" i="13"/>
  <c r="T210" i="13"/>
  <c r="AC210" i="13"/>
  <c r="A211" i="13"/>
  <c r="H211" i="13"/>
  <c r="I211" i="13"/>
  <c r="J211" i="13"/>
  <c r="K211" i="13"/>
  <c r="T211" i="13"/>
  <c r="U211" i="13"/>
  <c r="AC211" i="13"/>
  <c r="A212" i="13"/>
  <c r="H212" i="13"/>
  <c r="I212" i="13"/>
  <c r="J212" i="13"/>
  <c r="U212" i="13" s="1"/>
  <c r="V212" i="13" s="1"/>
  <c r="K212" i="13"/>
  <c r="T212" i="13"/>
  <c r="AC212" i="13"/>
  <c r="A213" i="13"/>
  <c r="H213" i="13"/>
  <c r="I213" i="13"/>
  <c r="J213" i="13"/>
  <c r="K213" i="13"/>
  <c r="T213" i="13"/>
  <c r="U213" i="13"/>
  <c r="AC213" i="13"/>
  <c r="A214" i="13"/>
  <c r="H214" i="13"/>
  <c r="I214" i="13"/>
  <c r="J214" i="13"/>
  <c r="U214" i="13" s="1"/>
  <c r="V214" i="13" s="1"/>
  <c r="K214" i="13"/>
  <c r="T214" i="13"/>
  <c r="AC214" i="13"/>
  <c r="A215" i="13"/>
  <c r="H215" i="13"/>
  <c r="I215" i="13"/>
  <c r="J215" i="13"/>
  <c r="K215" i="13"/>
  <c r="T215" i="13"/>
  <c r="U215" i="13"/>
  <c r="AC215" i="13"/>
  <c r="A216" i="13"/>
  <c r="H216" i="13"/>
  <c r="I216" i="13"/>
  <c r="J216" i="13"/>
  <c r="U216" i="13" s="1"/>
  <c r="V216" i="13" s="1"/>
  <c r="K216" i="13"/>
  <c r="T216" i="13"/>
  <c r="AC216" i="13"/>
  <c r="A217" i="13"/>
  <c r="H217" i="13"/>
  <c r="I217" i="13"/>
  <c r="J217" i="13"/>
  <c r="K217" i="13"/>
  <c r="T217" i="13"/>
  <c r="U217" i="13"/>
  <c r="AC217" i="13"/>
  <c r="A218" i="13"/>
  <c r="H218" i="13"/>
  <c r="I218" i="13"/>
  <c r="J218" i="13"/>
  <c r="U218" i="13" s="1"/>
  <c r="V218" i="13" s="1"/>
  <c r="K218" i="13"/>
  <c r="T218" i="13"/>
  <c r="AC218" i="13"/>
  <c r="A219" i="13"/>
  <c r="H219" i="13"/>
  <c r="I219" i="13"/>
  <c r="J219" i="13"/>
  <c r="K219" i="13"/>
  <c r="T219" i="13"/>
  <c r="U219" i="13"/>
  <c r="AC219" i="13"/>
  <c r="A220" i="13"/>
  <c r="H220" i="13"/>
  <c r="I220" i="13"/>
  <c r="J220" i="13"/>
  <c r="K220" i="13"/>
  <c r="T220" i="13"/>
  <c r="U220" i="13"/>
  <c r="AC220" i="13"/>
  <c r="A221" i="13"/>
  <c r="H221" i="13"/>
  <c r="I221" i="13"/>
  <c r="J221" i="13"/>
  <c r="U221" i="13" s="1"/>
  <c r="V221" i="13" s="1"/>
  <c r="K221" i="13"/>
  <c r="T221" i="13"/>
  <c r="AC221" i="13"/>
  <c r="A222" i="13"/>
  <c r="H222" i="13"/>
  <c r="I222" i="13"/>
  <c r="J222" i="13"/>
  <c r="K222" i="13"/>
  <c r="T222" i="13"/>
  <c r="U222" i="13"/>
  <c r="X222" i="13" s="1"/>
  <c r="AB222" i="13"/>
  <c r="AF222" i="13" s="1"/>
  <c r="AC222" i="13"/>
  <c r="A223" i="13"/>
  <c r="H223" i="13"/>
  <c r="I223" i="13"/>
  <c r="J223" i="13"/>
  <c r="U223" i="13" s="1"/>
  <c r="X223" i="13" s="1"/>
  <c r="AB223" i="13" s="1"/>
  <c r="K223" i="13"/>
  <c r="T223" i="13"/>
  <c r="AC223" i="13"/>
  <c r="A224" i="13"/>
  <c r="H224" i="13"/>
  <c r="I224" i="13"/>
  <c r="J224" i="13"/>
  <c r="K224" i="13"/>
  <c r="T224" i="13"/>
  <c r="U224" i="13"/>
  <c r="AC224" i="13"/>
  <c r="A225" i="13"/>
  <c r="H225" i="13"/>
  <c r="I225" i="13"/>
  <c r="J225" i="13"/>
  <c r="U225" i="13" s="1"/>
  <c r="V225" i="13" s="1"/>
  <c r="K225" i="13"/>
  <c r="T225" i="13"/>
  <c r="AC225" i="13"/>
  <c r="A226" i="13"/>
  <c r="H226" i="13"/>
  <c r="I226" i="13"/>
  <c r="J226" i="13"/>
  <c r="K226" i="13"/>
  <c r="T226" i="13"/>
  <c r="U226" i="13"/>
  <c r="X226" i="13" s="1"/>
  <c r="AB226" i="13" s="1"/>
  <c r="AF226" i="13" s="1"/>
  <c r="AC226" i="13"/>
  <c r="A227" i="13"/>
  <c r="H227" i="13"/>
  <c r="I227" i="13"/>
  <c r="J227" i="13"/>
  <c r="U227" i="13" s="1"/>
  <c r="X227" i="13" s="1"/>
  <c r="AB227" i="13" s="1"/>
  <c r="K227" i="13"/>
  <c r="T227" i="13"/>
  <c r="AC227" i="13"/>
  <c r="AF227" i="13" s="1"/>
  <c r="A228" i="13"/>
  <c r="H228" i="13"/>
  <c r="I228" i="13"/>
  <c r="J228" i="13"/>
  <c r="K228" i="13"/>
  <c r="T228" i="13"/>
  <c r="U228" i="13"/>
  <c r="AC228" i="13"/>
  <c r="A229" i="13"/>
  <c r="H229" i="13"/>
  <c r="I229" i="13"/>
  <c r="J229" i="13"/>
  <c r="U229" i="13" s="1"/>
  <c r="V229" i="13" s="1"/>
  <c r="K229" i="13"/>
  <c r="T229" i="13"/>
  <c r="AC229" i="13"/>
  <c r="A230" i="13"/>
  <c r="H230" i="13"/>
  <c r="I230" i="13"/>
  <c r="J230" i="13"/>
  <c r="K230" i="13"/>
  <c r="T230" i="13"/>
  <c r="U230" i="13"/>
  <c r="X230" i="13" s="1"/>
  <c r="AB230" i="13" s="1"/>
  <c r="AF230" i="13" s="1"/>
  <c r="AC230" i="13"/>
  <c r="A231" i="13"/>
  <c r="H231" i="13"/>
  <c r="I231" i="13"/>
  <c r="J231" i="13"/>
  <c r="U231" i="13" s="1"/>
  <c r="X231" i="13" s="1"/>
  <c r="AB231" i="13" s="1"/>
  <c r="K231" i="13"/>
  <c r="T231" i="13"/>
  <c r="AC231" i="13"/>
  <c r="A232" i="13"/>
  <c r="H232" i="13"/>
  <c r="I232" i="13"/>
  <c r="J232" i="13"/>
  <c r="K232" i="13"/>
  <c r="T232" i="13"/>
  <c r="U232" i="13"/>
  <c r="AC232" i="13"/>
  <c r="A233" i="13"/>
  <c r="H233" i="13"/>
  <c r="I233" i="13"/>
  <c r="J233" i="13"/>
  <c r="U233" i="13" s="1"/>
  <c r="V233" i="13" s="1"/>
  <c r="K233" i="13"/>
  <c r="T233" i="13"/>
  <c r="AC233" i="13"/>
  <c r="A234" i="13"/>
  <c r="H234" i="13"/>
  <c r="I234" i="13"/>
  <c r="J234" i="13"/>
  <c r="K234" i="13"/>
  <c r="T234" i="13"/>
  <c r="U234" i="13"/>
  <c r="X234" i="13" s="1"/>
  <c r="AB234" i="13" s="1"/>
  <c r="AF234" i="13" s="1"/>
  <c r="AC234" i="13"/>
  <c r="A235" i="13"/>
  <c r="H235" i="13"/>
  <c r="I235" i="13"/>
  <c r="J235" i="13"/>
  <c r="U235" i="13" s="1"/>
  <c r="X235" i="13" s="1"/>
  <c r="AB235" i="13" s="1"/>
  <c r="K235" i="13"/>
  <c r="T235" i="13"/>
  <c r="V235" i="13"/>
  <c r="AC235" i="13"/>
  <c r="AF235" i="13" s="1"/>
  <c r="A236" i="13"/>
  <c r="H236" i="13"/>
  <c r="I236" i="13"/>
  <c r="J236" i="13"/>
  <c r="K236" i="13"/>
  <c r="T236" i="13"/>
  <c r="U236" i="13"/>
  <c r="AC236" i="13"/>
  <c r="A237" i="13"/>
  <c r="H237" i="13"/>
  <c r="I237" i="13"/>
  <c r="J237" i="13"/>
  <c r="U237" i="13" s="1"/>
  <c r="V237" i="13" s="1"/>
  <c r="K237" i="13"/>
  <c r="T237" i="13"/>
  <c r="X237" i="13"/>
  <c r="AB237" i="13" s="1"/>
  <c r="AC237" i="13"/>
  <c r="A238" i="13"/>
  <c r="H238" i="13"/>
  <c r="I238" i="13"/>
  <c r="J238" i="13"/>
  <c r="K238" i="13"/>
  <c r="T238" i="13"/>
  <c r="U238" i="13"/>
  <c r="X238" i="13" s="1"/>
  <c r="AB238" i="13" s="1"/>
  <c r="AF238" i="13" s="1"/>
  <c r="AC238" i="13"/>
  <c r="A239" i="13"/>
  <c r="H239" i="13"/>
  <c r="I239" i="13"/>
  <c r="J239" i="13"/>
  <c r="U239" i="13" s="1"/>
  <c r="X239" i="13" s="1"/>
  <c r="AB239" i="13" s="1"/>
  <c r="K239" i="13"/>
  <c r="T239" i="13"/>
  <c r="AC239" i="13"/>
  <c r="A240" i="13"/>
  <c r="H240" i="13"/>
  <c r="I240" i="13"/>
  <c r="J240" i="13"/>
  <c r="K240" i="13"/>
  <c r="T240" i="13"/>
  <c r="U240" i="13"/>
  <c r="AC240" i="13"/>
  <c r="A241" i="13"/>
  <c r="H241" i="13"/>
  <c r="I241" i="13"/>
  <c r="J241" i="13"/>
  <c r="U241" i="13" s="1"/>
  <c r="V241" i="13" s="1"/>
  <c r="K241" i="13"/>
  <c r="T241" i="13"/>
  <c r="AC241" i="13"/>
  <c r="A242" i="13"/>
  <c r="H242" i="13"/>
  <c r="I242" i="13"/>
  <c r="J242" i="13"/>
  <c r="K242" i="13"/>
  <c r="T242" i="13"/>
  <c r="U242" i="13"/>
  <c r="X242" i="13" s="1"/>
  <c r="AB242" i="13" s="1"/>
  <c r="AF242" i="13" s="1"/>
  <c r="AC242" i="13"/>
  <c r="A243" i="13"/>
  <c r="H243" i="13"/>
  <c r="I243" i="13"/>
  <c r="J243" i="13"/>
  <c r="U243" i="13" s="1"/>
  <c r="X243" i="13" s="1"/>
  <c r="AB243" i="13" s="1"/>
  <c r="K243" i="13"/>
  <c r="T243" i="13"/>
  <c r="V243" i="13"/>
  <c r="AC243" i="13"/>
  <c r="AF243" i="13" s="1"/>
  <c r="A244" i="13"/>
  <c r="H244" i="13"/>
  <c r="I244" i="13"/>
  <c r="J244" i="13"/>
  <c r="K244" i="13"/>
  <c r="T244" i="13"/>
  <c r="U244" i="13"/>
  <c r="AC244" i="13"/>
  <c r="A245" i="13"/>
  <c r="H245" i="13"/>
  <c r="I245" i="13"/>
  <c r="J245" i="13"/>
  <c r="U245" i="13" s="1"/>
  <c r="V245" i="13" s="1"/>
  <c r="K245" i="13"/>
  <c r="T245" i="13"/>
  <c r="X245" i="13"/>
  <c r="AB245" i="13" s="1"/>
  <c r="AC245" i="13"/>
  <c r="A246" i="13"/>
  <c r="H246" i="13"/>
  <c r="I246" i="13"/>
  <c r="J246" i="13"/>
  <c r="K246" i="13"/>
  <c r="T246" i="13"/>
  <c r="U246" i="13"/>
  <c r="X246" i="13" s="1"/>
  <c r="AB246" i="13" s="1"/>
  <c r="AF246" i="13" s="1"/>
  <c r="AC246" i="13"/>
  <c r="A247" i="13"/>
  <c r="H247" i="13"/>
  <c r="I247" i="13"/>
  <c r="J247" i="13"/>
  <c r="U247" i="13" s="1"/>
  <c r="X247" i="13" s="1"/>
  <c r="AB247" i="13" s="1"/>
  <c r="K247" i="13"/>
  <c r="T247" i="13"/>
  <c r="AC247" i="13"/>
  <c r="A248" i="13"/>
  <c r="H248" i="13"/>
  <c r="I248" i="13"/>
  <c r="J248" i="13"/>
  <c r="K248" i="13"/>
  <c r="T248" i="13"/>
  <c r="U248" i="13"/>
  <c r="AC248" i="13"/>
  <c r="A249" i="13"/>
  <c r="H249" i="13"/>
  <c r="I249" i="13"/>
  <c r="J249" i="13"/>
  <c r="U249" i="13" s="1"/>
  <c r="V249" i="13" s="1"/>
  <c r="K249" i="13"/>
  <c r="T249" i="13"/>
  <c r="AC249" i="13"/>
  <c r="A250" i="13"/>
  <c r="H250" i="13"/>
  <c r="I250" i="13"/>
  <c r="J250" i="13"/>
  <c r="K250" i="13"/>
  <c r="T250" i="13"/>
  <c r="U250" i="13"/>
  <c r="X250" i="13" s="1"/>
  <c r="AB250" i="13" s="1"/>
  <c r="AF250" i="13" s="1"/>
  <c r="AC250" i="13"/>
  <c r="A251" i="13"/>
  <c r="H251" i="13"/>
  <c r="I251" i="13"/>
  <c r="J251" i="13"/>
  <c r="U251" i="13" s="1"/>
  <c r="X251" i="13" s="1"/>
  <c r="AB251" i="13" s="1"/>
  <c r="K251" i="13"/>
  <c r="T251" i="13"/>
  <c r="AC251" i="13"/>
  <c r="A252" i="13"/>
  <c r="H252" i="13"/>
  <c r="I252" i="13"/>
  <c r="J252" i="13"/>
  <c r="K252" i="13"/>
  <c r="T252" i="13"/>
  <c r="U252" i="13"/>
  <c r="AC252" i="13"/>
  <c r="A253" i="13"/>
  <c r="H253" i="13"/>
  <c r="I253" i="13"/>
  <c r="J253" i="13"/>
  <c r="U253" i="13" s="1"/>
  <c r="V253" i="13" s="1"/>
  <c r="K253" i="13"/>
  <c r="T253" i="13"/>
  <c r="AC253" i="13"/>
  <c r="A254" i="13"/>
  <c r="H254" i="13"/>
  <c r="I254" i="13"/>
  <c r="J254" i="13"/>
  <c r="K254" i="13"/>
  <c r="T254" i="13"/>
  <c r="U254" i="13"/>
  <c r="AC254" i="13"/>
  <c r="A255" i="13"/>
  <c r="H255" i="13"/>
  <c r="I255" i="13"/>
  <c r="J255" i="13"/>
  <c r="U255" i="13" s="1"/>
  <c r="X255" i="13" s="1"/>
  <c r="AB255" i="13" s="1"/>
  <c r="K255" i="13"/>
  <c r="T255" i="13"/>
  <c r="AC255" i="13"/>
  <c r="A256" i="13"/>
  <c r="H256" i="13"/>
  <c r="I256" i="13"/>
  <c r="J256" i="13"/>
  <c r="K256" i="13"/>
  <c r="T256" i="13"/>
  <c r="U256" i="13"/>
  <c r="AC256" i="13"/>
  <c r="A257" i="13"/>
  <c r="H257" i="13"/>
  <c r="I257" i="13"/>
  <c r="J257" i="13"/>
  <c r="U257" i="13" s="1"/>
  <c r="V257" i="13" s="1"/>
  <c r="K257" i="13"/>
  <c r="T257" i="13"/>
  <c r="AC257" i="13"/>
  <c r="A258" i="13"/>
  <c r="H258" i="13"/>
  <c r="I258" i="13"/>
  <c r="J258" i="13"/>
  <c r="K258" i="13"/>
  <c r="T258" i="13"/>
  <c r="U258" i="13"/>
  <c r="AC258" i="13"/>
  <c r="A259" i="13"/>
  <c r="H259" i="13"/>
  <c r="I259" i="13"/>
  <c r="J259" i="13"/>
  <c r="U259" i="13" s="1"/>
  <c r="V259" i="13" s="1"/>
  <c r="K259" i="13"/>
  <c r="T259" i="13"/>
  <c r="AC259" i="13"/>
  <c r="A260" i="13"/>
  <c r="H260" i="13"/>
  <c r="I260" i="13"/>
  <c r="J260" i="13"/>
  <c r="K260" i="13"/>
  <c r="T260" i="13"/>
  <c r="U260" i="13"/>
  <c r="AC260" i="13"/>
  <c r="A261" i="13"/>
  <c r="H261" i="13"/>
  <c r="I261" i="13"/>
  <c r="J261" i="13"/>
  <c r="U261" i="13" s="1"/>
  <c r="V261" i="13" s="1"/>
  <c r="K261" i="13"/>
  <c r="T261" i="13"/>
  <c r="AC261" i="13"/>
  <c r="A262" i="13"/>
  <c r="H262" i="13"/>
  <c r="I262" i="13"/>
  <c r="J262" i="13"/>
  <c r="K262" i="13"/>
  <c r="T262" i="13"/>
  <c r="U262" i="13"/>
  <c r="AC262" i="13"/>
  <c r="A263" i="13"/>
  <c r="H263" i="13"/>
  <c r="I263" i="13"/>
  <c r="J263" i="13"/>
  <c r="U263" i="13" s="1"/>
  <c r="X263" i="13" s="1"/>
  <c r="AB263" i="13" s="1"/>
  <c r="K263" i="13"/>
  <c r="T263" i="13"/>
  <c r="AC263" i="13"/>
  <c r="A264" i="13"/>
  <c r="H264" i="13"/>
  <c r="I264" i="13"/>
  <c r="J264" i="13"/>
  <c r="K264" i="13"/>
  <c r="T264" i="13"/>
  <c r="U264" i="13"/>
  <c r="AC264" i="13"/>
  <c r="A265" i="13"/>
  <c r="H265" i="13"/>
  <c r="I265" i="13"/>
  <c r="J265" i="13"/>
  <c r="U265" i="13" s="1"/>
  <c r="X265" i="13" s="1"/>
  <c r="AB265" i="13" s="1"/>
  <c r="K265" i="13"/>
  <c r="T265" i="13"/>
  <c r="AC265" i="13"/>
  <c r="A266" i="13"/>
  <c r="H266" i="13"/>
  <c r="I266" i="13"/>
  <c r="J266" i="13"/>
  <c r="K266" i="13"/>
  <c r="T266" i="13"/>
  <c r="U266" i="13"/>
  <c r="AC266" i="13"/>
  <c r="A267" i="13"/>
  <c r="H267" i="13"/>
  <c r="I267" i="13"/>
  <c r="J267" i="13"/>
  <c r="U267" i="13" s="1"/>
  <c r="X267" i="13" s="1"/>
  <c r="AB267" i="13" s="1"/>
  <c r="K267" i="13"/>
  <c r="T267" i="13"/>
  <c r="AC267" i="13"/>
  <c r="A268" i="13"/>
  <c r="H268" i="13"/>
  <c r="I268" i="13"/>
  <c r="J268" i="13"/>
  <c r="K268" i="13"/>
  <c r="T268" i="13"/>
  <c r="U268" i="13"/>
  <c r="AC268" i="13"/>
  <c r="A269" i="13"/>
  <c r="H269" i="13"/>
  <c r="I269" i="13"/>
  <c r="J269" i="13"/>
  <c r="U269" i="13" s="1"/>
  <c r="K269" i="13"/>
  <c r="T269" i="13"/>
  <c r="AC269" i="13"/>
  <c r="A270" i="13"/>
  <c r="H270" i="13"/>
  <c r="I270" i="13"/>
  <c r="J270" i="13"/>
  <c r="K270" i="13"/>
  <c r="T270" i="13"/>
  <c r="U270" i="13"/>
  <c r="V270" i="13" s="1"/>
  <c r="Z270" i="13" s="1"/>
  <c r="AC270" i="13"/>
  <c r="A271" i="13"/>
  <c r="H271" i="13"/>
  <c r="I271" i="13"/>
  <c r="J271" i="13"/>
  <c r="U271" i="13" s="1"/>
  <c r="X271" i="13" s="1"/>
  <c r="AB271" i="13" s="1"/>
  <c r="K271" i="13"/>
  <c r="T271" i="13"/>
  <c r="AC271" i="13"/>
  <c r="A272" i="13"/>
  <c r="H272" i="13"/>
  <c r="I272" i="13"/>
  <c r="J272" i="13"/>
  <c r="U272" i="13" s="1"/>
  <c r="K272" i="13"/>
  <c r="T272" i="13"/>
  <c r="AC272" i="13"/>
  <c r="A273" i="13"/>
  <c r="H273" i="13"/>
  <c r="I273" i="13"/>
  <c r="J273" i="13"/>
  <c r="K273" i="13"/>
  <c r="T273" i="13"/>
  <c r="U273" i="13"/>
  <c r="X273" i="13" s="1"/>
  <c r="AB273" i="13" s="1"/>
  <c r="AF273" i="13" s="1"/>
  <c r="AC273" i="13"/>
  <c r="A274" i="13"/>
  <c r="H274" i="13"/>
  <c r="I274" i="13"/>
  <c r="J274" i="13"/>
  <c r="U274" i="13" s="1"/>
  <c r="K274" i="13"/>
  <c r="T274" i="13"/>
  <c r="AC274" i="13"/>
  <c r="A275" i="13"/>
  <c r="H275" i="13"/>
  <c r="I275" i="13"/>
  <c r="J275" i="13"/>
  <c r="K275" i="13"/>
  <c r="T275" i="13"/>
  <c r="U275" i="13"/>
  <c r="V275" i="13" s="1"/>
  <c r="AC275" i="13"/>
  <c r="A276" i="13"/>
  <c r="H276" i="13"/>
  <c r="I276" i="13"/>
  <c r="J276" i="13"/>
  <c r="U276" i="13" s="1"/>
  <c r="K276" i="13"/>
  <c r="T276" i="13"/>
  <c r="AC276" i="13"/>
  <c r="A277" i="13"/>
  <c r="H277" i="13"/>
  <c r="I277" i="13"/>
  <c r="J277" i="13"/>
  <c r="K277" i="13"/>
  <c r="T277" i="13"/>
  <c r="U277" i="13"/>
  <c r="X277" i="13" s="1"/>
  <c r="AB277" i="13" s="1"/>
  <c r="AF277" i="13" s="1"/>
  <c r="AC277" i="13"/>
  <c r="A278" i="13"/>
  <c r="H278" i="13"/>
  <c r="I278" i="13"/>
  <c r="J278" i="13"/>
  <c r="U278" i="13" s="1"/>
  <c r="K278" i="13"/>
  <c r="T278" i="13"/>
  <c r="AC278" i="13"/>
  <c r="A279" i="13"/>
  <c r="H279" i="13"/>
  <c r="I279" i="13"/>
  <c r="J279" i="13"/>
  <c r="K279" i="13"/>
  <c r="T279" i="13"/>
  <c r="U279" i="13"/>
  <c r="V279" i="13" s="1"/>
  <c r="AC279" i="13"/>
  <c r="A280" i="13"/>
  <c r="H280" i="13"/>
  <c r="I280" i="13"/>
  <c r="J280" i="13"/>
  <c r="U280" i="13" s="1"/>
  <c r="K280" i="13"/>
  <c r="T280" i="13"/>
  <c r="AC280" i="13"/>
  <c r="A281" i="13"/>
  <c r="H281" i="13"/>
  <c r="I281" i="13"/>
  <c r="J281" i="13"/>
  <c r="K281" i="13"/>
  <c r="T281" i="13"/>
  <c r="U281" i="13"/>
  <c r="X281" i="13" s="1"/>
  <c r="AB281" i="13" s="1"/>
  <c r="AF281" i="13" s="1"/>
  <c r="AC281" i="13"/>
  <c r="A282" i="13"/>
  <c r="H282" i="13"/>
  <c r="I282" i="13"/>
  <c r="J282" i="13"/>
  <c r="U282" i="13" s="1"/>
  <c r="K282" i="13"/>
  <c r="T282" i="13"/>
  <c r="AC282" i="13"/>
  <c r="A283" i="13"/>
  <c r="H283" i="13"/>
  <c r="I283" i="13"/>
  <c r="J283" i="13"/>
  <c r="K283" i="13"/>
  <c r="T283" i="13"/>
  <c r="U283" i="13"/>
  <c r="V283" i="13" s="1"/>
  <c r="AC283" i="13"/>
  <c r="A284" i="13"/>
  <c r="H284" i="13"/>
  <c r="I284" i="13"/>
  <c r="J284" i="13"/>
  <c r="U284" i="13" s="1"/>
  <c r="K284" i="13"/>
  <c r="T284" i="13"/>
  <c r="AC284" i="13"/>
  <c r="A285" i="13"/>
  <c r="H285" i="13"/>
  <c r="I285" i="13"/>
  <c r="J285" i="13"/>
  <c r="K285" i="13"/>
  <c r="T285" i="13"/>
  <c r="U285" i="13"/>
  <c r="X285" i="13" s="1"/>
  <c r="AB285" i="13" s="1"/>
  <c r="AF285" i="13" s="1"/>
  <c r="AC285" i="13"/>
  <c r="A286" i="13"/>
  <c r="H286" i="13"/>
  <c r="I286" i="13"/>
  <c r="J286" i="13"/>
  <c r="U286" i="13" s="1"/>
  <c r="K286" i="13"/>
  <c r="T286" i="13"/>
  <c r="AC286" i="13"/>
  <c r="A287" i="13"/>
  <c r="H287" i="13"/>
  <c r="I287" i="13"/>
  <c r="J287" i="13"/>
  <c r="K287" i="13"/>
  <c r="T287" i="13"/>
  <c r="U287" i="13"/>
  <c r="V287" i="13" s="1"/>
  <c r="AC287" i="13"/>
  <c r="A288" i="13"/>
  <c r="H288" i="13"/>
  <c r="I288" i="13"/>
  <c r="J288" i="13"/>
  <c r="U288" i="13" s="1"/>
  <c r="K288" i="13"/>
  <c r="T288" i="13"/>
  <c r="AC288" i="13"/>
  <c r="A289" i="13"/>
  <c r="H289" i="13"/>
  <c r="I289" i="13"/>
  <c r="J289" i="13"/>
  <c r="K289" i="13"/>
  <c r="T289" i="13"/>
  <c r="U289" i="13"/>
  <c r="X289" i="13" s="1"/>
  <c r="AB289" i="13" s="1"/>
  <c r="AF289" i="13" s="1"/>
  <c r="AC289" i="13"/>
  <c r="A290" i="13"/>
  <c r="H290" i="13"/>
  <c r="I290" i="13"/>
  <c r="J290" i="13"/>
  <c r="U290" i="13" s="1"/>
  <c r="K290" i="13"/>
  <c r="T290" i="13"/>
  <c r="AC290" i="13"/>
  <c r="A291" i="13"/>
  <c r="H291" i="13"/>
  <c r="I291" i="13"/>
  <c r="J291" i="13"/>
  <c r="K291" i="13"/>
  <c r="T291" i="13"/>
  <c r="U291" i="13"/>
  <c r="V291" i="13" s="1"/>
  <c r="AC291" i="13"/>
  <c r="A292" i="13"/>
  <c r="H292" i="13"/>
  <c r="I292" i="13"/>
  <c r="J292" i="13"/>
  <c r="U292" i="13" s="1"/>
  <c r="K292" i="13"/>
  <c r="T292" i="13"/>
  <c r="AC292" i="13"/>
  <c r="A293" i="13"/>
  <c r="H293" i="13"/>
  <c r="I293" i="13"/>
  <c r="J293" i="13"/>
  <c r="K293" i="13"/>
  <c r="T293" i="13"/>
  <c r="U293" i="13"/>
  <c r="X293" i="13" s="1"/>
  <c r="AB293" i="13" s="1"/>
  <c r="AF293" i="13" s="1"/>
  <c r="AC293" i="13"/>
  <c r="A294" i="13"/>
  <c r="H294" i="13"/>
  <c r="I294" i="13"/>
  <c r="J294" i="13"/>
  <c r="U294" i="13" s="1"/>
  <c r="K294" i="13"/>
  <c r="T294" i="13"/>
  <c r="AC294" i="13"/>
  <c r="A295" i="13"/>
  <c r="H295" i="13"/>
  <c r="I295" i="13"/>
  <c r="J295" i="13"/>
  <c r="K295" i="13"/>
  <c r="T295" i="13"/>
  <c r="U295" i="13"/>
  <c r="V295" i="13" s="1"/>
  <c r="AC295" i="13"/>
  <c r="A296" i="13"/>
  <c r="H296" i="13"/>
  <c r="I296" i="13"/>
  <c r="J296" i="13"/>
  <c r="U296" i="13" s="1"/>
  <c r="K296" i="13"/>
  <c r="T296" i="13"/>
  <c r="AC296" i="13"/>
  <c r="A297" i="13"/>
  <c r="H297" i="13"/>
  <c r="I297" i="13"/>
  <c r="J297" i="13"/>
  <c r="K297" i="13"/>
  <c r="T297" i="13"/>
  <c r="U297" i="13"/>
  <c r="X297" i="13" s="1"/>
  <c r="AB297" i="13" s="1"/>
  <c r="AF297" i="13" s="1"/>
  <c r="AC297" i="13"/>
  <c r="A298" i="13"/>
  <c r="H298" i="13"/>
  <c r="I298" i="13"/>
  <c r="J298" i="13"/>
  <c r="U298" i="13" s="1"/>
  <c r="K298" i="13"/>
  <c r="T298" i="13"/>
  <c r="AC298" i="13"/>
  <c r="A299" i="13"/>
  <c r="H299" i="13"/>
  <c r="I299" i="13"/>
  <c r="J299" i="13"/>
  <c r="K299" i="13"/>
  <c r="T299" i="13"/>
  <c r="U299" i="13"/>
  <c r="V299" i="13" s="1"/>
  <c r="AC299" i="13"/>
  <c r="A300" i="13"/>
  <c r="H300" i="13"/>
  <c r="I300" i="13"/>
  <c r="J300" i="13"/>
  <c r="U300" i="13" s="1"/>
  <c r="K300" i="13"/>
  <c r="T300" i="13"/>
  <c r="AC300" i="13"/>
  <c r="J5" i="9"/>
  <c r="I5" i="9"/>
  <c r="G5" i="9"/>
  <c r="F5" i="9"/>
  <c r="E5" i="9"/>
  <c r="K5" i="7"/>
  <c r="M2" i="5" a="1"/>
  <c r="M2" i="5" s="1"/>
  <c r="I8" i="19"/>
  <c r="I9" i="19"/>
  <c r="I10" i="19"/>
  <c r="I11" i="19"/>
  <c r="I12" i="19"/>
  <c r="I13" i="19"/>
  <c r="I14" i="19"/>
  <c r="I15" i="19"/>
  <c r="I16" i="19"/>
  <c r="I17" i="19"/>
  <c r="I18" i="19"/>
  <c r="I19" i="19"/>
  <c r="I20" i="19"/>
  <c r="I21" i="19"/>
  <c r="I22" i="19"/>
  <c r="I23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38" i="19"/>
  <c r="I39" i="19"/>
  <c r="I40" i="19"/>
  <c r="I41" i="19"/>
  <c r="I42" i="19"/>
  <c r="I43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I67" i="19"/>
  <c r="I68" i="19"/>
  <c r="I69" i="19"/>
  <c r="I70" i="19"/>
  <c r="I71" i="19"/>
  <c r="I72" i="19"/>
  <c r="I73" i="19"/>
  <c r="I74" i="19"/>
  <c r="I75" i="19"/>
  <c r="I76" i="19"/>
  <c r="I77" i="19"/>
  <c r="I78" i="19"/>
  <c r="I79" i="19"/>
  <c r="I80" i="19"/>
  <c r="I81" i="19"/>
  <c r="I82" i="19"/>
  <c r="I83" i="19"/>
  <c r="I84" i="19"/>
  <c r="I85" i="19"/>
  <c r="I86" i="19"/>
  <c r="I87" i="19"/>
  <c r="I88" i="19"/>
  <c r="I89" i="19"/>
  <c r="I90" i="19"/>
  <c r="I91" i="19"/>
  <c r="I92" i="19"/>
  <c r="I93" i="19"/>
  <c r="I94" i="19"/>
  <c r="I95" i="19"/>
  <c r="I96" i="19"/>
  <c r="I97" i="19"/>
  <c r="I98" i="19"/>
  <c r="I99" i="19"/>
  <c r="I100" i="19"/>
  <c r="I101" i="19"/>
  <c r="I102" i="19"/>
  <c r="I103" i="19"/>
  <c r="I104" i="19"/>
  <c r="I105" i="19"/>
  <c r="I106" i="19"/>
  <c r="I107" i="19"/>
  <c r="I108" i="19"/>
  <c r="I109" i="19"/>
  <c r="I110" i="19"/>
  <c r="I111" i="19"/>
  <c r="I112" i="19"/>
  <c r="I113" i="19"/>
  <c r="I114" i="19"/>
  <c r="I115" i="19"/>
  <c r="I116" i="19"/>
  <c r="I117" i="19"/>
  <c r="I118" i="19"/>
  <c r="I119" i="19"/>
  <c r="I120" i="19"/>
  <c r="I121" i="19"/>
  <c r="I122" i="19"/>
  <c r="I123" i="19"/>
  <c r="I124" i="19"/>
  <c r="I125" i="19"/>
  <c r="I126" i="19"/>
  <c r="I127" i="19"/>
  <c r="I128" i="19"/>
  <c r="I129" i="19"/>
  <c r="I130" i="19"/>
  <c r="I131" i="19"/>
  <c r="I132" i="19"/>
  <c r="I133" i="19"/>
  <c r="I134" i="19"/>
  <c r="I135" i="19"/>
  <c r="I136" i="19"/>
  <c r="I137" i="19"/>
  <c r="I138" i="19"/>
  <c r="I139" i="19"/>
  <c r="I140" i="19"/>
  <c r="I141" i="19"/>
  <c r="I142" i="19"/>
  <c r="I143" i="19"/>
  <c r="I144" i="19"/>
  <c r="I145" i="19"/>
  <c r="I146" i="19"/>
  <c r="I147" i="19"/>
  <c r="I148" i="19"/>
  <c r="I149" i="19"/>
  <c r="I150" i="19"/>
  <c r="I151" i="19"/>
  <c r="I152" i="19"/>
  <c r="I153" i="19"/>
  <c r="I154" i="19"/>
  <c r="I155" i="19"/>
  <c r="I156" i="19"/>
  <c r="I157" i="19"/>
  <c r="I158" i="19"/>
  <c r="I159" i="19"/>
  <c r="I160" i="19"/>
  <c r="I161" i="19"/>
  <c r="I162" i="19"/>
  <c r="I163" i="19"/>
  <c r="I164" i="19"/>
  <c r="I165" i="19"/>
  <c r="I166" i="19"/>
  <c r="I167" i="19"/>
  <c r="I168" i="19"/>
  <c r="I169" i="19"/>
  <c r="I170" i="19"/>
  <c r="I171" i="19"/>
  <c r="I172" i="19"/>
  <c r="I173" i="19"/>
  <c r="I174" i="19"/>
  <c r="I175" i="19"/>
  <c r="I176" i="19"/>
  <c r="I177" i="19"/>
  <c r="I178" i="19"/>
  <c r="I179" i="19"/>
  <c r="I180" i="19"/>
  <c r="I181" i="19"/>
  <c r="I182" i="19"/>
  <c r="I183" i="19"/>
  <c r="I184" i="19"/>
  <c r="I185" i="19"/>
  <c r="I186" i="19"/>
  <c r="I187" i="19"/>
  <c r="I188" i="19"/>
  <c r="I189" i="19"/>
  <c r="I190" i="19"/>
  <c r="I191" i="19"/>
  <c r="I192" i="19"/>
  <c r="I193" i="19"/>
  <c r="I194" i="19"/>
  <c r="I195" i="19"/>
  <c r="I196" i="19"/>
  <c r="I197" i="19"/>
  <c r="I198" i="19"/>
  <c r="I199" i="19"/>
  <c r="I200" i="19"/>
  <c r="I201" i="19"/>
  <c r="I202" i="19"/>
  <c r="I203" i="19"/>
  <c r="I204" i="19"/>
  <c r="I205" i="19"/>
  <c r="I206" i="19"/>
  <c r="I207" i="19"/>
  <c r="I208" i="19"/>
  <c r="I209" i="19"/>
  <c r="I210" i="19"/>
  <c r="I211" i="19"/>
  <c r="I212" i="19"/>
  <c r="I213" i="19"/>
  <c r="I214" i="19"/>
  <c r="I215" i="19"/>
  <c r="I216" i="19"/>
  <c r="I217" i="19"/>
  <c r="I218" i="19"/>
  <c r="I219" i="19"/>
  <c r="I220" i="19"/>
  <c r="I221" i="19"/>
  <c r="I222" i="19"/>
  <c r="I223" i="19"/>
  <c r="I224" i="19"/>
  <c r="I225" i="19"/>
  <c r="I226" i="19"/>
  <c r="I227" i="19"/>
  <c r="I228" i="19"/>
  <c r="I229" i="19"/>
  <c r="I230" i="19"/>
  <c r="I231" i="19"/>
  <c r="I232" i="19"/>
  <c r="I233" i="19"/>
  <c r="I234" i="19"/>
  <c r="I235" i="19"/>
  <c r="I236" i="19"/>
  <c r="I237" i="19"/>
  <c r="I238" i="19"/>
  <c r="I239" i="19"/>
  <c r="I240" i="19"/>
  <c r="I241" i="19"/>
  <c r="I242" i="19"/>
  <c r="I243" i="19"/>
  <c r="I244" i="19"/>
  <c r="I245" i="19"/>
  <c r="I246" i="19"/>
  <c r="I247" i="19"/>
  <c r="I248" i="19"/>
  <c r="I249" i="19"/>
  <c r="I250" i="19"/>
  <c r="I251" i="19"/>
  <c r="I252" i="19"/>
  <c r="I253" i="19"/>
  <c r="I254" i="19"/>
  <c r="I255" i="19"/>
  <c r="I256" i="19"/>
  <c r="I257" i="19"/>
  <c r="I258" i="19"/>
  <c r="I259" i="19"/>
  <c r="I260" i="19"/>
  <c r="I261" i="19"/>
  <c r="I262" i="19"/>
  <c r="I263" i="19"/>
  <c r="I264" i="19"/>
  <c r="I265" i="19"/>
  <c r="I266" i="19"/>
  <c r="I267" i="19"/>
  <c r="I268" i="19"/>
  <c r="I269" i="19"/>
  <c r="I270" i="19"/>
  <c r="I271" i="19"/>
  <c r="I272" i="19"/>
  <c r="I273" i="19"/>
  <c r="I274" i="19"/>
  <c r="I275" i="19"/>
  <c r="I276" i="19"/>
  <c r="I277" i="19"/>
  <c r="I278" i="19"/>
  <c r="I279" i="19"/>
  <c r="I280" i="19"/>
  <c r="I281" i="19"/>
  <c r="I282" i="19"/>
  <c r="I283" i="19"/>
  <c r="I284" i="19"/>
  <c r="I285" i="19"/>
  <c r="I286" i="19"/>
  <c r="I287" i="19"/>
  <c r="I288" i="19"/>
  <c r="I289" i="19"/>
  <c r="I290" i="19"/>
  <c r="I291" i="19"/>
  <c r="I292" i="19"/>
  <c r="I293" i="19"/>
  <c r="I294" i="19"/>
  <c r="I295" i="19"/>
  <c r="I296" i="19"/>
  <c r="I297" i="19"/>
  <c r="I298" i="19"/>
  <c r="I299" i="19"/>
  <c r="I300" i="19"/>
  <c r="I301" i="19"/>
  <c r="I302" i="19"/>
  <c r="I303" i="19"/>
  <c r="I304" i="19"/>
  <c r="I305" i="19"/>
  <c r="I306" i="19"/>
  <c r="I307" i="19"/>
  <c r="I308" i="19"/>
  <c r="I309" i="19"/>
  <c r="I310" i="19"/>
  <c r="I311" i="19"/>
  <c r="I312" i="19"/>
  <c r="I313" i="19"/>
  <c r="I314" i="19"/>
  <c r="I315" i="19"/>
  <c r="I316" i="19"/>
  <c r="I317" i="19"/>
  <c r="I318" i="19"/>
  <c r="I319" i="19"/>
  <c r="I320" i="19"/>
  <c r="I321" i="19"/>
  <c r="I322" i="19"/>
  <c r="I323" i="19"/>
  <c r="I324" i="19"/>
  <c r="I325" i="19"/>
  <c r="I326" i="19"/>
  <c r="I327" i="19"/>
  <c r="I328" i="19"/>
  <c r="I329" i="19"/>
  <c r="I330" i="19"/>
  <c r="I331" i="19"/>
  <c r="I332" i="19"/>
  <c r="I333" i="19"/>
  <c r="I334" i="19"/>
  <c r="I335" i="19"/>
  <c r="I336" i="19"/>
  <c r="I337" i="19"/>
  <c r="I338" i="19"/>
  <c r="I339" i="19"/>
  <c r="I340" i="19"/>
  <c r="I341" i="19"/>
  <c r="I342" i="19"/>
  <c r="I343" i="19"/>
  <c r="I344" i="19"/>
  <c r="I345" i="19"/>
  <c r="I346" i="19"/>
  <c r="I347" i="19"/>
  <c r="I348" i="19"/>
  <c r="I349" i="19"/>
  <c r="I350" i="19"/>
  <c r="I351" i="19"/>
  <c r="I352" i="19"/>
  <c r="I353" i="19"/>
  <c r="I354" i="19"/>
  <c r="I355" i="19"/>
  <c r="I356" i="19"/>
  <c r="I357" i="19"/>
  <c r="I358" i="19"/>
  <c r="I359" i="19"/>
  <c r="I360" i="19"/>
  <c r="I361" i="19"/>
  <c r="I362" i="19"/>
  <c r="I363" i="19"/>
  <c r="I364" i="19"/>
  <c r="I365" i="19"/>
  <c r="I366" i="19"/>
  <c r="I367" i="19"/>
  <c r="I368" i="19"/>
  <c r="I369" i="19"/>
  <c r="I370" i="19"/>
  <c r="I371" i="19"/>
  <c r="I372" i="19"/>
  <c r="I373" i="19"/>
  <c r="I374" i="19"/>
  <c r="I375" i="19"/>
  <c r="I376" i="19"/>
  <c r="I377" i="19"/>
  <c r="I378" i="19"/>
  <c r="I379" i="19"/>
  <c r="I380" i="19"/>
  <c r="I381" i="19"/>
  <c r="I382" i="19"/>
  <c r="I383" i="19"/>
  <c r="I384" i="19"/>
  <c r="I385" i="19"/>
  <c r="I386" i="19"/>
  <c r="I387" i="19"/>
  <c r="I388" i="19"/>
  <c r="I389" i="19"/>
  <c r="I390" i="19"/>
  <c r="I391" i="19"/>
  <c r="I392" i="19"/>
  <c r="I393" i="19"/>
  <c r="I394" i="19"/>
  <c r="I395" i="19"/>
  <c r="I396" i="19"/>
  <c r="I397" i="19"/>
  <c r="I398" i="19"/>
  <c r="I399" i="19"/>
  <c r="I400" i="19"/>
  <c r="I401" i="19"/>
  <c r="I402" i="19"/>
  <c r="I403" i="19"/>
  <c r="I404" i="19"/>
  <c r="I405" i="19"/>
  <c r="I406" i="19"/>
  <c r="I407" i="19"/>
  <c r="I408" i="19"/>
  <c r="I409" i="19"/>
  <c r="I410" i="19"/>
  <c r="I411" i="19"/>
  <c r="I412" i="19"/>
  <c r="I413" i="19"/>
  <c r="I414" i="19"/>
  <c r="I415" i="19"/>
  <c r="I416" i="19"/>
  <c r="I417" i="19"/>
  <c r="I418" i="19"/>
  <c r="I419" i="19"/>
  <c r="I420" i="19"/>
  <c r="I421" i="19"/>
  <c r="I422" i="19"/>
  <c r="I423" i="19"/>
  <c r="I424" i="19"/>
  <c r="I425" i="19"/>
  <c r="I426" i="19"/>
  <c r="I427" i="19"/>
  <c r="I428" i="19"/>
  <c r="I429" i="19"/>
  <c r="I430" i="19"/>
  <c r="I431" i="19"/>
  <c r="I432" i="19"/>
  <c r="I433" i="19"/>
  <c r="I434" i="19"/>
  <c r="I435" i="19"/>
  <c r="I436" i="19"/>
  <c r="I437" i="19"/>
  <c r="I438" i="19"/>
  <c r="I439" i="19"/>
  <c r="I440" i="19"/>
  <c r="I441" i="19"/>
  <c r="I442" i="19"/>
  <c r="I443" i="19"/>
  <c r="I444" i="19"/>
  <c r="I445" i="19"/>
  <c r="I446" i="19"/>
  <c r="I447" i="19"/>
  <c r="I448" i="19"/>
  <c r="I449" i="19"/>
  <c r="I450" i="19"/>
  <c r="I451" i="19"/>
  <c r="I452" i="19"/>
  <c r="I453" i="19"/>
  <c r="I454" i="19"/>
  <c r="I455" i="19"/>
  <c r="I456" i="19"/>
  <c r="I457" i="19"/>
  <c r="I458" i="19"/>
  <c r="I459" i="19"/>
  <c r="I460" i="19"/>
  <c r="I461" i="19"/>
  <c r="I462" i="19"/>
  <c r="I463" i="19"/>
  <c r="I464" i="19"/>
  <c r="I465" i="19"/>
  <c r="I466" i="19"/>
  <c r="I467" i="19"/>
  <c r="I468" i="19"/>
  <c r="I469" i="19"/>
  <c r="I470" i="19"/>
  <c r="I471" i="19"/>
  <c r="I472" i="19"/>
  <c r="I473" i="19"/>
  <c r="I474" i="19"/>
  <c r="I475" i="19"/>
  <c r="I476" i="19"/>
  <c r="I477" i="19"/>
  <c r="I478" i="19"/>
  <c r="I479" i="19"/>
  <c r="I480" i="19"/>
  <c r="I481" i="19"/>
  <c r="I482" i="19"/>
  <c r="I483" i="19"/>
  <c r="I484" i="19"/>
  <c r="I485" i="19"/>
  <c r="I486" i="19"/>
  <c r="I487" i="19"/>
  <c r="I488" i="19"/>
  <c r="I489" i="19"/>
  <c r="I490" i="19"/>
  <c r="I491" i="19"/>
  <c r="I492" i="19"/>
  <c r="I493" i="19"/>
  <c r="I494" i="19"/>
  <c r="I495" i="19"/>
  <c r="I496" i="19"/>
  <c r="I497" i="19"/>
  <c r="I498" i="19"/>
  <c r="I499" i="19"/>
  <c r="I500" i="19"/>
  <c r="I501" i="19"/>
  <c r="I502" i="19"/>
  <c r="I503" i="19"/>
  <c r="I504" i="19"/>
  <c r="I505" i="19"/>
  <c r="I506" i="19"/>
  <c r="T6" i="13"/>
  <c r="R6" i="7"/>
  <c r="R7" i="7"/>
  <c r="R8" i="7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7" i="7"/>
  <c r="R78" i="7"/>
  <c r="R79" i="7"/>
  <c r="R80" i="7"/>
  <c r="R81" i="7"/>
  <c r="R82" i="7"/>
  <c r="R83" i="7"/>
  <c r="R84" i="7"/>
  <c r="R85" i="7"/>
  <c r="R86" i="7"/>
  <c r="R87" i="7"/>
  <c r="R88" i="7"/>
  <c r="R89" i="7"/>
  <c r="R90" i="7"/>
  <c r="R91" i="7"/>
  <c r="R92" i="7"/>
  <c r="R93" i="7"/>
  <c r="R94" i="7"/>
  <c r="R95" i="7"/>
  <c r="R96" i="7"/>
  <c r="R97" i="7"/>
  <c r="R98" i="7"/>
  <c r="R99" i="7"/>
  <c r="R100" i="7"/>
  <c r="R101" i="7"/>
  <c r="R102" i="7"/>
  <c r="R103" i="7"/>
  <c r="R104" i="7"/>
  <c r="R105" i="7"/>
  <c r="R106" i="7"/>
  <c r="R107" i="7"/>
  <c r="R108" i="7"/>
  <c r="R109" i="7"/>
  <c r="R110" i="7"/>
  <c r="R111" i="7"/>
  <c r="R112" i="7"/>
  <c r="R113" i="7"/>
  <c r="R114" i="7"/>
  <c r="R115" i="7"/>
  <c r="R116" i="7"/>
  <c r="R117" i="7"/>
  <c r="R118" i="7"/>
  <c r="R119" i="7"/>
  <c r="R120" i="7"/>
  <c r="R121" i="7"/>
  <c r="R122" i="7"/>
  <c r="R123" i="7"/>
  <c r="R124" i="7"/>
  <c r="R125" i="7"/>
  <c r="R126" i="7"/>
  <c r="R127" i="7"/>
  <c r="R128" i="7"/>
  <c r="R129" i="7"/>
  <c r="R130" i="7"/>
  <c r="R131" i="7"/>
  <c r="R132" i="7"/>
  <c r="R133" i="7"/>
  <c r="R134" i="7"/>
  <c r="R135" i="7"/>
  <c r="R136" i="7"/>
  <c r="R137" i="7"/>
  <c r="R138" i="7"/>
  <c r="R139" i="7"/>
  <c r="R140" i="7"/>
  <c r="R141" i="7"/>
  <c r="R142" i="7"/>
  <c r="R143" i="7"/>
  <c r="R144" i="7"/>
  <c r="R145" i="7"/>
  <c r="R146" i="7"/>
  <c r="R147" i="7"/>
  <c r="R148" i="7"/>
  <c r="R149" i="7"/>
  <c r="R150" i="7"/>
  <c r="R151" i="7"/>
  <c r="R152" i="7"/>
  <c r="R153" i="7"/>
  <c r="R154" i="7"/>
  <c r="R155" i="7"/>
  <c r="R156" i="7"/>
  <c r="R157" i="7"/>
  <c r="R158" i="7"/>
  <c r="R159" i="7"/>
  <c r="R160" i="7"/>
  <c r="R161" i="7"/>
  <c r="R162" i="7"/>
  <c r="R163" i="7"/>
  <c r="R164" i="7"/>
  <c r="R165" i="7"/>
  <c r="R166" i="7"/>
  <c r="R167" i="7"/>
  <c r="R168" i="7"/>
  <c r="R169" i="7"/>
  <c r="R170" i="7"/>
  <c r="R171" i="7"/>
  <c r="R172" i="7"/>
  <c r="R173" i="7"/>
  <c r="R174" i="7"/>
  <c r="R175" i="7"/>
  <c r="R176" i="7"/>
  <c r="R177" i="7"/>
  <c r="R178" i="7"/>
  <c r="R179" i="7"/>
  <c r="R180" i="7"/>
  <c r="R181" i="7"/>
  <c r="R182" i="7"/>
  <c r="R183" i="7"/>
  <c r="R184" i="7"/>
  <c r="R185" i="7"/>
  <c r="R186" i="7"/>
  <c r="R187" i="7"/>
  <c r="R188" i="7"/>
  <c r="R189" i="7"/>
  <c r="R190" i="7"/>
  <c r="R191" i="7"/>
  <c r="R192" i="7"/>
  <c r="R193" i="7"/>
  <c r="R194" i="7"/>
  <c r="R195" i="7"/>
  <c r="R196" i="7"/>
  <c r="R197" i="7"/>
  <c r="R198" i="7"/>
  <c r="R199" i="7"/>
  <c r="R200" i="7"/>
  <c r="R201" i="7"/>
  <c r="R202" i="7"/>
  <c r="R203" i="7"/>
  <c r="R204" i="7"/>
  <c r="R205" i="7"/>
  <c r="R206" i="7"/>
  <c r="R207" i="7"/>
  <c r="R208" i="7"/>
  <c r="R209" i="7"/>
  <c r="R210" i="7"/>
  <c r="R211" i="7"/>
  <c r="R212" i="7"/>
  <c r="R213" i="7"/>
  <c r="R214" i="7"/>
  <c r="R215" i="7"/>
  <c r="R216" i="7"/>
  <c r="R217" i="7"/>
  <c r="R218" i="7"/>
  <c r="R219" i="7"/>
  <c r="R220" i="7"/>
  <c r="R221" i="7"/>
  <c r="R222" i="7"/>
  <c r="R223" i="7"/>
  <c r="R224" i="7"/>
  <c r="R225" i="7"/>
  <c r="R226" i="7"/>
  <c r="R227" i="7"/>
  <c r="R228" i="7"/>
  <c r="R229" i="7"/>
  <c r="R230" i="7"/>
  <c r="R231" i="7"/>
  <c r="R232" i="7"/>
  <c r="R233" i="7"/>
  <c r="R234" i="7"/>
  <c r="R235" i="7"/>
  <c r="R236" i="7"/>
  <c r="R237" i="7"/>
  <c r="R238" i="7"/>
  <c r="R239" i="7"/>
  <c r="R240" i="7"/>
  <c r="R241" i="7"/>
  <c r="R242" i="7"/>
  <c r="R243" i="7"/>
  <c r="R244" i="7"/>
  <c r="R245" i="7"/>
  <c r="R246" i="7"/>
  <c r="R247" i="7"/>
  <c r="R248" i="7"/>
  <c r="R249" i="7"/>
  <c r="R250" i="7"/>
  <c r="R251" i="7"/>
  <c r="R252" i="7"/>
  <c r="R253" i="7"/>
  <c r="R254" i="7"/>
  <c r="R255" i="7"/>
  <c r="R256" i="7"/>
  <c r="R257" i="7"/>
  <c r="R258" i="7"/>
  <c r="R259" i="7"/>
  <c r="R260" i="7"/>
  <c r="R261" i="7"/>
  <c r="R262" i="7"/>
  <c r="R263" i="7"/>
  <c r="R264" i="7"/>
  <c r="R265" i="7"/>
  <c r="R266" i="7"/>
  <c r="R267" i="7"/>
  <c r="R268" i="7"/>
  <c r="R269" i="7"/>
  <c r="R270" i="7"/>
  <c r="R271" i="7"/>
  <c r="R272" i="7"/>
  <c r="R273" i="7"/>
  <c r="R274" i="7"/>
  <c r="R275" i="7"/>
  <c r="R276" i="7"/>
  <c r="R277" i="7"/>
  <c r="R278" i="7"/>
  <c r="R279" i="7"/>
  <c r="R280" i="7"/>
  <c r="R281" i="7"/>
  <c r="R282" i="7"/>
  <c r="R283" i="7"/>
  <c r="R284" i="7"/>
  <c r="R285" i="7"/>
  <c r="R286" i="7"/>
  <c r="R287" i="7"/>
  <c r="R288" i="7"/>
  <c r="R289" i="7"/>
  <c r="R290" i="7"/>
  <c r="R291" i="7"/>
  <c r="R292" i="7"/>
  <c r="R293" i="7"/>
  <c r="R294" i="7"/>
  <c r="R295" i="7"/>
  <c r="R296" i="7"/>
  <c r="R297" i="7"/>
  <c r="R298" i="7"/>
  <c r="R299" i="7"/>
  <c r="R300" i="7"/>
  <c r="R301" i="7"/>
  <c r="R302" i="7"/>
  <c r="R303" i="7"/>
  <c r="R304" i="7"/>
  <c r="R305" i="7"/>
  <c r="R306" i="7"/>
  <c r="R307" i="7"/>
  <c r="R308" i="7"/>
  <c r="R309" i="7"/>
  <c r="R310" i="7"/>
  <c r="R311" i="7"/>
  <c r="R312" i="7"/>
  <c r="R313" i="7"/>
  <c r="R314" i="7"/>
  <c r="R315" i="7"/>
  <c r="R316" i="7"/>
  <c r="R317" i="7"/>
  <c r="R318" i="7"/>
  <c r="R319" i="7"/>
  <c r="R320" i="7"/>
  <c r="R321" i="7"/>
  <c r="R322" i="7"/>
  <c r="R323" i="7"/>
  <c r="R324" i="7"/>
  <c r="R325" i="7"/>
  <c r="R326" i="7"/>
  <c r="R327" i="7"/>
  <c r="R328" i="7"/>
  <c r="R329" i="7"/>
  <c r="R330" i="7"/>
  <c r="R331" i="7"/>
  <c r="R332" i="7"/>
  <c r="R333" i="7"/>
  <c r="R334" i="7"/>
  <c r="R335" i="7"/>
  <c r="R336" i="7"/>
  <c r="R337" i="7"/>
  <c r="R338" i="7"/>
  <c r="R339" i="7"/>
  <c r="R340" i="7"/>
  <c r="R341" i="7"/>
  <c r="R342" i="7"/>
  <c r="R343" i="7"/>
  <c r="R344" i="7"/>
  <c r="R345" i="7"/>
  <c r="R346" i="7"/>
  <c r="R347" i="7"/>
  <c r="R348" i="7"/>
  <c r="R349" i="7"/>
  <c r="R350" i="7"/>
  <c r="R351" i="7"/>
  <c r="R352" i="7"/>
  <c r="R353" i="7"/>
  <c r="R354" i="7"/>
  <c r="R355" i="7"/>
  <c r="R356" i="7"/>
  <c r="R357" i="7"/>
  <c r="R358" i="7"/>
  <c r="R359" i="7"/>
  <c r="R360" i="7"/>
  <c r="R361" i="7"/>
  <c r="R362" i="7"/>
  <c r="R363" i="7"/>
  <c r="R364" i="7"/>
  <c r="R365" i="7"/>
  <c r="R366" i="7"/>
  <c r="R367" i="7"/>
  <c r="R368" i="7"/>
  <c r="R369" i="7"/>
  <c r="R370" i="7"/>
  <c r="R371" i="7"/>
  <c r="R372" i="7"/>
  <c r="R373" i="7"/>
  <c r="R374" i="7"/>
  <c r="R375" i="7"/>
  <c r="R376" i="7"/>
  <c r="R377" i="7"/>
  <c r="R378" i="7"/>
  <c r="R379" i="7"/>
  <c r="R380" i="7"/>
  <c r="R381" i="7"/>
  <c r="R382" i="7"/>
  <c r="R383" i="7"/>
  <c r="R384" i="7"/>
  <c r="R385" i="7"/>
  <c r="R386" i="7"/>
  <c r="R387" i="7"/>
  <c r="R388" i="7"/>
  <c r="R389" i="7"/>
  <c r="R390" i="7"/>
  <c r="R391" i="7"/>
  <c r="R392" i="7"/>
  <c r="R393" i="7"/>
  <c r="R394" i="7"/>
  <c r="R395" i="7"/>
  <c r="R396" i="7"/>
  <c r="R397" i="7"/>
  <c r="R398" i="7"/>
  <c r="R399" i="7"/>
  <c r="R400" i="7"/>
  <c r="R401" i="7"/>
  <c r="R402" i="7"/>
  <c r="R403" i="7"/>
  <c r="R404" i="7"/>
  <c r="R405" i="7"/>
  <c r="R406" i="7"/>
  <c r="R407" i="7"/>
  <c r="R408" i="7"/>
  <c r="R409" i="7"/>
  <c r="R410" i="7"/>
  <c r="R411" i="7"/>
  <c r="R412" i="7"/>
  <c r="R413" i="7"/>
  <c r="R414" i="7"/>
  <c r="R415" i="7"/>
  <c r="R416" i="7"/>
  <c r="R417" i="7"/>
  <c r="R418" i="7"/>
  <c r="R419" i="7"/>
  <c r="R420" i="7"/>
  <c r="R421" i="7"/>
  <c r="R422" i="7"/>
  <c r="R423" i="7"/>
  <c r="R424" i="7"/>
  <c r="R425" i="7"/>
  <c r="R426" i="7"/>
  <c r="R427" i="7"/>
  <c r="R428" i="7"/>
  <c r="R429" i="7"/>
  <c r="R430" i="7"/>
  <c r="R431" i="7"/>
  <c r="R432" i="7"/>
  <c r="R433" i="7"/>
  <c r="R434" i="7"/>
  <c r="R435" i="7"/>
  <c r="R436" i="7"/>
  <c r="R437" i="7"/>
  <c r="R438" i="7"/>
  <c r="R439" i="7"/>
  <c r="R440" i="7"/>
  <c r="R441" i="7"/>
  <c r="R442" i="7"/>
  <c r="R443" i="7"/>
  <c r="R444" i="7"/>
  <c r="R445" i="7"/>
  <c r="R446" i="7"/>
  <c r="R447" i="7"/>
  <c r="R448" i="7"/>
  <c r="R449" i="7"/>
  <c r="R450" i="7"/>
  <c r="R451" i="7"/>
  <c r="R452" i="7"/>
  <c r="R453" i="7"/>
  <c r="R454" i="7"/>
  <c r="R455" i="7"/>
  <c r="R456" i="7"/>
  <c r="R457" i="7"/>
  <c r="R458" i="7"/>
  <c r="R459" i="7"/>
  <c r="R460" i="7"/>
  <c r="R461" i="7"/>
  <c r="R462" i="7"/>
  <c r="R463" i="7"/>
  <c r="R464" i="7"/>
  <c r="R465" i="7"/>
  <c r="R466" i="7"/>
  <c r="R467" i="7"/>
  <c r="R468" i="7"/>
  <c r="R469" i="7"/>
  <c r="R470" i="7"/>
  <c r="R471" i="7"/>
  <c r="R472" i="7"/>
  <c r="R473" i="7"/>
  <c r="R474" i="7"/>
  <c r="R475" i="7"/>
  <c r="R476" i="7"/>
  <c r="R477" i="7"/>
  <c r="R478" i="7"/>
  <c r="R479" i="7"/>
  <c r="R480" i="7"/>
  <c r="R481" i="7"/>
  <c r="R482" i="7"/>
  <c r="R483" i="7"/>
  <c r="R484" i="7"/>
  <c r="R485" i="7"/>
  <c r="R486" i="7"/>
  <c r="R487" i="7"/>
  <c r="R488" i="7"/>
  <c r="R489" i="7"/>
  <c r="R490" i="7"/>
  <c r="R491" i="7"/>
  <c r="R492" i="7"/>
  <c r="R493" i="7"/>
  <c r="R494" i="7"/>
  <c r="R495" i="7"/>
  <c r="R496" i="7"/>
  <c r="R497" i="7"/>
  <c r="R498" i="7"/>
  <c r="R499" i="7"/>
  <c r="R500" i="7"/>
  <c r="R501" i="7"/>
  <c r="R502" i="7"/>
  <c r="R503" i="7"/>
  <c r="R504" i="7"/>
  <c r="R505" i="7"/>
  <c r="R506" i="7"/>
  <c r="R507" i="7"/>
  <c r="R508" i="7"/>
  <c r="R509" i="7"/>
  <c r="R510" i="7"/>
  <c r="R511" i="7"/>
  <c r="R512" i="7"/>
  <c r="R513" i="7"/>
  <c r="R514" i="7"/>
  <c r="R515" i="7"/>
  <c r="R516" i="7"/>
  <c r="R517" i="7"/>
  <c r="R518" i="7"/>
  <c r="R519" i="7"/>
  <c r="R520" i="7"/>
  <c r="R521" i="7"/>
  <c r="R522" i="7"/>
  <c r="R523" i="7"/>
  <c r="R524" i="7"/>
  <c r="R525" i="7"/>
  <c r="R526" i="7"/>
  <c r="R527" i="7"/>
  <c r="R528" i="7"/>
  <c r="R529" i="7"/>
  <c r="R530" i="7"/>
  <c r="R531" i="7"/>
  <c r="R532" i="7"/>
  <c r="R533" i="7"/>
  <c r="R534" i="7"/>
  <c r="R535" i="7"/>
  <c r="R536" i="7"/>
  <c r="R537" i="7"/>
  <c r="R538" i="7"/>
  <c r="R539" i="7"/>
  <c r="R540" i="7"/>
  <c r="R541" i="7"/>
  <c r="R542" i="7"/>
  <c r="R543" i="7"/>
  <c r="R544" i="7"/>
  <c r="R545" i="7"/>
  <c r="K33" i="7"/>
  <c r="K6" i="7"/>
  <c r="K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89" i="7"/>
  <c r="K90" i="7"/>
  <c r="K91" i="7"/>
  <c r="K92" i="7"/>
  <c r="K93" i="7"/>
  <c r="K94" i="7"/>
  <c r="K95" i="7"/>
  <c r="K96" i="7"/>
  <c r="K97" i="7"/>
  <c r="K98" i="7"/>
  <c r="K99" i="7"/>
  <c r="K100" i="7"/>
  <c r="K101" i="7"/>
  <c r="K102" i="7"/>
  <c r="K103" i="7"/>
  <c r="K104" i="7"/>
  <c r="K105" i="7"/>
  <c r="K106" i="7"/>
  <c r="K107" i="7"/>
  <c r="K108" i="7"/>
  <c r="K109" i="7"/>
  <c r="K110" i="7"/>
  <c r="K111" i="7"/>
  <c r="K112" i="7"/>
  <c r="K113" i="7"/>
  <c r="K114" i="7"/>
  <c r="K115" i="7"/>
  <c r="K116" i="7"/>
  <c r="K117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139" i="7"/>
  <c r="K140" i="7"/>
  <c r="K141" i="7"/>
  <c r="K142" i="7"/>
  <c r="K143" i="7"/>
  <c r="K144" i="7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60" i="7"/>
  <c r="K161" i="7"/>
  <c r="K162" i="7"/>
  <c r="K163" i="7"/>
  <c r="K164" i="7"/>
  <c r="K165" i="7"/>
  <c r="K166" i="7"/>
  <c r="K167" i="7"/>
  <c r="K168" i="7"/>
  <c r="K169" i="7"/>
  <c r="K170" i="7"/>
  <c r="K171" i="7"/>
  <c r="K172" i="7"/>
  <c r="K173" i="7"/>
  <c r="K174" i="7"/>
  <c r="K175" i="7"/>
  <c r="K176" i="7"/>
  <c r="K177" i="7"/>
  <c r="K178" i="7"/>
  <c r="K179" i="7"/>
  <c r="K180" i="7"/>
  <c r="K181" i="7"/>
  <c r="K182" i="7"/>
  <c r="K183" i="7"/>
  <c r="K184" i="7"/>
  <c r="K185" i="7"/>
  <c r="K186" i="7"/>
  <c r="K187" i="7"/>
  <c r="K188" i="7"/>
  <c r="K189" i="7"/>
  <c r="K190" i="7"/>
  <c r="K191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205" i="7"/>
  <c r="K206" i="7"/>
  <c r="K207" i="7"/>
  <c r="K208" i="7"/>
  <c r="K209" i="7"/>
  <c r="K210" i="7"/>
  <c r="K211" i="7"/>
  <c r="K212" i="7"/>
  <c r="K213" i="7"/>
  <c r="K214" i="7"/>
  <c r="K215" i="7"/>
  <c r="K216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K279" i="7"/>
  <c r="K280" i="7"/>
  <c r="K281" i="7"/>
  <c r="K282" i="7"/>
  <c r="K283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310" i="7"/>
  <c r="K311" i="7"/>
  <c r="K312" i="7"/>
  <c r="K313" i="7"/>
  <c r="K314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37" i="7"/>
  <c r="K338" i="7"/>
  <c r="K339" i="7"/>
  <c r="K340" i="7"/>
  <c r="K341" i="7"/>
  <c r="K342" i="7"/>
  <c r="K343" i="7"/>
  <c r="K344" i="7"/>
  <c r="K345" i="7"/>
  <c r="K346" i="7"/>
  <c r="K347" i="7"/>
  <c r="K348" i="7"/>
  <c r="K349" i="7"/>
  <c r="K350" i="7"/>
  <c r="K351" i="7"/>
  <c r="K352" i="7"/>
  <c r="K353" i="7"/>
  <c r="K354" i="7"/>
  <c r="K355" i="7"/>
  <c r="K356" i="7"/>
  <c r="K357" i="7"/>
  <c r="K358" i="7"/>
  <c r="K359" i="7"/>
  <c r="K360" i="7"/>
  <c r="K361" i="7"/>
  <c r="K362" i="7"/>
  <c r="K363" i="7"/>
  <c r="K364" i="7"/>
  <c r="K365" i="7"/>
  <c r="K366" i="7"/>
  <c r="K367" i="7"/>
  <c r="K368" i="7"/>
  <c r="K369" i="7"/>
  <c r="K370" i="7"/>
  <c r="K371" i="7"/>
  <c r="K372" i="7"/>
  <c r="K373" i="7"/>
  <c r="K374" i="7"/>
  <c r="K375" i="7"/>
  <c r="K376" i="7"/>
  <c r="K377" i="7"/>
  <c r="K378" i="7"/>
  <c r="K379" i="7"/>
  <c r="K380" i="7"/>
  <c r="K381" i="7"/>
  <c r="K382" i="7"/>
  <c r="K383" i="7"/>
  <c r="K384" i="7"/>
  <c r="K385" i="7"/>
  <c r="K386" i="7"/>
  <c r="K387" i="7"/>
  <c r="K388" i="7"/>
  <c r="K389" i="7"/>
  <c r="K390" i="7"/>
  <c r="K391" i="7"/>
  <c r="K392" i="7"/>
  <c r="K393" i="7"/>
  <c r="K394" i="7"/>
  <c r="K395" i="7"/>
  <c r="K396" i="7"/>
  <c r="K397" i="7"/>
  <c r="K398" i="7"/>
  <c r="K399" i="7"/>
  <c r="K400" i="7"/>
  <c r="K401" i="7"/>
  <c r="K402" i="7"/>
  <c r="K403" i="7"/>
  <c r="K404" i="7"/>
  <c r="K405" i="7"/>
  <c r="K406" i="7"/>
  <c r="K407" i="7"/>
  <c r="K408" i="7"/>
  <c r="K409" i="7"/>
  <c r="K410" i="7"/>
  <c r="K411" i="7"/>
  <c r="K412" i="7"/>
  <c r="K413" i="7"/>
  <c r="K414" i="7"/>
  <c r="K415" i="7"/>
  <c r="K416" i="7"/>
  <c r="K417" i="7"/>
  <c r="K418" i="7"/>
  <c r="K419" i="7"/>
  <c r="K420" i="7"/>
  <c r="K421" i="7"/>
  <c r="K422" i="7"/>
  <c r="K423" i="7"/>
  <c r="K424" i="7"/>
  <c r="K425" i="7"/>
  <c r="K426" i="7"/>
  <c r="K427" i="7"/>
  <c r="K428" i="7"/>
  <c r="K429" i="7"/>
  <c r="K430" i="7"/>
  <c r="K431" i="7"/>
  <c r="K432" i="7"/>
  <c r="K433" i="7"/>
  <c r="K434" i="7"/>
  <c r="K435" i="7"/>
  <c r="K436" i="7"/>
  <c r="K437" i="7"/>
  <c r="K438" i="7"/>
  <c r="K439" i="7"/>
  <c r="K440" i="7"/>
  <c r="K441" i="7"/>
  <c r="K442" i="7"/>
  <c r="K443" i="7"/>
  <c r="K444" i="7"/>
  <c r="K445" i="7"/>
  <c r="K446" i="7"/>
  <c r="K447" i="7"/>
  <c r="K448" i="7"/>
  <c r="K449" i="7"/>
  <c r="K450" i="7"/>
  <c r="K451" i="7"/>
  <c r="K452" i="7"/>
  <c r="K453" i="7"/>
  <c r="K454" i="7"/>
  <c r="K455" i="7"/>
  <c r="K456" i="7"/>
  <c r="K457" i="7"/>
  <c r="K458" i="7"/>
  <c r="K459" i="7"/>
  <c r="K460" i="7"/>
  <c r="K461" i="7"/>
  <c r="K462" i="7"/>
  <c r="K463" i="7"/>
  <c r="K464" i="7"/>
  <c r="K465" i="7"/>
  <c r="K466" i="7"/>
  <c r="K467" i="7"/>
  <c r="K468" i="7"/>
  <c r="K469" i="7"/>
  <c r="K470" i="7"/>
  <c r="K471" i="7"/>
  <c r="K472" i="7"/>
  <c r="K473" i="7"/>
  <c r="K474" i="7"/>
  <c r="K475" i="7"/>
  <c r="K476" i="7"/>
  <c r="K477" i="7"/>
  <c r="K478" i="7"/>
  <c r="K479" i="7"/>
  <c r="K480" i="7"/>
  <c r="K481" i="7"/>
  <c r="K482" i="7"/>
  <c r="K483" i="7"/>
  <c r="K484" i="7"/>
  <c r="K485" i="7"/>
  <c r="K486" i="7"/>
  <c r="K487" i="7"/>
  <c r="K488" i="7"/>
  <c r="K489" i="7"/>
  <c r="K490" i="7"/>
  <c r="K491" i="7"/>
  <c r="K492" i="7"/>
  <c r="K493" i="7"/>
  <c r="K494" i="7"/>
  <c r="K495" i="7"/>
  <c r="K496" i="7"/>
  <c r="K497" i="7"/>
  <c r="K498" i="7"/>
  <c r="K499" i="7"/>
  <c r="K500" i="7"/>
  <c r="K501" i="7"/>
  <c r="K502" i="7"/>
  <c r="K503" i="7"/>
  <c r="K504" i="7"/>
  <c r="K505" i="7"/>
  <c r="K506" i="7"/>
  <c r="K507" i="7"/>
  <c r="K508" i="7"/>
  <c r="K509" i="7"/>
  <c r="K510" i="7"/>
  <c r="K511" i="7"/>
  <c r="K512" i="7"/>
  <c r="K513" i="7"/>
  <c r="K514" i="7"/>
  <c r="K515" i="7"/>
  <c r="K516" i="7"/>
  <c r="K517" i="7"/>
  <c r="K518" i="7"/>
  <c r="K519" i="7"/>
  <c r="K520" i="7"/>
  <c r="K521" i="7"/>
  <c r="K522" i="7"/>
  <c r="K523" i="7"/>
  <c r="K524" i="7"/>
  <c r="K525" i="7"/>
  <c r="K526" i="7"/>
  <c r="K527" i="7"/>
  <c r="K528" i="7"/>
  <c r="K529" i="7"/>
  <c r="K530" i="7"/>
  <c r="K531" i="7"/>
  <c r="K532" i="7"/>
  <c r="K533" i="7"/>
  <c r="K534" i="7"/>
  <c r="K535" i="7"/>
  <c r="K536" i="7"/>
  <c r="K537" i="7"/>
  <c r="K538" i="7"/>
  <c r="K539" i="7"/>
  <c r="K540" i="7"/>
  <c r="K541" i="7"/>
  <c r="K542" i="7"/>
  <c r="K543" i="7"/>
  <c r="K544" i="7"/>
  <c r="K545" i="7"/>
  <c r="Z6" i="8"/>
  <c r="Z7" i="8"/>
  <c r="Z8" i="8"/>
  <c r="Z9" i="8"/>
  <c r="Z10" i="8"/>
  <c r="Z11" i="8"/>
  <c r="Z12" i="8"/>
  <c r="Z13" i="8"/>
  <c r="Z14" i="8"/>
  <c r="Z15" i="8"/>
  <c r="Z16" i="8"/>
  <c r="Z17" i="8"/>
  <c r="Z18" i="8"/>
  <c r="Z19" i="8"/>
  <c r="Z20" i="8"/>
  <c r="Z21" i="8"/>
  <c r="Z22" i="8"/>
  <c r="Z23" i="8"/>
  <c r="Z24" i="8"/>
  <c r="Z25" i="8"/>
  <c r="Z26" i="8"/>
  <c r="Z27" i="8"/>
  <c r="Z28" i="8"/>
  <c r="Z29" i="8"/>
  <c r="Z30" i="8"/>
  <c r="Z31" i="8"/>
  <c r="Z32" i="8"/>
  <c r="Z33" i="8"/>
  <c r="Z34" i="8"/>
  <c r="Z35" i="8"/>
  <c r="Z36" i="8"/>
  <c r="Z37" i="8"/>
  <c r="Z38" i="8"/>
  <c r="Z39" i="8"/>
  <c r="Z40" i="8"/>
  <c r="Z41" i="8"/>
  <c r="Z42" i="8"/>
  <c r="Z43" i="8"/>
  <c r="Z44" i="8"/>
  <c r="Z45" i="8"/>
  <c r="Z46" i="8"/>
  <c r="Z47" i="8"/>
  <c r="Z48" i="8"/>
  <c r="Z49" i="8"/>
  <c r="Z50" i="8"/>
  <c r="Z51" i="8"/>
  <c r="Z52" i="8"/>
  <c r="Z53" i="8"/>
  <c r="Z54" i="8"/>
  <c r="Z55" i="8"/>
  <c r="Z56" i="8"/>
  <c r="Z57" i="8"/>
  <c r="Z58" i="8"/>
  <c r="Z59" i="8"/>
  <c r="Z60" i="8"/>
  <c r="Z61" i="8"/>
  <c r="Z62" i="8"/>
  <c r="Z63" i="8"/>
  <c r="Z64" i="8"/>
  <c r="Z65" i="8"/>
  <c r="Z66" i="8"/>
  <c r="Z67" i="8"/>
  <c r="Z68" i="8"/>
  <c r="Z69" i="8"/>
  <c r="Z70" i="8"/>
  <c r="Z71" i="8"/>
  <c r="Z72" i="8"/>
  <c r="Z73" i="8"/>
  <c r="Z74" i="8"/>
  <c r="Z75" i="8"/>
  <c r="Z76" i="8"/>
  <c r="Z77" i="8"/>
  <c r="Z78" i="8"/>
  <c r="Z79" i="8"/>
  <c r="Z80" i="8"/>
  <c r="Z81" i="8"/>
  <c r="Z82" i="8"/>
  <c r="Z83" i="8"/>
  <c r="Z84" i="8"/>
  <c r="Z85" i="8"/>
  <c r="Z86" i="8"/>
  <c r="Z87" i="8"/>
  <c r="Z88" i="8"/>
  <c r="Z89" i="8"/>
  <c r="Z90" i="8"/>
  <c r="Z91" i="8"/>
  <c r="Z92" i="8"/>
  <c r="Z93" i="8"/>
  <c r="Z94" i="8"/>
  <c r="Z95" i="8"/>
  <c r="Z96" i="8"/>
  <c r="Z97" i="8"/>
  <c r="Z98" i="8"/>
  <c r="Z99" i="8"/>
  <c r="Z100" i="8"/>
  <c r="Z101" i="8"/>
  <c r="Z102" i="8"/>
  <c r="Z103" i="8"/>
  <c r="Z104" i="8"/>
  <c r="Z105" i="8"/>
  <c r="Z106" i="8"/>
  <c r="Z107" i="8"/>
  <c r="Z108" i="8"/>
  <c r="Z109" i="8"/>
  <c r="Z110" i="8"/>
  <c r="Z111" i="8"/>
  <c r="Z112" i="8"/>
  <c r="Z113" i="8"/>
  <c r="Z114" i="8"/>
  <c r="Z115" i="8"/>
  <c r="Z116" i="8"/>
  <c r="Z117" i="8"/>
  <c r="Z118" i="8"/>
  <c r="Z119" i="8"/>
  <c r="Z120" i="8"/>
  <c r="Z121" i="8"/>
  <c r="Z122" i="8"/>
  <c r="Z123" i="8"/>
  <c r="Z124" i="8"/>
  <c r="Z125" i="8"/>
  <c r="Z126" i="8"/>
  <c r="Z127" i="8"/>
  <c r="Z128" i="8"/>
  <c r="Z129" i="8"/>
  <c r="Z130" i="8"/>
  <c r="Z131" i="8"/>
  <c r="Z132" i="8"/>
  <c r="Z133" i="8"/>
  <c r="Z134" i="8"/>
  <c r="Z135" i="8"/>
  <c r="Z136" i="8"/>
  <c r="Z137" i="8"/>
  <c r="Z138" i="8"/>
  <c r="Z139" i="8"/>
  <c r="Z140" i="8"/>
  <c r="Z141" i="8"/>
  <c r="Z142" i="8"/>
  <c r="Z143" i="8"/>
  <c r="Z144" i="8"/>
  <c r="Z145" i="8"/>
  <c r="Z146" i="8"/>
  <c r="Z147" i="8"/>
  <c r="Z148" i="8"/>
  <c r="Z149" i="8"/>
  <c r="Z150" i="8"/>
  <c r="Z151" i="8"/>
  <c r="Z152" i="8"/>
  <c r="Z153" i="8"/>
  <c r="Z154" i="8"/>
  <c r="Z155" i="8"/>
  <c r="Z156" i="8"/>
  <c r="Z157" i="8"/>
  <c r="Z158" i="8"/>
  <c r="Z159" i="8"/>
  <c r="Z160" i="8"/>
  <c r="Z161" i="8"/>
  <c r="Z162" i="8"/>
  <c r="Z163" i="8"/>
  <c r="Z164" i="8"/>
  <c r="Z165" i="8"/>
  <c r="Z166" i="8"/>
  <c r="Z167" i="8"/>
  <c r="Z168" i="8"/>
  <c r="Z169" i="8"/>
  <c r="Z170" i="8"/>
  <c r="Z171" i="8"/>
  <c r="Z172" i="8"/>
  <c r="Z173" i="8"/>
  <c r="Z174" i="8"/>
  <c r="Z175" i="8"/>
  <c r="Z176" i="8"/>
  <c r="Z177" i="8"/>
  <c r="Z178" i="8"/>
  <c r="Z179" i="8"/>
  <c r="Z180" i="8"/>
  <c r="Z181" i="8"/>
  <c r="Z182" i="8"/>
  <c r="Z183" i="8"/>
  <c r="Z184" i="8"/>
  <c r="Z185" i="8"/>
  <c r="Z186" i="8"/>
  <c r="Z187" i="8"/>
  <c r="Z188" i="8"/>
  <c r="Z189" i="8"/>
  <c r="Z190" i="8"/>
  <c r="Z191" i="8"/>
  <c r="Z192" i="8"/>
  <c r="Z193" i="8"/>
  <c r="Z194" i="8"/>
  <c r="Z195" i="8"/>
  <c r="Z196" i="8"/>
  <c r="Z197" i="8"/>
  <c r="Z198" i="8"/>
  <c r="Z199" i="8"/>
  <c r="Z200" i="8"/>
  <c r="Z201" i="8"/>
  <c r="Z202" i="8"/>
  <c r="Z203" i="8"/>
  <c r="Z204" i="8"/>
  <c r="Z205" i="8"/>
  <c r="Z206" i="8"/>
  <c r="Z207" i="8"/>
  <c r="Z208" i="8"/>
  <c r="Z209" i="8"/>
  <c r="Z210" i="8"/>
  <c r="Z211" i="8"/>
  <c r="Z212" i="8"/>
  <c r="Z213" i="8"/>
  <c r="Z214" i="8"/>
  <c r="Z215" i="8"/>
  <c r="Z216" i="8"/>
  <c r="Z217" i="8"/>
  <c r="Z218" i="8"/>
  <c r="Z219" i="8"/>
  <c r="Z220" i="8"/>
  <c r="Z221" i="8"/>
  <c r="Z222" i="8"/>
  <c r="Z223" i="8"/>
  <c r="Z224" i="8"/>
  <c r="Z225" i="8"/>
  <c r="Z226" i="8"/>
  <c r="Z227" i="8"/>
  <c r="Z228" i="8"/>
  <c r="Z229" i="8"/>
  <c r="Z230" i="8"/>
  <c r="Z231" i="8"/>
  <c r="Z232" i="8"/>
  <c r="Z233" i="8"/>
  <c r="Z234" i="8"/>
  <c r="Z235" i="8"/>
  <c r="Z236" i="8"/>
  <c r="Z237" i="8"/>
  <c r="Z238" i="8"/>
  <c r="Z239" i="8"/>
  <c r="Z240" i="8"/>
  <c r="Z241" i="8"/>
  <c r="Z242" i="8"/>
  <c r="Z243" i="8"/>
  <c r="Z244" i="8"/>
  <c r="Z245" i="8"/>
  <c r="Z246" i="8"/>
  <c r="Z247" i="8"/>
  <c r="Z248" i="8"/>
  <c r="Z249" i="8"/>
  <c r="Z250" i="8"/>
  <c r="Z251" i="8"/>
  <c r="Z252" i="8"/>
  <c r="Z253" i="8"/>
  <c r="Z254" i="8"/>
  <c r="Z255" i="8"/>
  <c r="Z256" i="8"/>
  <c r="Z257" i="8"/>
  <c r="Z258" i="8"/>
  <c r="Z259" i="8"/>
  <c r="Z260" i="8"/>
  <c r="Z261" i="8"/>
  <c r="Z262" i="8"/>
  <c r="Z263" i="8"/>
  <c r="Z264" i="8"/>
  <c r="Z265" i="8"/>
  <c r="Z266" i="8"/>
  <c r="Z267" i="8"/>
  <c r="Z268" i="8"/>
  <c r="Z269" i="8"/>
  <c r="Z270" i="8"/>
  <c r="Z271" i="8"/>
  <c r="Z272" i="8"/>
  <c r="Z273" i="8"/>
  <c r="Z274" i="8"/>
  <c r="Z275" i="8"/>
  <c r="Z276" i="8"/>
  <c r="Z277" i="8"/>
  <c r="Z278" i="8"/>
  <c r="Z279" i="8"/>
  <c r="Z280" i="8"/>
  <c r="Z281" i="8"/>
  <c r="Z282" i="8"/>
  <c r="Z283" i="8"/>
  <c r="Z284" i="8"/>
  <c r="Z285" i="8"/>
  <c r="Z286" i="8"/>
  <c r="Z287" i="8"/>
  <c r="Z288" i="8"/>
  <c r="Z289" i="8"/>
  <c r="Z290" i="8"/>
  <c r="Z291" i="8"/>
  <c r="Z292" i="8"/>
  <c r="Z293" i="8"/>
  <c r="Z294" i="8"/>
  <c r="Z295" i="8"/>
  <c r="Z296" i="8"/>
  <c r="Z297" i="8"/>
  <c r="Z298" i="8"/>
  <c r="Z299" i="8"/>
  <c r="Z300" i="8"/>
  <c r="Z301" i="8"/>
  <c r="Z302" i="8"/>
  <c r="Z303" i="8"/>
  <c r="Z304" i="8"/>
  <c r="Z305" i="8"/>
  <c r="Z306" i="8"/>
  <c r="Z307" i="8"/>
  <c r="Z308" i="8"/>
  <c r="Z309" i="8"/>
  <c r="Z310" i="8"/>
  <c r="Z311" i="8"/>
  <c r="Z312" i="8"/>
  <c r="Z313" i="8"/>
  <c r="Z314" i="8"/>
  <c r="Z315" i="8"/>
  <c r="Z316" i="8"/>
  <c r="Z317" i="8"/>
  <c r="Z318" i="8"/>
  <c r="Z319" i="8"/>
  <c r="Z320" i="8"/>
  <c r="Z321" i="8"/>
  <c r="Z322" i="8"/>
  <c r="Z323" i="8"/>
  <c r="Z324" i="8"/>
  <c r="Z325" i="8"/>
  <c r="Z326" i="8"/>
  <c r="Z327" i="8"/>
  <c r="Z328" i="8"/>
  <c r="Z329" i="8"/>
  <c r="Z330" i="8"/>
  <c r="Z331" i="8"/>
  <c r="Z332" i="8"/>
  <c r="Z333" i="8"/>
  <c r="Z334" i="8"/>
  <c r="Z335" i="8"/>
  <c r="Z336" i="8"/>
  <c r="Z337" i="8"/>
  <c r="Z338" i="8"/>
  <c r="Z339" i="8"/>
  <c r="Z340" i="8"/>
  <c r="Z341" i="8"/>
  <c r="Z342" i="8"/>
  <c r="Z343" i="8"/>
  <c r="Z344" i="8"/>
  <c r="Z345" i="8"/>
  <c r="Z346" i="8"/>
  <c r="Z347" i="8"/>
  <c r="Z348" i="8"/>
  <c r="Z349" i="8"/>
  <c r="Z350" i="8"/>
  <c r="Z351" i="8"/>
  <c r="Z352" i="8"/>
  <c r="Z353" i="8"/>
  <c r="Z354" i="8"/>
  <c r="Z355" i="8"/>
  <c r="Z356" i="8"/>
  <c r="Z357" i="8"/>
  <c r="Z358" i="8"/>
  <c r="Z359" i="8"/>
  <c r="Z360" i="8"/>
  <c r="Z361" i="8"/>
  <c r="Z362" i="8"/>
  <c r="Z363" i="8"/>
  <c r="Z364" i="8"/>
  <c r="Z365" i="8"/>
  <c r="Z366" i="8"/>
  <c r="Z367" i="8"/>
  <c r="Z368" i="8"/>
  <c r="Z369" i="8"/>
  <c r="Z370" i="8"/>
  <c r="Z371" i="8"/>
  <c r="Z372" i="8"/>
  <c r="Z373" i="8"/>
  <c r="Z374" i="8"/>
  <c r="Z375" i="8"/>
  <c r="Z376" i="8"/>
  <c r="Z377" i="8"/>
  <c r="Z378" i="8"/>
  <c r="Z379" i="8"/>
  <c r="Z380" i="8"/>
  <c r="Z381" i="8"/>
  <c r="Z382" i="8"/>
  <c r="Z383" i="8"/>
  <c r="Z384" i="8"/>
  <c r="Z385" i="8"/>
  <c r="Z386" i="8"/>
  <c r="Z387" i="8"/>
  <c r="Z388" i="8"/>
  <c r="Z389" i="8"/>
  <c r="Z390" i="8"/>
  <c r="Z391" i="8"/>
  <c r="Z392" i="8"/>
  <c r="Z393" i="8"/>
  <c r="Z394" i="8"/>
  <c r="Z395" i="8"/>
  <c r="Z396" i="8"/>
  <c r="Z397" i="8"/>
  <c r="Z398" i="8"/>
  <c r="Z399" i="8"/>
  <c r="Z400" i="8"/>
  <c r="Z401" i="8"/>
  <c r="Z402" i="8"/>
  <c r="Z403" i="8"/>
  <c r="Z404" i="8"/>
  <c r="Z405" i="8"/>
  <c r="Z406" i="8"/>
  <c r="Z407" i="8"/>
  <c r="Z408" i="8"/>
  <c r="Z409" i="8"/>
  <c r="Z410" i="8"/>
  <c r="Z411" i="8"/>
  <c r="Z412" i="8"/>
  <c r="Z413" i="8"/>
  <c r="Z414" i="8"/>
  <c r="Z415" i="8"/>
  <c r="Z416" i="8"/>
  <c r="Z417" i="8"/>
  <c r="Z418" i="8"/>
  <c r="Z419" i="8"/>
  <c r="Z420" i="8"/>
  <c r="Z421" i="8"/>
  <c r="Z422" i="8"/>
  <c r="Z423" i="8"/>
  <c r="Z424" i="8"/>
  <c r="Z425" i="8"/>
  <c r="Z426" i="8"/>
  <c r="Z427" i="8"/>
  <c r="Z428" i="8"/>
  <c r="Z429" i="8"/>
  <c r="Z430" i="8"/>
  <c r="Z431" i="8"/>
  <c r="Z432" i="8"/>
  <c r="Z433" i="8"/>
  <c r="Z434" i="8"/>
  <c r="Z435" i="8"/>
  <c r="Z436" i="8"/>
  <c r="Z437" i="8"/>
  <c r="Z438" i="8"/>
  <c r="Z439" i="8"/>
  <c r="Z440" i="8"/>
  <c r="Z441" i="8"/>
  <c r="Z442" i="8"/>
  <c r="Z443" i="8"/>
  <c r="Z444" i="8"/>
  <c r="Z445" i="8"/>
  <c r="Z446" i="8"/>
  <c r="Z447" i="8"/>
  <c r="Z448" i="8"/>
  <c r="Z449" i="8"/>
  <c r="Z450" i="8"/>
  <c r="Z451" i="8"/>
  <c r="Z452" i="8"/>
  <c r="Z453" i="8"/>
  <c r="Z454" i="8"/>
  <c r="Z455" i="8"/>
  <c r="Z456" i="8"/>
  <c r="Z457" i="8"/>
  <c r="Z458" i="8"/>
  <c r="Z459" i="8"/>
  <c r="Z460" i="8"/>
  <c r="Z461" i="8"/>
  <c r="Z462" i="8"/>
  <c r="Z463" i="8"/>
  <c r="Z464" i="8"/>
  <c r="Z465" i="8"/>
  <c r="Z466" i="8"/>
  <c r="Z467" i="8"/>
  <c r="Z468" i="8"/>
  <c r="Z469" i="8"/>
  <c r="Z470" i="8"/>
  <c r="Z471" i="8"/>
  <c r="Z472" i="8"/>
  <c r="Z473" i="8"/>
  <c r="Z474" i="8"/>
  <c r="Z475" i="8"/>
  <c r="Z476" i="8"/>
  <c r="Z477" i="8"/>
  <c r="Z478" i="8"/>
  <c r="Z479" i="8"/>
  <c r="Z480" i="8"/>
  <c r="Z481" i="8"/>
  <c r="Z482" i="8"/>
  <c r="Z483" i="8"/>
  <c r="Z484" i="8"/>
  <c r="Z485" i="8"/>
  <c r="Z486" i="8"/>
  <c r="Z487" i="8"/>
  <c r="Z488" i="8"/>
  <c r="Z489" i="8"/>
  <c r="Z490" i="8"/>
  <c r="Z491" i="8"/>
  <c r="Z492" i="8"/>
  <c r="Z493" i="8"/>
  <c r="Z494" i="8"/>
  <c r="Z495" i="8"/>
  <c r="Z496" i="8"/>
  <c r="Z497" i="8"/>
  <c r="Z498" i="8"/>
  <c r="Z499" i="8"/>
  <c r="Z500" i="8"/>
  <c r="Z5" i="8"/>
  <c r="T6" i="7"/>
  <c r="T5" i="7"/>
  <c r="L6" i="21"/>
  <c r="L7" i="21"/>
  <c r="L8" i="21"/>
  <c r="L9" i="21"/>
  <c r="L10" i="21"/>
  <c r="L11" i="21"/>
  <c r="L12" i="21"/>
  <c r="L13" i="21"/>
  <c r="L14" i="21"/>
  <c r="L15" i="21"/>
  <c r="L16" i="21"/>
  <c r="L17" i="21"/>
  <c r="L18" i="21"/>
  <c r="L19" i="21"/>
  <c r="L20" i="21"/>
  <c r="L21" i="21"/>
  <c r="L22" i="21"/>
  <c r="L23" i="21"/>
  <c r="L24" i="21"/>
  <c r="L25" i="21"/>
  <c r="L26" i="21"/>
  <c r="L27" i="21"/>
  <c r="L28" i="21"/>
  <c r="L29" i="21"/>
  <c r="L30" i="21"/>
  <c r="L31" i="21"/>
  <c r="L32" i="21"/>
  <c r="L33" i="21"/>
  <c r="L34" i="21"/>
  <c r="L35" i="21"/>
  <c r="L36" i="21"/>
  <c r="L37" i="21"/>
  <c r="L38" i="21"/>
  <c r="L39" i="21"/>
  <c r="L40" i="21"/>
  <c r="L41" i="21"/>
  <c r="L42" i="21"/>
  <c r="L43" i="21"/>
  <c r="L44" i="21"/>
  <c r="L45" i="21"/>
  <c r="L46" i="21"/>
  <c r="L47" i="21"/>
  <c r="L48" i="21"/>
  <c r="L49" i="21"/>
  <c r="L50" i="21"/>
  <c r="L51" i="21"/>
  <c r="L52" i="21"/>
  <c r="L53" i="21"/>
  <c r="L54" i="21"/>
  <c r="L55" i="21"/>
  <c r="L56" i="21"/>
  <c r="L57" i="21"/>
  <c r="L58" i="21"/>
  <c r="L59" i="21"/>
  <c r="L60" i="21"/>
  <c r="L61" i="21"/>
  <c r="L62" i="21"/>
  <c r="L63" i="21"/>
  <c r="L64" i="21"/>
  <c r="L65" i="21"/>
  <c r="L66" i="21"/>
  <c r="L67" i="21"/>
  <c r="L68" i="21"/>
  <c r="L69" i="21"/>
  <c r="L70" i="21"/>
  <c r="L71" i="21"/>
  <c r="L72" i="21"/>
  <c r="L73" i="21"/>
  <c r="L74" i="21"/>
  <c r="L75" i="21"/>
  <c r="L76" i="21"/>
  <c r="L77" i="21"/>
  <c r="L78" i="21"/>
  <c r="L79" i="21"/>
  <c r="L80" i="21"/>
  <c r="L81" i="21"/>
  <c r="L82" i="21"/>
  <c r="L83" i="21"/>
  <c r="L84" i="21"/>
  <c r="L85" i="21"/>
  <c r="L86" i="21"/>
  <c r="L87" i="21"/>
  <c r="L88" i="21"/>
  <c r="L89" i="21"/>
  <c r="L90" i="21"/>
  <c r="L91" i="21"/>
  <c r="L92" i="21"/>
  <c r="L93" i="21"/>
  <c r="L94" i="21"/>
  <c r="L95" i="21"/>
  <c r="L96" i="21"/>
  <c r="L97" i="21"/>
  <c r="L98" i="21"/>
  <c r="L99" i="21"/>
  <c r="L100" i="21"/>
  <c r="L101" i="21"/>
  <c r="L102" i="21"/>
  <c r="L103" i="21"/>
  <c r="L104" i="21"/>
  <c r="L105" i="21"/>
  <c r="L106" i="21"/>
  <c r="L107" i="21"/>
  <c r="L108" i="21"/>
  <c r="L109" i="21"/>
  <c r="L110" i="21"/>
  <c r="L111" i="21"/>
  <c r="L112" i="21"/>
  <c r="L113" i="21"/>
  <c r="L114" i="21"/>
  <c r="L115" i="21"/>
  <c r="L116" i="21"/>
  <c r="L117" i="21"/>
  <c r="L118" i="21"/>
  <c r="L119" i="21"/>
  <c r="L120" i="21"/>
  <c r="L121" i="21"/>
  <c r="L122" i="21"/>
  <c r="L123" i="21"/>
  <c r="L124" i="21"/>
  <c r="L125" i="21"/>
  <c r="L126" i="21"/>
  <c r="L127" i="21"/>
  <c r="L128" i="21"/>
  <c r="L129" i="21"/>
  <c r="L130" i="21"/>
  <c r="L131" i="21"/>
  <c r="L132" i="21"/>
  <c r="L133" i="21"/>
  <c r="L134" i="21"/>
  <c r="L135" i="21"/>
  <c r="L136" i="21"/>
  <c r="L137" i="21"/>
  <c r="L138" i="21"/>
  <c r="L139" i="21"/>
  <c r="L140" i="21"/>
  <c r="L141" i="21"/>
  <c r="L142" i="21"/>
  <c r="L143" i="21"/>
  <c r="L144" i="21"/>
  <c r="L145" i="21"/>
  <c r="L146" i="21"/>
  <c r="L147" i="21"/>
  <c r="L148" i="21"/>
  <c r="L149" i="21"/>
  <c r="L150" i="21"/>
  <c r="L151" i="21"/>
  <c r="L152" i="21"/>
  <c r="L153" i="21"/>
  <c r="L154" i="21"/>
  <c r="L155" i="21"/>
  <c r="L156" i="21"/>
  <c r="L157" i="21"/>
  <c r="L158" i="21"/>
  <c r="L159" i="21"/>
  <c r="L160" i="21"/>
  <c r="L161" i="21"/>
  <c r="L162" i="21"/>
  <c r="L163" i="21"/>
  <c r="L164" i="21"/>
  <c r="L165" i="21"/>
  <c r="L166" i="21"/>
  <c r="L167" i="21"/>
  <c r="L168" i="21"/>
  <c r="L169" i="21"/>
  <c r="L170" i="21"/>
  <c r="L171" i="21"/>
  <c r="L172" i="21"/>
  <c r="L173" i="21"/>
  <c r="L174" i="21"/>
  <c r="L175" i="21"/>
  <c r="L176" i="21"/>
  <c r="L177" i="21"/>
  <c r="L178" i="21"/>
  <c r="L179" i="21"/>
  <c r="L180" i="21"/>
  <c r="L181" i="21"/>
  <c r="L182" i="21"/>
  <c r="L183" i="21"/>
  <c r="L184" i="21"/>
  <c r="L185" i="21"/>
  <c r="L186" i="21"/>
  <c r="L187" i="21"/>
  <c r="L188" i="21"/>
  <c r="L189" i="21"/>
  <c r="L190" i="21"/>
  <c r="L191" i="21"/>
  <c r="L192" i="21"/>
  <c r="L193" i="21"/>
  <c r="L194" i="21"/>
  <c r="L195" i="21"/>
  <c r="L196" i="21"/>
  <c r="L197" i="21"/>
  <c r="L198" i="21"/>
  <c r="L199" i="21"/>
  <c r="L200" i="21"/>
  <c r="L201" i="21"/>
  <c r="L202" i="21"/>
  <c r="L203" i="21"/>
  <c r="L204" i="21"/>
  <c r="L205" i="21"/>
  <c r="L206" i="21"/>
  <c r="L207" i="21"/>
  <c r="L208" i="21"/>
  <c r="L209" i="21"/>
  <c r="L210" i="21"/>
  <c r="L211" i="21"/>
  <c r="L212" i="21"/>
  <c r="L213" i="21"/>
  <c r="L214" i="21"/>
  <c r="L215" i="21"/>
  <c r="L216" i="21"/>
  <c r="L217" i="21"/>
  <c r="L218" i="21"/>
  <c r="L219" i="21"/>
  <c r="L220" i="21"/>
  <c r="L221" i="21"/>
  <c r="L222" i="21"/>
  <c r="L223" i="21"/>
  <c r="L224" i="21"/>
  <c r="L225" i="21"/>
  <c r="L226" i="21"/>
  <c r="L227" i="21"/>
  <c r="L228" i="21"/>
  <c r="L229" i="21"/>
  <c r="L230" i="21"/>
  <c r="L231" i="21"/>
  <c r="L232" i="21"/>
  <c r="L233" i="21"/>
  <c r="L234" i="21"/>
  <c r="L235" i="21"/>
  <c r="L236" i="21"/>
  <c r="L237" i="21"/>
  <c r="L238" i="21"/>
  <c r="L239" i="21"/>
  <c r="L240" i="21"/>
  <c r="L241" i="21"/>
  <c r="L242" i="21"/>
  <c r="L243" i="21"/>
  <c r="L244" i="21"/>
  <c r="L245" i="21"/>
  <c r="L246" i="21"/>
  <c r="L247" i="21"/>
  <c r="L248" i="21"/>
  <c r="L249" i="21"/>
  <c r="L250" i="21"/>
  <c r="L251" i="21"/>
  <c r="L252" i="21"/>
  <c r="L253" i="21"/>
  <c r="L254" i="21"/>
  <c r="L255" i="21"/>
  <c r="L256" i="21"/>
  <c r="L257" i="21"/>
  <c r="L258" i="21"/>
  <c r="L259" i="21"/>
  <c r="L260" i="21"/>
  <c r="L261" i="21"/>
  <c r="L262" i="21"/>
  <c r="L263" i="21"/>
  <c r="L264" i="21"/>
  <c r="L265" i="21"/>
  <c r="L266" i="21"/>
  <c r="L267" i="21"/>
  <c r="L268" i="21"/>
  <c r="L269" i="21"/>
  <c r="L270" i="21"/>
  <c r="L271" i="21"/>
  <c r="L272" i="21"/>
  <c r="L273" i="21"/>
  <c r="L274" i="21"/>
  <c r="L275" i="21"/>
  <c r="L276" i="21"/>
  <c r="L277" i="21"/>
  <c r="L278" i="21"/>
  <c r="L279" i="21"/>
  <c r="L280" i="21"/>
  <c r="L281" i="21"/>
  <c r="L282" i="21"/>
  <c r="L283" i="21"/>
  <c r="L284" i="21"/>
  <c r="L285" i="21"/>
  <c r="L286" i="21"/>
  <c r="L287" i="21"/>
  <c r="L288" i="21"/>
  <c r="L289" i="21"/>
  <c r="L290" i="21"/>
  <c r="L291" i="21"/>
  <c r="L292" i="21"/>
  <c r="L293" i="21"/>
  <c r="L294" i="21"/>
  <c r="L295" i="21"/>
  <c r="L296" i="21"/>
  <c r="L297" i="21"/>
  <c r="L298" i="21"/>
  <c r="L299" i="21"/>
  <c r="L300" i="21"/>
  <c r="L301" i="21"/>
  <c r="L302" i="21"/>
  <c r="L303" i="21"/>
  <c r="L304" i="21"/>
  <c r="L305" i="21"/>
  <c r="L306" i="21"/>
  <c r="L307" i="21"/>
  <c r="L308" i="21"/>
  <c r="L309" i="21"/>
  <c r="L310" i="21"/>
  <c r="L311" i="21"/>
  <c r="L312" i="21"/>
  <c r="L313" i="21"/>
  <c r="L314" i="21"/>
  <c r="L315" i="21"/>
  <c r="L316" i="21"/>
  <c r="L317" i="21"/>
  <c r="L318" i="21"/>
  <c r="L319" i="21"/>
  <c r="L320" i="21"/>
  <c r="L321" i="21"/>
  <c r="L322" i="21"/>
  <c r="L323" i="21"/>
  <c r="L324" i="21"/>
  <c r="L325" i="21"/>
  <c r="L326" i="21"/>
  <c r="L327" i="21"/>
  <c r="L328" i="21"/>
  <c r="L329" i="21"/>
  <c r="L330" i="21"/>
  <c r="L331" i="21"/>
  <c r="L332" i="21"/>
  <c r="L333" i="21"/>
  <c r="L334" i="21"/>
  <c r="L335" i="21"/>
  <c r="L336" i="21"/>
  <c r="L337" i="21"/>
  <c r="L338" i="21"/>
  <c r="L339" i="21"/>
  <c r="L340" i="21"/>
  <c r="L341" i="21"/>
  <c r="L342" i="21"/>
  <c r="L343" i="21"/>
  <c r="L344" i="21"/>
  <c r="L345" i="21"/>
  <c r="L346" i="21"/>
  <c r="L347" i="21"/>
  <c r="L348" i="21"/>
  <c r="L349" i="21"/>
  <c r="L350" i="21"/>
  <c r="L351" i="21"/>
  <c r="L352" i="21"/>
  <c r="L353" i="21"/>
  <c r="L354" i="21"/>
  <c r="L355" i="21"/>
  <c r="L356" i="21"/>
  <c r="L357" i="21"/>
  <c r="L358" i="21"/>
  <c r="L359" i="21"/>
  <c r="L360" i="21"/>
  <c r="L361" i="21"/>
  <c r="L362" i="21"/>
  <c r="L363" i="21"/>
  <c r="L364" i="21"/>
  <c r="L365" i="21"/>
  <c r="L366" i="21"/>
  <c r="L367" i="21"/>
  <c r="L368" i="21"/>
  <c r="L369" i="21"/>
  <c r="L370" i="21"/>
  <c r="L371" i="21"/>
  <c r="L372" i="21"/>
  <c r="L373" i="21"/>
  <c r="L374" i="21"/>
  <c r="L375" i="21"/>
  <c r="L376" i="21"/>
  <c r="L377" i="21"/>
  <c r="L378" i="21"/>
  <c r="L379" i="21"/>
  <c r="L380" i="21"/>
  <c r="L381" i="21"/>
  <c r="L382" i="21"/>
  <c r="L383" i="21"/>
  <c r="L384" i="21"/>
  <c r="L385" i="21"/>
  <c r="L386" i="21"/>
  <c r="L387" i="21"/>
  <c r="L388" i="21"/>
  <c r="L389" i="21"/>
  <c r="L390" i="21"/>
  <c r="L391" i="21"/>
  <c r="L392" i="21"/>
  <c r="L393" i="21"/>
  <c r="L394" i="21"/>
  <c r="L395" i="21"/>
  <c r="L396" i="21"/>
  <c r="L397" i="21"/>
  <c r="L398" i="21"/>
  <c r="L399" i="21"/>
  <c r="L400" i="21"/>
  <c r="L401" i="21"/>
  <c r="L402" i="21"/>
  <c r="L403" i="21"/>
  <c r="L404" i="21"/>
  <c r="L405" i="21"/>
  <c r="L406" i="21"/>
  <c r="L407" i="21"/>
  <c r="L408" i="21"/>
  <c r="L409" i="21"/>
  <c r="L410" i="21"/>
  <c r="L411" i="21"/>
  <c r="L412" i="21"/>
  <c r="L413" i="21"/>
  <c r="L414" i="21"/>
  <c r="L415" i="21"/>
  <c r="L416" i="21"/>
  <c r="L417" i="21"/>
  <c r="L418" i="21"/>
  <c r="L419" i="21"/>
  <c r="L420" i="21"/>
  <c r="L421" i="21"/>
  <c r="L422" i="21"/>
  <c r="L423" i="21"/>
  <c r="L424" i="21"/>
  <c r="L425" i="21"/>
  <c r="L426" i="21"/>
  <c r="L427" i="21"/>
  <c r="L428" i="21"/>
  <c r="L429" i="21"/>
  <c r="L430" i="21"/>
  <c r="L431" i="21"/>
  <c r="L432" i="21"/>
  <c r="L433" i="21"/>
  <c r="L434" i="21"/>
  <c r="L435" i="21"/>
  <c r="L436" i="21"/>
  <c r="L437" i="21"/>
  <c r="L438" i="21"/>
  <c r="L439" i="21"/>
  <c r="L440" i="21"/>
  <c r="L441" i="21"/>
  <c r="L442" i="21"/>
  <c r="L443" i="21"/>
  <c r="L444" i="21"/>
  <c r="L445" i="21"/>
  <c r="L446" i="21"/>
  <c r="L447" i="21"/>
  <c r="L448" i="21"/>
  <c r="L449" i="21"/>
  <c r="L450" i="21"/>
  <c r="L451" i="21"/>
  <c r="L452" i="21"/>
  <c r="L453" i="21"/>
  <c r="L454" i="21"/>
  <c r="L455" i="21"/>
  <c r="L456" i="21"/>
  <c r="L457" i="21"/>
  <c r="L458" i="21"/>
  <c r="L459" i="21"/>
  <c r="L460" i="21"/>
  <c r="L461" i="21"/>
  <c r="L462" i="21"/>
  <c r="L463" i="21"/>
  <c r="L464" i="21"/>
  <c r="L465" i="21"/>
  <c r="L466" i="21"/>
  <c r="L467" i="21"/>
  <c r="L468" i="21"/>
  <c r="L469" i="21"/>
  <c r="L470" i="21"/>
  <c r="L471" i="21"/>
  <c r="L472" i="21"/>
  <c r="L473" i="21"/>
  <c r="L474" i="21"/>
  <c r="L475" i="21"/>
  <c r="L476" i="21"/>
  <c r="L477" i="21"/>
  <c r="L478" i="21"/>
  <c r="L479" i="21"/>
  <c r="L480" i="21"/>
  <c r="L481" i="21"/>
  <c r="L482" i="21"/>
  <c r="L483" i="21"/>
  <c r="L484" i="21"/>
  <c r="L485" i="21"/>
  <c r="L486" i="21"/>
  <c r="L487" i="21"/>
  <c r="L488" i="21"/>
  <c r="L489" i="21"/>
  <c r="L490" i="21"/>
  <c r="L491" i="21"/>
  <c r="L492" i="21"/>
  <c r="L493" i="21"/>
  <c r="L494" i="21"/>
  <c r="L495" i="21"/>
  <c r="L496" i="21"/>
  <c r="L497" i="21"/>
  <c r="L498" i="21"/>
  <c r="L499" i="21"/>
  <c r="L500" i="21"/>
  <c r="L501" i="21"/>
  <c r="L502" i="21"/>
  <c r="L503" i="21"/>
  <c r="L504" i="21"/>
  <c r="L5" i="21"/>
  <c r="R5" i="7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5" i="2"/>
  <c r="X186" i="13" l="1"/>
  <c r="AB186" i="13" s="1"/>
  <c r="V184" i="13"/>
  <c r="X181" i="13"/>
  <c r="AB181" i="13" s="1"/>
  <c r="X179" i="13"/>
  <c r="AB179" i="13" s="1"/>
  <c r="X177" i="13"/>
  <c r="AB177" i="13" s="1"/>
  <c r="X175" i="13"/>
  <c r="AB175" i="13" s="1"/>
  <c r="X173" i="13"/>
  <c r="AB173" i="13" s="1"/>
  <c r="X171" i="13"/>
  <c r="AB171" i="13" s="1"/>
  <c r="V169" i="13"/>
  <c r="AF169" i="13"/>
  <c r="AD148" i="13"/>
  <c r="AD144" i="13"/>
  <c r="X194" i="13"/>
  <c r="AB194" i="13" s="1"/>
  <c r="V192" i="13"/>
  <c r="X155" i="13"/>
  <c r="AB155" i="13" s="1"/>
  <c r="X148" i="13"/>
  <c r="AB148" i="13" s="1"/>
  <c r="AF148" i="13" s="1"/>
  <c r="X144" i="13"/>
  <c r="AB144" i="13" s="1"/>
  <c r="AF144" i="13" s="1"/>
  <c r="AD136" i="13"/>
  <c r="AD128" i="13"/>
  <c r="AF208" i="13"/>
  <c r="X253" i="13"/>
  <c r="AB253" i="13" s="1"/>
  <c r="V251" i="13"/>
  <c r="X221" i="13"/>
  <c r="AB221" i="13" s="1"/>
  <c r="AF221" i="13" s="1"/>
  <c r="X218" i="13"/>
  <c r="AB218" i="13" s="1"/>
  <c r="X216" i="13"/>
  <c r="AB216" i="13" s="1"/>
  <c r="X214" i="13"/>
  <c r="AB214" i="13" s="1"/>
  <c r="X212" i="13"/>
  <c r="AB212" i="13" s="1"/>
  <c r="AF212" i="13" s="1"/>
  <c r="X210" i="13"/>
  <c r="AB210" i="13" s="1"/>
  <c r="V208" i="13"/>
  <c r="Z208" i="13" s="1"/>
  <c r="AD208" i="13" s="1"/>
  <c r="V149" i="13"/>
  <c r="W144" i="13"/>
  <c r="AA144" i="13" s="1"/>
  <c r="X140" i="13"/>
  <c r="AB140" i="13" s="1"/>
  <c r="AF140" i="13" s="1"/>
  <c r="X135" i="13"/>
  <c r="AB135" i="13" s="1"/>
  <c r="X131" i="13"/>
  <c r="AB131" i="13" s="1"/>
  <c r="V125" i="13"/>
  <c r="W125" i="13" s="1"/>
  <c r="AA125" i="13" s="1"/>
  <c r="AE125" i="13" s="1"/>
  <c r="X229" i="13"/>
  <c r="AB229" i="13" s="1"/>
  <c r="V227" i="13"/>
  <c r="Z227" i="13" s="1"/>
  <c r="AD227" i="13" s="1"/>
  <c r="X152" i="13"/>
  <c r="AB152" i="13" s="1"/>
  <c r="AF152" i="13" s="1"/>
  <c r="X128" i="13"/>
  <c r="AB128" i="13" s="1"/>
  <c r="AF128" i="13" s="1"/>
  <c r="X147" i="13"/>
  <c r="AB147" i="13" s="1"/>
  <c r="V141" i="13"/>
  <c r="X136" i="13"/>
  <c r="X123" i="13"/>
  <c r="AB123" i="13" s="1"/>
  <c r="AF251" i="13"/>
  <c r="AD270" i="13"/>
  <c r="AD132" i="13"/>
  <c r="V300" i="13"/>
  <c r="X300" i="13"/>
  <c r="AB300" i="13" s="1"/>
  <c r="AF300" i="13" s="1"/>
  <c r="X292" i="13"/>
  <c r="AB292" i="13" s="1"/>
  <c r="AF292" i="13" s="1"/>
  <c r="V292" i="13"/>
  <c r="V284" i="13"/>
  <c r="X284" i="13"/>
  <c r="AB284" i="13" s="1"/>
  <c r="AF284" i="13" s="1"/>
  <c r="V276" i="13"/>
  <c r="X276" i="13"/>
  <c r="AB276" i="13" s="1"/>
  <c r="W259" i="13"/>
  <c r="AA259" i="13" s="1"/>
  <c r="AE259" i="13" s="1"/>
  <c r="Z259" i="13"/>
  <c r="Z299" i="13"/>
  <c r="AD299" i="13" s="1"/>
  <c r="X294" i="13"/>
  <c r="AB294" i="13" s="1"/>
  <c r="V294" i="13"/>
  <c r="Z291" i="13"/>
  <c r="AD291" i="13" s="1"/>
  <c r="X286" i="13"/>
  <c r="AB286" i="13" s="1"/>
  <c r="AF286" i="13" s="1"/>
  <c r="V286" i="13"/>
  <c r="Z283" i="13"/>
  <c r="AD283" i="13" s="1"/>
  <c r="X278" i="13"/>
  <c r="AB278" i="13" s="1"/>
  <c r="AF278" i="13" s="1"/>
  <c r="V278" i="13"/>
  <c r="Z275" i="13"/>
  <c r="AD275" i="13" s="1"/>
  <c r="X269" i="13"/>
  <c r="AB269" i="13" s="1"/>
  <c r="V269" i="13"/>
  <c r="Z261" i="13"/>
  <c r="AD261" i="13" s="1"/>
  <c r="V296" i="13"/>
  <c r="X296" i="13"/>
  <c r="AB296" i="13" s="1"/>
  <c r="AF296" i="13" s="1"/>
  <c r="AF294" i="13"/>
  <c r="V288" i="13"/>
  <c r="X288" i="13"/>
  <c r="AB288" i="13" s="1"/>
  <c r="V280" i="13"/>
  <c r="X280" i="13"/>
  <c r="AB280" i="13" s="1"/>
  <c r="AF280" i="13" s="1"/>
  <c r="V272" i="13"/>
  <c r="X272" i="13"/>
  <c r="AB272" i="13" s="1"/>
  <c r="AF272" i="13" s="1"/>
  <c r="V298" i="13"/>
  <c r="X298" i="13"/>
  <c r="AB298" i="13" s="1"/>
  <c r="AF298" i="13" s="1"/>
  <c r="Z295" i="13"/>
  <c r="AD295" i="13" s="1"/>
  <c r="X290" i="13"/>
  <c r="AB290" i="13" s="1"/>
  <c r="AF290" i="13" s="1"/>
  <c r="V290" i="13"/>
  <c r="Z287" i="13"/>
  <c r="AD287" i="13" s="1"/>
  <c r="V282" i="13"/>
  <c r="X282" i="13"/>
  <c r="AB282" i="13" s="1"/>
  <c r="AF282" i="13" s="1"/>
  <c r="Z279" i="13"/>
  <c r="AD279" i="13" s="1"/>
  <c r="X274" i="13"/>
  <c r="AB274" i="13" s="1"/>
  <c r="AF274" i="13" s="1"/>
  <c r="V274" i="13"/>
  <c r="Z257" i="13"/>
  <c r="AD257" i="13" s="1"/>
  <c r="X261" i="13"/>
  <c r="AB261" i="13" s="1"/>
  <c r="AF261" i="13" s="1"/>
  <c r="X259" i="13"/>
  <c r="AB259" i="13" s="1"/>
  <c r="X257" i="13"/>
  <c r="AB257" i="13" s="1"/>
  <c r="V252" i="13"/>
  <c r="X252" i="13"/>
  <c r="AB252" i="13" s="1"/>
  <c r="AF252" i="13" s="1"/>
  <c r="W243" i="13"/>
  <c r="AA243" i="13" s="1"/>
  <c r="AE243" i="13" s="1"/>
  <c r="Z243" i="13"/>
  <c r="V236" i="13"/>
  <c r="X236" i="13"/>
  <c r="AB236" i="13" s="1"/>
  <c r="AF236" i="13" s="1"/>
  <c r="Z233" i="13"/>
  <c r="W227" i="13"/>
  <c r="AA227" i="13" s="1"/>
  <c r="AE227" i="13" s="1"/>
  <c r="X121" i="13"/>
  <c r="AB121" i="13" s="1"/>
  <c r="AF121" i="13" s="1"/>
  <c r="V121" i="13"/>
  <c r="X299" i="13"/>
  <c r="AB299" i="13" s="1"/>
  <c r="AF299" i="13" s="1"/>
  <c r="V297" i="13"/>
  <c r="X295" i="13"/>
  <c r="AB295" i="13" s="1"/>
  <c r="AF295" i="13" s="1"/>
  <c r="V293" i="13"/>
  <c r="X291" i="13"/>
  <c r="AB291" i="13" s="1"/>
  <c r="AF291" i="13" s="1"/>
  <c r="V289" i="13"/>
  <c r="AF288" i="13"/>
  <c r="X287" i="13"/>
  <c r="AB287" i="13" s="1"/>
  <c r="AF287" i="13" s="1"/>
  <c r="V285" i="13"/>
  <c r="X283" i="13"/>
  <c r="AB283" i="13" s="1"/>
  <c r="AF283" i="13" s="1"/>
  <c r="V281" i="13"/>
  <c r="X279" i="13"/>
  <c r="AB279" i="13" s="1"/>
  <c r="AF279" i="13" s="1"/>
  <c r="V277" i="13"/>
  <c r="AF276" i="13"/>
  <c r="X275" i="13"/>
  <c r="AB275" i="13" s="1"/>
  <c r="AF275" i="13" s="1"/>
  <c r="V273" i="13"/>
  <c r="V271" i="13"/>
  <c r="X270" i="13"/>
  <c r="V267" i="13"/>
  <c r="V265" i="13"/>
  <c r="V263" i="13"/>
  <c r="V255" i="13"/>
  <c r="AD253" i="13"/>
  <c r="AF253" i="13"/>
  <c r="Z253" i="13"/>
  <c r="W253" i="13"/>
  <c r="AA253" i="13" s="1"/>
  <c r="AE253" i="13" s="1"/>
  <c r="X249" i="13"/>
  <c r="AB249" i="13" s="1"/>
  <c r="AF249" i="13" s="1"/>
  <c r="V247" i="13"/>
  <c r="V240" i="13"/>
  <c r="X240" i="13"/>
  <c r="AB240" i="13" s="1"/>
  <c r="AF240" i="13" s="1"/>
  <c r="AF239" i="13"/>
  <c r="AF237" i="13"/>
  <c r="Z237" i="13"/>
  <c r="AD237" i="13" s="1"/>
  <c r="W237" i="13"/>
  <c r="AA237" i="13" s="1"/>
  <c r="AE237" i="13" s="1"/>
  <c r="X233" i="13"/>
  <c r="AB233" i="13" s="1"/>
  <c r="V231" i="13"/>
  <c r="V224" i="13"/>
  <c r="X224" i="13"/>
  <c r="AB224" i="13" s="1"/>
  <c r="AF224" i="13" s="1"/>
  <c r="AF223" i="13"/>
  <c r="Z221" i="13"/>
  <c r="AD221" i="13" s="1"/>
  <c r="AF218" i="13"/>
  <c r="Z218" i="13"/>
  <c r="AD218" i="13" s="1"/>
  <c r="W218" i="13"/>
  <c r="AA218" i="13" s="1"/>
  <c r="AE218" i="13" s="1"/>
  <c r="AF216" i="13"/>
  <c r="Z216" i="13"/>
  <c r="AD216" i="13" s="1"/>
  <c r="AF214" i="13"/>
  <c r="Z214" i="13"/>
  <c r="AD214" i="13" s="1"/>
  <c r="W214" i="13"/>
  <c r="AA214" i="13" s="1"/>
  <c r="AE214" i="13" s="1"/>
  <c r="AD212" i="13"/>
  <c r="W212" i="13"/>
  <c r="AA212" i="13" s="1"/>
  <c r="AE212" i="13" s="1"/>
  <c r="Z212" i="13"/>
  <c r="AF210" i="13"/>
  <c r="AE210" i="13"/>
  <c r="Z210" i="13"/>
  <c r="AD210" i="13" s="1"/>
  <c r="W210" i="13"/>
  <c r="AA210" i="13" s="1"/>
  <c r="X165" i="13"/>
  <c r="AB165" i="13" s="1"/>
  <c r="V165" i="13"/>
  <c r="AF269" i="13"/>
  <c r="Z249" i="13"/>
  <c r="AD233" i="13"/>
  <c r="AF233" i="13"/>
  <c r="V220" i="13"/>
  <c r="X220" i="13"/>
  <c r="AB220" i="13" s="1"/>
  <c r="AF220" i="13" s="1"/>
  <c r="X196" i="13"/>
  <c r="AB196" i="13" s="1"/>
  <c r="V196" i="13"/>
  <c r="AF271" i="13"/>
  <c r="V268" i="13"/>
  <c r="X268" i="13"/>
  <c r="AB268" i="13" s="1"/>
  <c r="AF268" i="13" s="1"/>
  <c r="AF267" i="13"/>
  <c r="X266" i="13"/>
  <c r="AB266" i="13" s="1"/>
  <c r="AF266" i="13" s="1"/>
  <c r="V266" i="13"/>
  <c r="AF265" i="13"/>
  <c r="V264" i="13"/>
  <c r="X264" i="13"/>
  <c r="AB264" i="13" s="1"/>
  <c r="AF264" i="13" s="1"/>
  <c r="AF263" i="13"/>
  <c r="X262" i="13"/>
  <c r="AB262" i="13" s="1"/>
  <c r="AF262" i="13" s="1"/>
  <c r="V262" i="13"/>
  <c r="V260" i="13"/>
  <c r="X260" i="13"/>
  <c r="AB260" i="13" s="1"/>
  <c r="AF260" i="13" s="1"/>
  <c r="AF259" i="13"/>
  <c r="AD259" i="13"/>
  <c r="X258" i="13"/>
  <c r="AB258" i="13" s="1"/>
  <c r="AF258" i="13" s="1"/>
  <c r="V258" i="13"/>
  <c r="AF257" i="13"/>
  <c r="V256" i="13"/>
  <c r="X256" i="13"/>
  <c r="AB256" i="13" s="1"/>
  <c r="AF256" i="13" s="1"/>
  <c r="AF255" i="13"/>
  <c r="X254" i="13"/>
  <c r="AB254" i="13" s="1"/>
  <c r="AF254" i="13" s="1"/>
  <c r="V254" i="13"/>
  <c r="W251" i="13"/>
  <c r="AA251" i="13" s="1"/>
  <c r="AE251" i="13" s="1"/>
  <c r="Z251" i="13"/>
  <c r="AD251" i="13" s="1"/>
  <c r="V244" i="13"/>
  <c r="X244" i="13"/>
  <c r="AB244" i="13" s="1"/>
  <c r="AF244" i="13" s="1"/>
  <c r="Z241" i="13"/>
  <c r="AD241" i="13" s="1"/>
  <c r="W235" i="13"/>
  <c r="AA235" i="13" s="1"/>
  <c r="AE235" i="13" s="1"/>
  <c r="Z235" i="13"/>
  <c r="AD235" i="13" s="1"/>
  <c r="V228" i="13"/>
  <c r="X228" i="13"/>
  <c r="AB228" i="13" s="1"/>
  <c r="AF228" i="13" s="1"/>
  <c r="Z225" i="13"/>
  <c r="AD225" i="13" s="1"/>
  <c r="V219" i="13"/>
  <c r="X219" i="13"/>
  <c r="AB219" i="13" s="1"/>
  <c r="AF219" i="13" s="1"/>
  <c r="V217" i="13"/>
  <c r="X217" i="13"/>
  <c r="AB217" i="13" s="1"/>
  <c r="AF217" i="13" s="1"/>
  <c r="X215" i="13"/>
  <c r="AB215" i="13" s="1"/>
  <c r="AF215" i="13" s="1"/>
  <c r="V215" i="13"/>
  <c r="V213" i="13"/>
  <c r="X213" i="13"/>
  <c r="AB213" i="13" s="1"/>
  <c r="AF213" i="13" s="1"/>
  <c r="X211" i="13"/>
  <c r="AB211" i="13" s="1"/>
  <c r="AF211" i="13" s="1"/>
  <c r="V211" i="13"/>
  <c r="W208" i="13"/>
  <c r="AA208" i="13" s="1"/>
  <c r="AE208" i="13" s="1"/>
  <c r="W192" i="13"/>
  <c r="AA192" i="13" s="1"/>
  <c r="AE192" i="13" s="1"/>
  <c r="Z192" i="13"/>
  <c r="AD249" i="13"/>
  <c r="V248" i="13"/>
  <c r="X248" i="13"/>
  <c r="AB248" i="13" s="1"/>
  <c r="AF248" i="13" s="1"/>
  <c r="AF247" i="13"/>
  <c r="AF245" i="13"/>
  <c r="Z245" i="13"/>
  <c r="AD245" i="13" s="1"/>
  <c r="W245" i="13"/>
  <c r="AA245" i="13" s="1"/>
  <c r="AE245" i="13" s="1"/>
  <c r="X241" i="13"/>
  <c r="AB241" i="13" s="1"/>
  <c r="AF241" i="13" s="1"/>
  <c r="V239" i="13"/>
  <c r="V232" i="13"/>
  <c r="X232" i="13"/>
  <c r="AB232" i="13" s="1"/>
  <c r="AF232" i="13" s="1"/>
  <c r="AF231" i="13"/>
  <c r="AF229" i="13"/>
  <c r="Z229" i="13"/>
  <c r="AD229" i="13" s="1"/>
  <c r="W229" i="13"/>
  <c r="AA229" i="13" s="1"/>
  <c r="AE229" i="13" s="1"/>
  <c r="X225" i="13"/>
  <c r="AB225" i="13" s="1"/>
  <c r="AF225" i="13" s="1"/>
  <c r="V223" i="13"/>
  <c r="V201" i="13"/>
  <c r="X201" i="13"/>
  <c r="AB201" i="13" s="1"/>
  <c r="AF201" i="13" s="1"/>
  <c r="V198" i="13"/>
  <c r="X198" i="13"/>
  <c r="AB198" i="13" s="1"/>
  <c r="AF198" i="13" s="1"/>
  <c r="V185" i="13"/>
  <c r="X185" i="13"/>
  <c r="AB185" i="13" s="1"/>
  <c r="AF185" i="13" s="1"/>
  <c r="V250" i="13"/>
  <c r="V246" i="13"/>
  <c r="AD243" i="13"/>
  <c r="V242" i="13"/>
  <c r="V238" i="13"/>
  <c r="V234" i="13"/>
  <c r="V230" i="13"/>
  <c r="V226" i="13"/>
  <c r="V222" i="13"/>
  <c r="V205" i="13"/>
  <c r="X205" i="13"/>
  <c r="AB205" i="13" s="1"/>
  <c r="AF205" i="13" s="1"/>
  <c r="AF204" i="13"/>
  <c r="AF202" i="13"/>
  <c r="Z202" i="13"/>
  <c r="AD202" i="13" s="1"/>
  <c r="W202" i="13"/>
  <c r="AA202" i="13" s="1"/>
  <c r="AE202" i="13" s="1"/>
  <c r="V189" i="13"/>
  <c r="X189" i="13"/>
  <c r="AB189" i="13" s="1"/>
  <c r="AF189" i="13" s="1"/>
  <c r="AF188" i="13"/>
  <c r="AF186" i="13"/>
  <c r="Z186" i="13"/>
  <c r="AD186" i="13" s="1"/>
  <c r="W186" i="13"/>
  <c r="AA186" i="13" s="1"/>
  <c r="AE186" i="13" s="1"/>
  <c r="AF181" i="13"/>
  <c r="V150" i="13"/>
  <c r="X150" i="13"/>
  <c r="AB150" i="13" s="1"/>
  <c r="AF150" i="13" s="1"/>
  <c r="Z140" i="13"/>
  <c r="AD140" i="13" s="1"/>
  <c r="W140" i="13"/>
  <c r="AA140" i="13" s="1"/>
  <c r="AE140" i="13" s="1"/>
  <c r="V209" i="13"/>
  <c r="X209" i="13"/>
  <c r="AB209" i="13" s="1"/>
  <c r="AF209" i="13" s="1"/>
  <c r="Z206" i="13"/>
  <c r="AD206" i="13" s="1"/>
  <c r="W200" i="13"/>
  <c r="AA200" i="13" s="1"/>
  <c r="AE200" i="13" s="1"/>
  <c r="Z200" i="13"/>
  <c r="AD200" i="13" s="1"/>
  <c r="V193" i="13"/>
  <c r="X193" i="13"/>
  <c r="AB193" i="13" s="1"/>
  <c r="AF193" i="13" s="1"/>
  <c r="Z190" i="13"/>
  <c r="AD190" i="13" s="1"/>
  <c r="W184" i="13"/>
  <c r="AA184" i="13" s="1"/>
  <c r="AE184" i="13" s="1"/>
  <c r="Z184" i="13"/>
  <c r="AD184" i="13" s="1"/>
  <c r="W181" i="13"/>
  <c r="AA181" i="13" s="1"/>
  <c r="AE181" i="13" s="1"/>
  <c r="Z181" i="13"/>
  <c r="AF179" i="13"/>
  <c r="Z179" i="13"/>
  <c r="AD179" i="13" s="1"/>
  <c r="W179" i="13"/>
  <c r="AA179" i="13" s="1"/>
  <c r="AE179" i="13" s="1"/>
  <c r="AF177" i="13"/>
  <c r="W177" i="13"/>
  <c r="AA177" i="13" s="1"/>
  <c r="AE177" i="13" s="1"/>
  <c r="Z177" i="13"/>
  <c r="AD177" i="13" s="1"/>
  <c r="AD175" i="13"/>
  <c r="AF175" i="13"/>
  <c r="Z175" i="13"/>
  <c r="W175" i="13"/>
  <c r="AA175" i="13" s="1"/>
  <c r="AE175" i="13" s="1"/>
  <c r="AF173" i="13"/>
  <c r="W173" i="13"/>
  <c r="AA173" i="13" s="1"/>
  <c r="AE173" i="13" s="1"/>
  <c r="Z173" i="13"/>
  <c r="AD173" i="13" s="1"/>
  <c r="AF171" i="13"/>
  <c r="AE171" i="13"/>
  <c r="Z171" i="13"/>
  <c r="AD171" i="13" s="1"/>
  <c r="W171" i="13"/>
  <c r="AA171" i="13" s="1"/>
  <c r="W161" i="13"/>
  <c r="AA161" i="13" s="1"/>
  <c r="AE161" i="13" s="1"/>
  <c r="Z161" i="13"/>
  <c r="AD161" i="13" s="1"/>
  <c r="Z127" i="13"/>
  <c r="W127" i="13"/>
  <c r="AA127" i="13" s="1"/>
  <c r="Z125" i="13"/>
  <c r="AD125" i="13" s="1"/>
  <c r="X206" i="13"/>
  <c r="AB206" i="13" s="1"/>
  <c r="AF206" i="13" s="1"/>
  <c r="V204" i="13"/>
  <c r="V197" i="13"/>
  <c r="X197" i="13"/>
  <c r="AB197" i="13" s="1"/>
  <c r="AF197" i="13" s="1"/>
  <c r="AF196" i="13"/>
  <c r="AF194" i="13"/>
  <c r="Z194" i="13"/>
  <c r="AD194" i="13" s="1"/>
  <c r="W194" i="13"/>
  <c r="AA194" i="13" s="1"/>
  <c r="AE194" i="13" s="1"/>
  <c r="X190" i="13"/>
  <c r="AB190" i="13" s="1"/>
  <c r="AF190" i="13" s="1"/>
  <c r="V188" i="13"/>
  <c r="X180" i="13"/>
  <c r="AB180" i="13" s="1"/>
  <c r="AF180" i="13" s="1"/>
  <c r="V180" i="13"/>
  <c r="V178" i="13"/>
  <c r="X178" i="13"/>
  <c r="AB178" i="13" s="1"/>
  <c r="AF178" i="13" s="1"/>
  <c r="X176" i="13"/>
  <c r="AB176" i="13" s="1"/>
  <c r="AF176" i="13" s="1"/>
  <c r="V176" i="13"/>
  <c r="V174" i="13"/>
  <c r="X174" i="13"/>
  <c r="AB174" i="13" s="1"/>
  <c r="AF174" i="13" s="1"/>
  <c r="X172" i="13"/>
  <c r="AB172" i="13" s="1"/>
  <c r="AF172" i="13" s="1"/>
  <c r="V172" i="13"/>
  <c r="V170" i="13"/>
  <c r="X170" i="13"/>
  <c r="AB170" i="13" s="1"/>
  <c r="AF170" i="13" s="1"/>
  <c r="V167" i="13"/>
  <c r="X167" i="13"/>
  <c r="AB167" i="13" s="1"/>
  <c r="AF167" i="13" s="1"/>
  <c r="V207" i="13"/>
  <c r="V203" i="13"/>
  <c r="V199" i="13"/>
  <c r="V195" i="13"/>
  <c r="AD192" i="13"/>
  <c r="V191" i="13"/>
  <c r="V187" i="13"/>
  <c r="V183" i="13"/>
  <c r="V182" i="13"/>
  <c r="V158" i="13"/>
  <c r="X158" i="13"/>
  <c r="AB158" i="13" s="1"/>
  <c r="AF158" i="13" s="1"/>
  <c r="AF157" i="13"/>
  <c r="AF155" i="13"/>
  <c r="Z143" i="13"/>
  <c r="AD143" i="13" s="1"/>
  <c r="W143" i="13"/>
  <c r="AA143" i="13" s="1"/>
  <c r="AE143" i="13" s="1"/>
  <c r="W141" i="13"/>
  <c r="AA141" i="13" s="1"/>
  <c r="AE141" i="13" s="1"/>
  <c r="Z141" i="13"/>
  <c r="AD141" i="13" s="1"/>
  <c r="X137" i="13"/>
  <c r="AB137" i="13" s="1"/>
  <c r="AF137" i="13" s="1"/>
  <c r="V137" i="13"/>
  <c r="AF135" i="13"/>
  <c r="W169" i="13"/>
  <c r="AA169" i="13" s="1"/>
  <c r="AE169" i="13" s="1"/>
  <c r="Z169" i="13"/>
  <c r="AD169" i="13" s="1"/>
  <c r="V162" i="13"/>
  <c r="X162" i="13"/>
  <c r="AB162" i="13" s="1"/>
  <c r="AF162" i="13" s="1"/>
  <c r="Z159" i="13"/>
  <c r="AD159" i="13" s="1"/>
  <c r="AD181" i="13"/>
  <c r="V166" i="13"/>
  <c r="X166" i="13"/>
  <c r="AB166" i="13" s="1"/>
  <c r="AF166" i="13" s="1"/>
  <c r="AF165" i="13"/>
  <c r="AF163" i="13"/>
  <c r="Z163" i="13"/>
  <c r="AD163" i="13" s="1"/>
  <c r="W163" i="13"/>
  <c r="AA163" i="13" s="1"/>
  <c r="AE163" i="13" s="1"/>
  <c r="X159" i="13"/>
  <c r="AB159" i="13" s="1"/>
  <c r="AF159" i="13" s="1"/>
  <c r="V157" i="13"/>
  <c r="W155" i="13"/>
  <c r="AA155" i="13" s="1"/>
  <c r="AE155" i="13" s="1"/>
  <c r="Z155" i="13"/>
  <c r="AD155" i="13" s="1"/>
  <c r="V134" i="13"/>
  <c r="X134" i="13"/>
  <c r="AB134" i="13" s="1"/>
  <c r="AF134" i="13" s="1"/>
  <c r="Z124" i="13"/>
  <c r="AD124" i="13" s="1"/>
  <c r="W124" i="13"/>
  <c r="AA124" i="13" s="1"/>
  <c r="V168" i="13"/>
  <c r="V164" i="13"/>
  <c r="V160" i="13"/>
  <c r="V156" i="13"/>
  <c r="V154" i="13"/>
  <c r="X151" i="13"/>
  <c r="AB151" i="13" s="1"/>
  <c r="AF151" i="13" s="1"/>
  <c r="W148" i="13"/>
  <c r="AA148" i="13" s="1"/>
  <c r="AE148" i="13" s="1"/>
  <c r="AF147" i="13"/>
  <c r="V146" i="13"/>
  <c r="X146" i="13"/>
  <c r="AB146" i="13" s="1"/>
  <c r="AF146" i="13" s="1"/>
  <c r="Z139" i="13"/>
  <c r="AD139" i="13" s="1"/>
  <c r="W139" i="13"/>
  <c r="AA139" i="13" s="1"/>
  <c r="AE139" i="13" s="1"/>
  <c r="W132" i="13"/>
  <c r="AA132" i="13" s="1"/>
  <c r="AE132" i="13" s="1"/>
  <c r="AF131" i="13"/>
  <c r="V130" i="13"/>
  <c r="X130" i="13"/>
  <c r="AB130" i="13" s="1"/>
  <c r="AF130" i="13" s="1"/>
  <c r="Z123" i="13"/>
  <c r="AD123" i="13" s="1"/>
  <c r="W123" i="13"/>
  <c r="AA123" i="13" s="1"/>
  <c r="AE123" i="13" s="1"/>
  <c r="W149" i="13"/>
  <c r="AA149" i="13" s="1"/>
  <c r="AE149" i="13" s="1"/>
  <c r="Z149" i="13"/>
  <c r="AD149" i="13" s="1"/>
  <c r="AF143" i="13"/>
  <c r="V142" i="13"/>
  <c r="X142" i="13"/>
  <c r="AB142" i="13" s="1"/>
  <c r="AF142" i="13" s="1"/>
  <c r="Z135" i="13"/>
  <c r="AD135" i="13" s="1"/>
  <c r="W135" i="13"/>
  <c r="AA135" i="13" s="1"/>
  <c r="AE135" i="13" s="1"/>
  <c r="W133" i="13"/>
  <c r="AA133" i="13" s="1"/>
  <c r="AE133" i="13" s="1"/>
  <c r="Z133" i="13"/>
  <c r="AD133" i="13" s="1"/>
  <c r="AD127" i="13"/>
  <c r="AE127" i="13"/>
  <c r="AF127" i="13"/>
  <c r="V126" i="13"/>
  <c r="X126" i="13"/>
  <c r="AB126" i="13" s="1"/>
  <c r="AF126" i="13" s="1"/>
  <c r="V153" i="13"/>
  <c r="AD152" i="13"/>
  <c r="Z147" i="13"/>
  <c r="AD147" i="13" s="1"/>
  <c r="W147" i="13"/>
  <c r="AA147" i="13" s="1"/>
  <c r="AE147" i="13" s="1"/>
  <c r="V145" i="13"/>
  <c r="AF139" i="13"/>
  <c r="V138" i="13"/>
  <c r="X138" i="13"/>
  <c r="AB138" i="13" s="1"/>
  <c r="AF138" i="13" s="1"/>
  <c r="Z131" i="13"/>
  <c r="AD131" i="13" s="1"/>
  <c r="W131" i="13"/>
  <c r="AA131" i="13" s="1"/>
  <c r="AE131" i="13" s="1"/>
  <c r="V129" i="13"/>
  <c r="AF123" i="13"/>
  <c r="V122" i="13"/>
  <c r="X122" i="13"/>
  <c r="AB122" i="13" s="1"/>
  <c r="AF122" i="13" s="1"/>
  <c r="AE144" i="13"/>
  <c r="AE124" i="13"/>
  <c r="AC6" i="7"/>
  <c r="AC7" i="7"/>
  <c r="AC8" i="7"/>
  <c r="AC9" i="7"/>
  <c r="AC10" i="7"/>
  <c r="AC11" i="7"/>
  <c r="AC12" i="7"/>
  <c r="AC13" i="7"/>
  <c r="AC14" i="7"/>
  <c r="AC15" i="7"/>
  <c r="AC16" i="7"/>
  <c r="AC17" i="7"/>
  <c r="AC18" i="7"/>
  <c r="AC19" i="7"/>
  <c r="AC20" i="7"/>
  <c r="AC21" i="7"/>
  <c r="AC22" i="7"/>
  <c r="AC23" i="7"/>
  <c r="AC24" i="7"/>
  <c r="AC25" i="7"/>
  <c r="AC26" i="7"/>
  <c r="AC27" i="7"/>
  <c r="AC28" i="7"/>
  <c r="AC29" i="7"/>
  <c r="AC30" i="7"/>
  <c r="AC31" i="7"/>
  <c r="AC32" i="7"/>
  <c r="AC33" i="7"/>
  <c r="AC34" i="7"/>
  <c r="AC35" i="7"/>
  <c r="AC36" i="7"/>
  <c r="AC37" i="7"/>
  <c r="AC38" i="7"/>
  <c r="AC39" i="7"/>
  <c r="AC40" i="7"/>
  <c r="AC41" i="7"/>
  <c r="AC42" i="7"/>
  <c r="AC43" i="7"/>
  <c r="AC44" i="7"/>
  <c r="AC45" i="7"/>
  <c r="AC46" i="7"/>
  <c r="AC47" i="7"/>
  <c r="AC48" i="7"/>
  <c r="AC49" i="7"/>
  <c r="AC50" i="7"/>
  <c r="AC51" i="7"/>
  <c r="AC52" i="7"/>
  <c r="AC53" i="7"/>
  <c r="AC54" i="7"/>
  <c r="AC55" i="7"/>
  <c r="AC56" i="7"/>
  <c r="AC57" i="7"/>
  <c r="AC58" i="7"/>
  <c r="AC59" i="7"/>
  <c r="AC60" i="7"/>
  <c r="AC61" i="7"/>
  <c r="AC62" i="7"/>
  <c r="AC63" i="7"/>
  <c r="AC64" i="7"/>
  <c r="AC65" i="7"/>
  <c r="AC66" i="7"/>
  <c r="AC67" i="7"/>
  <c r="AC68" i="7"/>
  <c r="AC69" i="7"/>
  <c r="AC70" i="7"/>
  <c r="AC71" i="7"/>
  <c r="AC72" i="7"/>
  <c r="AC73" i="7"/>
  <c r="AC74" i="7"/>
  <c r="AC75" i="7"/>
  <c r="AC76" i="7"/>
  <c r="AC77" i="7"/>
  <c r="AC78" i="7"/>
  <c r="AC79" i="7"/>
  <c r="AC80" i="7"/>
  <c r="AC81" i="7"/>
  <c r="AC82" i="7"/>
  <c r="AC83" i="7"/>
  <c r="AC84" i="7"/>
  <c r="AC85" i="7"/>
  <c r="AC86" i="7"/>
  <c r="AC87" i="7"/>
  <c r="AC88" i="7"/>
  <c r="AC89" i="7"/>
  <c r="AC90" i="7"/>
  <c r="AC91" i="7"/>
  <c r="AC92" i="7"/>
  <c r="AC93" i="7"/>
  <c r="AC94" i="7"/>
  <c r="AC95" i="7"/>
  <c r="AC96" i="7"/>
  <c r="AC97" i="7"/>
  <c r="AC98" i="7"/>
  <c r="AC99" i="7"/>
  <c r="AC100" i="7"/>
  <c r="AC101" i="7"/>
  <c r="AC102" i="7"/>
  <c r="AC103" i="7"/>
  <c r="AC104" i="7"/>
  <c r="AC105" i="7"/>
  <c r="AC106" i="7"/>
  <c r="AC107" i="7"/>
  <c r="AC108" i="7"/>
  <c r="AC109" i="7"/>
  <c r="AC110" i="7"/>
  <c r="AC111" i="7"/>
  <c r="AC112" i="7"/>
  <c r="AC113" i="7"/>
  <c r="AC114" i="7"/>
  <c r="AC115" i="7"/>
  <c r="AC116" i="7"/>
  <c r="AC117" i="7"/>
  <c r="AC118" i="7"/>
  <c r="AC119" i="7"/>
  <c r="AC120" i="7"/>
  <c r="AC121" i="7"/>
  <c r="AC122" i="7"/>
  <c r="AC123" i="7"/>
  <c r="AC124" i="7"/>
  <c r="AC125" i="7"/>
  <c r="AC126" i="7"/>
  <c r="AC127" i="7"/>
  <c r="AC128" i="7"/>
  <c r="AC129" i="7"/>
  <c r="AC130" i="7"/>
  <c r="AC131" i="7"/>
  <c r="AC132" i="7"/>
  <c r="AC133" i="7"/>
  <c r="AC134" i="7"/>
  <c r="AC135" i="7"/>
  <c r="AC136" i="7"/>
  <c r="AC137" i="7"/>
  <c r="AC138" i="7"/>
  <c r="AC139" i="7"/>
  <c r="AC140" i="7"/>
  <c r="AC141" i="7"/>
  <c r="AC142" i="7"/>
  <c r="AC143" i="7"/>
  <c r="AC144" i="7"/>
  <c r="AC145" i="7"/>
  <c r="AC146" i="7"/>
  <c r="AC147" i="7"/>
  <c r="AC148" i="7"/>
  <c r="AC149" i="7"/>
  <c r="AC150" i="7"/>
  <c r="AC151" i="7"/>
  <c r="AC152" i="7"/>
  <c r="AC153" i="7"/>
  <c r="AC154" i="7"/>
  <c r="AC155" i="7"/>
  <c r="AC156" i="7"/>
  <c r="AC157" i="7"/>
  <c r="AC158" i="7"/>
  <c r="AC159" i="7"/>
  <c r="AC160" i="7"/>
  <c r="AC161" i="7"/>
  <c r="AC162" i="7"/>
  <c r="AC163" i="7"/>
  <c r="AC164" i="7"/>
  <c r="AC165" i="7"/>
  <c r="AC166" i="7"/>
  <c r="AC167" i="7"/>
  <c r="AC168" i="7"/>
  <c r="AC169" i="7"/>
  <c r="AC170" i="7"/>
  <c r="AC171" i="7"/>
  <c r="AC172" i="7"/>
  <c r="AC173" i="7"/>
  <c r="AC174" i="7"/>
  <c r="AC175" i="7"/>
  <c r="AC176" i="7"/>
  <c r="AC177" i="7"/>
  <c r="AC178" i="7"/>
  <c r="AC179" i="7"/>
  <c r="AC180" i="7"/>
  <c r="AC181" i="7"/>
  <c r="AC182" i="7"/>
  <c r="AC183" i="7"/>
  <c r="AC184" i="7"/>
  <c r="AC185" i="7"/>
  <c r="AC186" i="7"/>
  <c r="AC187" i="7"/>
  <c r="AC188" i="7"/>
  <c r="AC189" i="7"/>
  <c r="AC190" i="7"/>
  <c r="AC191" i="7"/>
  <c r="AC192" i="7"/>
  <c r="AC193" i="7"/>
  <c r="AC194" i="7"/>
  <c r="AC195" i="7"/>
  <c r="AC196" i="7"/>
  <c r="AC197" i="7"/>
  <c r="AC198" i="7"/>
  <c r="AC199" i="7"/>
  <c r="AC200" i="7"/>
  <c r="AC201" i="7"/>
  <c r="AC202" i="7"/>
  <c r="AC203" i="7"/>
  <c r="AC204" i="7"/>
  <c r="AC205" i="7"/>
  <c r="AC206" i="7"/>
  <c r="AC207" i="7"/>
  <c r="AC208" i="7"/>
  <c r="AC209" i="7"/>
  <c r="AC210" i="7"/>
  <c r="AC211" i="7"/>
  <c r="AC212" i="7"/>
  <c r="AC213" i="7"/>
  <c r="AC214" i="7"/>
  <c r="AC215" i="7"/>
  <c r="AC216" i="7"/>
  <c r="AC217" i="7"/>
  <c r="AC218" i="7"/>
  <c r="AC219" i="7"/>
  <c r="AC220" i="7"/>
  <c r="AC221" i="7"/>
  <c r="AC222" i="7"/>
  <c r="AC223" i="7"/>
  <c r="AC224" i="7"/>
  <c r="AC225" i="7"/>
  <c r="AC226" i="7"/>
  <c r="AC227" i="7"/>
  <c r="AC228" i="7"/>
  <c r="AC229" i="7"/>
  <c r="AC230" i="7"/>
  <c r="AC231" i="7"/>
  <c r="AC232" i="7"/>
  <c r="AC233" i="7"/>
  <c r="AC234" i="7"/>
  <c r="AC235" i="7"/>
  <c r="AC236" i="7"/>
  <c r="AC237" i="7"/>
  <c r="AC238" i="7"/>
  <c r="AC239" i="7"/>
  <c r="AC240" i="7"/>
  <c r="AC241" i="7"/>
  <c r="AC242" i="7"/>
  <c r="AC243" i="7"/>
  <c r="AC244" i="7"/>
  <c r="AC245" i="7"/>
  <c r="AC246" i="7"/>
  <c r="AC247" i="7"/>
  <c r="AC248" i="7"/>
  <c r="AC249" i="7"/>
  <c r="AC250" i="7"/>
  <c r="AC251" i="7"/>
  <c r="AC252" i="7"/>
  <c r="AC253" i="7"/>
  <c r="AC254" i="7"/>
  <c r="AC255" i="7"/>
  <c r="AC256" i="7"/>
  <c r="AC257" i="7"/>
  <c r="AC258" i="7"/>
  <c r="AC259" i="7"/>
  <c r="AC260" i="7"/>
  <c r="AC261" i="7"/>
  <c r="AC262" i="7"/>
  <c r="AC263" i="7"/>
  <c r="AC264" i="7"/>
  <c r="AC265" i="7"/>
  <c r="AC266" i="7"/>
  <c r="AC267" i="7"/>
  <c r="AC268" i="7"/>
  <c r="AC269" i="7"/>
  <c r="AC270" i="7"/>
  <c r="AC271" i="7"/>
  <c r="AC272" i="7"/>
  <c r="AC273" i="7"/>
  <c r="AC274" i="7"/>
  <c r="AC275" i="7"/>
  <c r="AC276" i="7"/>
  <c r="AC277" i="7"/>
  <c r="AC278" i="7"/>
  <c r="AC279" i="7"/>
  <c r="AC280" i="7"/>
  <c r="AC281" i="7"/>
  <c r="AC282" i="7"/>
  <c r="AC283" i="7"/>
  <c r="AC284" i="7"/>
  <c r="AC285" i="7"/>
  <c r="AC286" i="7"/>
  <c r="AC287" i="7"/>
  <c r="AC288" i="7"/>
  <c r="AC289" i="7"/>
  <c r="AC290" i="7"/>
  <c r="AC291" i="7"/>
  <c r="AC292" i="7"/>
  <c r="AC293" i="7"/>
  <c r="AC294" i="7"/>
  <c r="AC295" i="7"/>
  <c r="AC296" i="7"/>
  <c r="AC297" i="7"/>
  <c r="AC298" i="7"/>
  <c r="AC299" i="7"/>
  <c r="AC300" i="7"/>
  <c r="AC301" i="7"/>
  <c r="AC302" i="7"/>
  <c r="AC303" i="7"/>
  <c r="AC304" i="7"/>
  <c r="AC305" i="7"/>
  <c r="AC306" i="7"/>
  <c r="AC307" i="7"/>
  <c r="AC308" i="7"/>
  <c r="AC309" i="7"/>
  <c r="AC310" i="7"/>
  <c r="AC311" i="7"/>
  <c r="AC312" i="7"/>
  <c r="AC313" i="7"/>
  <c r="AC314" i="7"/>
  <c r="AC315" i="7"/>
  <c r="AC316" i="7"/>
  <c r="AC317" i="7"/>
  <c r="AC318" i="7"/>
  <c r="AC319" i="7"/>
  <c r="AC320" i="7"/>
  <c r="AC321" i="7"/>
  <c r="AC322" i="7"/>
  <c r="AC323" i="7"/>
  <c r="AC324" i="7"/>
  <c r="AC325" i="7"/>
  <c r="AC326" i="7"/>
  <c r="AC327" i="7"/>
  <c r="AC328" i="7"/>
  <c r="AC329" i="7"/>
  <c r="AC330" i="7"/>
  <c r="AC331" i="7"/>
  <c r="AC332" i="7"/>
  <c r="AC333" i="7"/>
  <c r="AC334" i="7"/>
  <c r="AC335" i="7"/>
  <c r="AC336" i="7"/>
  <c r="AC337" i="7"/>
  <c r="AC338" i="7"/>
  <c r="AC339" i="7"/>
  <c r="AC340" i="7"/>
  <c r="AC341" i="7"/>
  <c r="AC342" i="7"/>
  <c r="AC343" i="7"/>
  <c r="AC344" i="7"/>
  <c r="AC345" i="7"/>
  <c r="AC346" i="7"/>
  <c r="AC347" i="7"/>
  <c r="AC348" i="7"/>
  <c r="AC349" i="7"/>
  <c r="AC350" i="7"/>
  <c r="AC351" i="7"/>
  <c r="AC352" i="7"/>
  <c r="AC353" i="7"/>
  <c r="AC354" i="7"/>
  <c r="AC355" i="7"/>
  <c r="AC356" i="7"/>
  <c r="AC357" i="7"/>
  <c r="AC358" i="7"/>
  <c r="AC359" i="7"/>
  <c r="AC360" i="7"/>
  <c r="AC361" i="7"/>
  <c r="AC362" i="7"/>
  <c r="AC363" i="7"/>
  <c r="AC364" i="7"/>
  <c r="AC365" i="7"/>
  <c r="AC366" i="7"/>
  <c r="AC367" i="7"/>
  <c r="AC368" i="7"/>
  <c r="AC369" i="7"/>
  <c r="AC370" i="7"/>
  <c r="AC371" i="7"/>
  <c r="AC372" i="7"/>
  <c r="AC373" i="7"/>
  <c r="AC374" i="7"/>
  <c r="AC375" i="7"/>
  <c r="AC376" i="7"/>
  <c r="AC377" i="7"/>
  <c r="AC378" i="7"/>
  <c r="AC379" i="7"/>
  <c r="AC380" i="7"/>
  <c r="AC381" i="7"/>
  <c r="AC382" i="7"/>
  <c r="AC383" i="7"/>
  <c r="AC384" i="7"/>
  <c r="AC385" i="7"/>
  <c r="AC386" i="7"/>
  <c r="AC387" i="7"/>
  <c r="AC388" i="7"/>
  <c r="AC389" i="7"/>
  <c r="AC390" i="7"/>
  <c r="AC391" i="7"/>
  <c r="AC392" i="7"/>
  <c r="AC393" i="7"/>
  <c r="AC394" i="7"/>
  <c r="AC395" i="7"/>
  <c r="AC396" i="7"/>
  <c r="AC397" i="7"/>
  <c r="AC398" i="7"/>
  <c r="AC399" i="7"/>
  <c r="AC400" i="7"/>
  <c r="AC401" i="7"/>
  <c r="AC402" i="7"/>
  <c r="AC403" i="7"/>
  <c r="AC404" i="7"/>
  <c r="AC405" i="7"/>
  <c r="AC406" i="7"/>
  <c r="AC407" i="7"/>
  <c r="AC408" i="7"/>
  <c r="AC409" i="7"/>
  <c r="AC410" i="7"/>
  <c r="AC411" i="7"/>
  <c r="AC412" i="7"/>
  <c r="AC413" i="7"/>
  <c r="AC414" i="7"/>
  <c r="AC415" i="7"/>
  <c r="AC416" i="7"/>
  <c r="AC417" i="7"/>
  <c r="AC418" i="7"/>
  <c r="AC419" i="7"/>
  <c r="AC420" i="7"/>
  <c r="AC421" i="7"/>
  <c r="AC422" i="7"/>
  <c r="AC423" i="7"/>
  <c r="AC424" i="7"/>
  <c r="AC425" i="7"/>
  <c r="AC426" i="7"/>
  <c r="AC427" i="7"/>
  <c r="AC428" i="7"/>
  <c r="AC429" i="7"/>
  <c r="AC430" i="7"/>
  <c r="AC431" i="7"/>
  <c r="AC432" i="7"/>
  <c r="AC433" i="7"/>
  <c r="AC434" i="7"/>
  <c r="AC435" i="7"/>
  <c r="AC436" i="7"/>
  <c r="AC437" i="7"/>
  <c r="AC438" i="7"/>
  <c r="AC439" i="7"/>
  <c r="AC440" i="7"/>
  <c r="AC441" i="7"/>
  <c r="AC442" i="7"/>
  <c r="AC443" i="7"/>
  <c r="AC444" i="7"/>
  <c r="AC445" i="7"/>
  <c r="AC446" i="7"/>
  <c r="AC447" i="7"/>
  <c r="AC448" i="7"/>
  <c r="AC449" i="7"/>
  <c r="AC450" i="7"/>
  <c r="AC451" i="7"/>
  <c r="AC452" i="7"/>
  <c r="AC453" i="7"/>
  <c r="AC454" i="7"/>
  <c r="AC455" i="7"/>
  <c r="AC456" i="7"/>
  <c r="AC457" i="7"/>
  <c r="AC458" i="7"/>
  <c r="AC459" i="7"/>
  <c r="AC460" i="7"/>
  <c r="AC461" i="7"/>
  <c r="AC462" i="7"/>
  <c r="AC463" i="7"/>
  <c r="AC464" i="7"/>
  <c r="AC465" i="7"/>
  <c r="AC466" i="7"/>
  <c r="AC467" i="7"/>
  <c r="AC468" i="7"/>
  <c r="AC469" i="7"/>
  <c r="AC470" i="7"/>
  <c r="AC471" i="7"/>
  <c r="AC472" i="7"/>
  <c r="AC473" i="7"/>
  <c r="AC474" i="7"/>
  <c r="AC475" i="7"/>
  <c r="AC476" i="7"/>
  <c r="AC477" i="7"/>
  <c r="AC478" i="7"/>
  <c r="AC479" i="7"/>
  <c r="AC480" i="7"/>
  <c r="AC481" i="7"/>
  <c r="AC482" i="7"/>
  <c r="AC483" i="7"/>
  <c r="AC484" i="7"/>
  <c r="AC485" i="7"/>
  <c r="AC486" i="7"/>
  <c r="AC487" i="7"/>
  <c r="AC488" i="7"/>
  <c r="AC489" i="7"/>
  <c r="AC490" i="7"/>
  <c r="AC491" i="7"/>
  <c r="AC492" i="7"/>
  <c r="AC493" i="7"/>
  <c r="AC494" i="7"/>
  <c r="AC495" i="7"/>
  <c r="AC496" i="7"/>
  <c r="AC497" i="7"/>
  <c r="AC498" i="7"/>
  <c r="AC499" i="7"/>
  <c r="AC500" i="7"/>
  <c r="AC501" i="7"/>
  <c r="AC502" i="7"/>
  <c r="AC503" i="7"/>
  <c r="AC504" i="7"/>
  <c r="AC505" i="7"/>
  <c r="AC506" i="7"/>
  <c r="AC507" i="7"/>
  <c r="AC508" i="7"/>
  <c r="AC509" i="7"/>
  <c r="AC510" i="7"/>
  <c r="AC511" i="7"/>
  <c r="AC512" i="7"/>
  <c r="AC513" i="7"/>
  <c r="AC514" i="7"/>
  <c r="AC515" i="7"/>
  <c r="AC516" i="7"/>
  <c r="AC517" i="7"/>
  <c r="AC518" i="7"/>
  <c r="AC519" i="7"/>
  <c r="AC520" i="7"/>
  <c r="AC521" i="7"/>
  <c r="AC522" i="7"/>
  <c r="AC523" i="7"/>
  <c r="AC524" i="7"/>
  <c r="AC525" i="7"/>
  <c r="AC526" i="7"/>
  <c r="AC527" i="7"/>
  <c r="AC528" i="7"/>
  <c r="AC529" i="7"/>
  <c r="AC530" i="7"/>
  <c r="AC531" i="7"/>
  <c r="AC532" i="7"/>
  <c r="AC533" i="7"/>
  <c r="AC534" i="7"/>
  <c r="AC535" i="7"/>
  <c r="AC536" i="7"/>
  <c r="AC537" i="7"/>
  <c r="AC538" i="7"/>
  <c r="AC539" i="7"/>
  <c r="AC540" i="7"/>
  <c r="AC541" i="7"/>
  <c r="AC542" i="7"/>
  <c r="AC543" i="7"/>
  <c r="AC544" i="7"/>
  <c r="AC545" i="7"/>
  <c r="AC5" i="7"/>
  <c r="Z5" i="7"/>
  <c r="Z6" i="7"/>
  <c r="Z7" i="7"/>
  <c r="Z8" i="7"/>
  <c r="Z9" i="7"/>
  <c r="Z10" i="7"/>
  <c r="Z11" i="7"/>
  <c r="Z12" i="7"/>
  <c r="Z13" i="7"/>
  <c r="Z14" i="7"/>
  <c r="Z15" i="7"/>
  <c r="Z16" i="7"/>
  <c r="Z17" i="7"/>
  <c r="Z18" i="7"/>
  <c r="Z19" i="7"/>
  <c r="Z20" i="7"/>
  <c r="Z21" i="7"/>
  <c r="Z22" i="7"/>
  <c r="Z23" i="7"/>
  <c r="Z24" i="7"/>
  <c r="Z25" i="7"/>
  <c r="Z26" i="7"/>
  <c r="Z27" i="7"/>
  <c r="Z28" i="7"/>
  <c r="Z29" i="7"/>
  <c r="Z30" i="7"/>
  <c r="Z31" i="7"/>
  <c r="Z32" i="7"/>
  <c r="Z33" i="7"/>
  <c r="Z34" i="7"/>
  <c r="Z35" i="7"/>
  <c r="Z36" i="7"/>
  <c r="Z37" i="7"/>
  <c r="Z38" i="7"/>
  <c r="Z39" i="7"/>
  <c r="Z40" i="7"/>
  <c r="Z41" i="7"/>
  <c r="Z42" i="7"/>
  <c r="Z43" i="7"/>
  <c r="Z44" i="7"/>
  <c r="Z45" i="7"/>
  <c r="Z46" i="7"/>
  <c r="Z47" i="7"/>
  <c r="Z48" i="7"/>
  <c r="Z49" i="7"/>
  <c r="Z50" i="7"/>
  <c r="Z51" i="7"/>
  <c r="Z52" i="7"/>
  <c r="Z53" i="7"/>
  <c r="Z54" i="7"/>
  <c r="Z55" i="7"/>
  <c r="Z56" i="7"/>
  <c r="Z57" i="7"/>
  <c r="Z58" i="7"/>
  <c r="Z59" i="7"/>
  <c r="Z60" i="7"/>
  <c r="Z61" i="7"/>
  <c r="Z62" i="7"/>
  <c r="Z63" i="7"/>
  <c r="Z64" i="7"/>
  <c r="Z65" i="7"/>
  <c r="Z66" i="7"/>
  <c r="Z67" i="7"/>
  <c r="Z68" i="7"/>
  <c r="Z69" i="7"/>
  <c r="Z70" i="7"/>
  <c r="Z71" i="7"/>
  <c r="Z72" i="7"/>
  <c r="Z73" i="7"/>
  <c r="Z74" i="7"/>
  <c r="Z75" i="7"/>
  <c r="Z76" i="7"/>
  <c r="Z77" i="7"/>
  <c r="Z78" i="7"/>
  <c r="Z79" i="7"/>
  <c r="Z80" i="7"/>
  <c r="Z81" i="7"/>
  <c r="Z82" i="7"/>
  <c r="Z83" i="7"/>
  <c r="Z84" i="7"/>
  <c r="Z85" i="7"/>
  <c r="Z86" i="7"/>
  <c r="Z87" i="7"/>
  <c r="Z88" i="7"/>
  <c r="Z89" i="7"/>
  <c r="Z90" i="7"/>
  <c r="Z91" i="7"/>
  <c r="Z92" i="7"/>
  <c r="Z93" i="7"/>
  <c r="Z94" i="7"/>
  <c r="Z95" i="7"/>
  <c r="Z96" i="7"/>
  <c r="Z97" i="7"/>
  <c r="Z98" i="7"/>
  <c r="Z99" i="7"/>
  <c r="Z100" i="7"/>
  <c r="Z101" i="7"/>
  <c r="Z102" i="7"/>
  <c r="Z103" i="7"/>
  <c r="Z104" i="7"/>
  <c r="Z105" i="7"/>
  <c r="Z106" i="7"/>
  <c r="Z107" i="7"/>
  <c r="Z108" i="7"/>
  <c r="Z109" i="7"/>
  <c r="Z110" i="7"/>
  <c r="Z111" i="7"/>
  <c r="Z112" i="7"/>
  <c r="Z113" i="7"/>
  <c r="Z114" i="7"/>
  <c r="Z115" i="7"/>
  <c r="Z116" i="7"/>
  <c r="Z117" i="7"/>
  <c r="Z118" i="7"/>
  <c r="Z119" i="7"/>
  <c r="Z120" i="7"/>
  <c r="Z121" i="7"/>
  <c r="Z122" i="7"/>
  <c r="Z123" i="7"/>
  <c r="Z124" i="7"/>
  <c r="Z125" i="7"/>
  <c r="Z126" i="7"/>
  <c r="Z127" i="7"/>
  <c r="Z128" i="7"/>
  <c r="Z129" i="7"/>
  <c r="Z130" i="7"/>
  <c r="Z131" i="7"/>
  <c r="Z132" i="7"/>
  <c r="Z133" i="7"/>
  <c r="Z134" i="7"/>
  <c r="Z135" i="7"/>
  <c r="Z136" i="7"/>
  <c r="Z137" i="7"/>
  <c r="Z138" i="7"/>
  <c r="Z139" i="7"/>
  <c r="Z140" i="7"/>
  <c r="Z141" i="7"/>
  <c r="Z142" i="7"/>
  <c r="Z143" i="7"/>
  <c r="Z144" i="7"/>
  <c r="Z145" i="7"/>
  <c r="Z146" i="7"/>
  <c r="Z147" i="7"/>
  <c r="Z148" i="7"/>
  <c r="Z149" i="7"/>
  <c r="Z150" i="7"/>
  <c r="Z151" i="7"/>
  <c r="Z152" i="7"/>
  <c r="Z153" i="7"/>
  <c r="Z154" i="7"/>
  <c r="Z155" i="7"/>
  <c r="Z156" i="7"/>
  <c r="Z157" i="7"/>
  <c r="Z158" i="7"/>
  <c r="Z159" i="7"/>
  <c r="Z160" i="7"/>
  <c r="Z161" i="7"/>
  <c r="Z162" i="7"/>
  <c r="Z163" i="7"/>
  <c r="Z164" i="7"/>
  <c r="Z165" i="7"/>
  <c r="Z166" i="7"/>
  <c r="Z167" i="7"/>
  <c r="Z168" i="7"/>
  <c r="Z169" i="7"/>
  <c r="Z170" i="7"/>
  <c r="Z171" i="7"/>
  <c r="Z172" i="7"/>
  <c r="Z173" i="7"/>
  <c r="Z174" i="7"/>
  <c r="Z175" i="7"/>
  <c r="Z176" i="7"/>
  <c r="Z177" i="7"/>
  <c r="Z178" i="7"/>
  <c r="Z179" i="7"/>
  <c r="Z180" i="7"/>
  <c r="Z181" i="7"/>
  <c r="Z182" i="7"/>
  <c r="Z183" i="7"/>
  <c r="Z184" i="7"/>
  <c r="Z185" i="7"/>
  <c r="Z186" i="7"/>
  <c r="Z187" i="7"/>
  <c r="Z188" i="7"/>
  <c r="Z189" i="7"/>
  <c r="Z190" i="7"/>
  <c r="Z191" i="7"/>
  <c r="Z192" i="7"/>
  <c r="Z193" i="7"/>
  <c r="Z194" i="7"/>
  <c r="Z195" i="7"/>
  <c r="Z196" i="7"/>
  <c r="Z197" i="7"/>
  <c r="Z198" i="7"/>
  <c r="Z199" i="7"/>
  <c r="Z200" i="7"/>
  <c r="Z201" i="7"/>
  <c r="Z202" i="7"/>
  <c r="Z203" i="7"/>
  <c r="Z204" i="7"/>
  <c r="Z205" i="7"/>
  <c r="Z206" i="7"/>
  <c r="Z207" i="7"/>
  <c r="Z208" i="7"/>
  <c r="Z209" i="7"/>
  <c r="Z210" i="7"/>
  <c r="Z211" i="7"/>
  <c r="Z212" i="7"/>
  <c r="Z213" i="7"/>
  <c r="Z214" i="7"/>
  <c r="Z215" i="7"/>
  <c r="Z216" i="7"/>
  <c r="Z217" i="7"/>
  <c r="Z218" i="7"/>
  <c r="Z219" i="7"/>
  <c r="Z220" i="7"/>
  <c r="Z221" i="7"/>
  <c r="Z222" i="7"/>
  <c r="Z223" i="7"/>
  <c r="Z224" i="7"/>
  <c r="Z225" i="7"/>
  <c r="Z226" i="7"/>
  <c r="Z227" i="7"/>
  <c r="Z228" i="7"/>
  <c r="Z229" i="7"/>
  <c r="Z230" i="7"/>
  <c r="Z231" i="7"/>
  <c r="Z232" i="7"/>
  <c r="Z233" i="7"/>
  <c r="Z234" i="7"/>
  <c r="Z235" i="7"/>
  <c r="Z236" i="7"/>
  <c r="Z237" i="7"/>
  <c r="Z238" i="7"/>
  <c r="Z239" i="7"/>
  <c r="Z240" i="7"/>
  <c r="Z241" i="7"/>
  <c r="Z242" i="7"/>
  <c r="Z243" i="7"/>
  <c r="Z244" i="7"/>
  <c r="Z245" i="7"/>
  <c r="Z246" i="7"/>
  <c r="Z247" i="7"/>
  <c r="Z248" i="7"/>
  <c r="Z249" i="7"/>
  <c r="Z250" i="7"/>
  <c r="Z251" i="7"/>
  <c r="Z252" i="7"/>
  <c r="Z253" i="7"/>
  <c r="Z254" i="7"/>
  <c r="Z255" i="7"/>
  <c r="Z256" i="7"/>
  <c r="Z257" i="7"/>
  <c r="Z258" i="7"/>
  <c r="Z259" i="7"/>
  <c r="Z260" i="7"/>
  <c r="Z261" i="7"/>
  <c r="Z262" i="7"/>
  <c r="Z263" i="7"/>
  <c r="Z264" i="7"/>
  <c r="Z265" i="7"/>
  <c r="Z266" i="7"/>
  <c r="Z267" i="7"/>
  <c r="Z268" i="7"/>
  <c r="Z269" i="7"/>
  <c r="Z270" i="7"/>
  <c r="Z271" i="7"/>
  <c r="Z272" i="7"/>
  <c r="Z273" i="7"/>
  <c r="Z274" i="7"/>
  <c r="Z275" i="7"/>
  <c r="Z276" i="7"/>
  <c r="Z277" i="7"/>
  <c r="Z278" i="7"/>
  <c r="Z279" i="7"/>
  <c r="Z280" i="7"/>
  <c r="Z281" i="7"/>
  <c r="Z282" i="7"/>
  <c r="Z283" i="7"/>
  <c r="Z284" i="7"/>
  <c r="Z285" i="7"/>
  <c r="Z286" i="7"/>
  <c r="Z287" i="7"/>
  <c r="Z288" i="7"/>
  <c r="Z289" i="7"/>
  <c r="Z290" i="7"/>
  <c r="Z291" i="7"/>
  <c r="Z292" i="7"/>
  <c r="Z293" i="7"/>
  <c r="Z294" i="7"/>
  <c r="Z295" i="7"/>
  <c r="Z296" i="7"/>
  <c r="Z297" i="7"/>
  <c r="Z298" i="7"/>
  <c r="Z299" i="7"/>
  <c r="Z300" i="7"/>
  <c r="Z301" i="7"/>
  <c r="Z302" i="7"/>
  <c r="Z303" i="7"/>
  <c r="Z304" i="7"/>
  <c r="Z305" i="7"/>
  <c r="Z306" i="7"/>
  <c r="Z307" i="7"/>
  <c r="Z308" i="7"/>
  <c r="Z309" i="7"/>
  <c r="Z310" i="7"/>
  <c r="Z311" i="7"/>
  <c r="Z312" i="7"/>
  <c r="Z313" i="7"/>
  <c r="Z314" i="7"/>
  <c r="Z315" i="7"/>
  <c r="Z316" i="7"/>
  <c r="Z317" i="7"/>
  <c r="Z318" i="7"/>
  <c r="Z319" i="7"/>
  <c r="Z320" i="7"/>
  <c r="Z321" i="7"/>
  <c r="Z322" i="7"/>
  <c r="Z323" i="7"/>
  <c r="Z324" i="7"/>
  <c r="Z325" i="7"/>
  <c r="Z326" i="7"/>
  <c r="Z327" i="7"/>
  <c r="Z328" i="7"/>
  <c r="Z329" i="7"/>
  <c r="Z330" i="7"/>
  <c r="Z331" i="7"/>
  <c r="Z332" i="7"/>
  <c r="Z333" i="7"/>
  <c r="Z334" i="7"/>
  <c r="Z335" i="7"/>
  <c r="Z336" i="7"/>
  <c r="Z337" i="7"/>
  <c r="Z338" i="7"/>
  <c r="Z339" i="7"/>
  <c r="Z340" i="7"/>
  <c r="Z341" i="7"/>
  <c r="Z342" i="7"/>
  <c r="Z343" i="7"/>
  <c r="Z344" i="7"/>
  <c r="Z345" i="7"/>
  <c r="Z346" i="7"/>
  <c r="Z347" i="7"/>
  <c r="Z348" i="7"/>
  <c r="Z349" i="7"/>
  <c r="Z350" i="7"/>
  <c r="Z351" i="7"/>
  <c r="Z352" i="7"/>
  <c r="Z353" i="7"/>
  <c r="Z354" i="7"/>
  <c r="Z355" i="7"/>
  <c r="Z356" i="7"/>
  <c r="Z357" i="7"/>
  <c r="Z358" i="7"/>
  <c r="Z359" i="7"/>
  <c r="Z360" i="7"/>
  <c r="Z361" i="7"/>
  <c r="Z362" i="7"/>
  <c r="Z363" i="7"/>
  <c r="Z364" i="7"/>
  <c r="Z365" i="7"/>
  <c r="Z366" i="7"/>
  <c r="Z367" i="7"/>
  <c r="Z368" i="7"/>
  <c r="Z369" i="7"/>
  <c r="Z370" i="7"/>
  <c r="Z371" i="7"/>
  <c r="Z372" i="7"/>
  <c r="Z373" i="7"/>
  <c r="Z374" i="7"/>
  <c r="Z375" i="7"/>
  <c r="Z376" i="7"/>
  <c r="Z377" i="7"/>
  <c r="Z378" i="7"/>
  <c r="Z379" i="7"/>
  <c r="Z380" i="7"/>
  <c r="Z381" i="7"/>
  <c r="Z382" i="7"/>
  <c r="Z383" i="7"/>
  <c r="Z384" i="7"/>
  <c r="Z385" i="7"/>
  <c r="Z386" i="7"/>
  <c r="Z387" i="7"/>
  <c r="Z388" i="7"/>
  <c r="Z389" i="7"/>
  <c r="Z390" i="7"/>
  <c r="Z391" i="7"/>
  <c r="Z392" i="7"/>
  <c r="Z393" i="7"/>
  <c r="Z394" i="7"/>
  <c r="Z395" i="7"/>
  <c r="Z396" i="7"/>
  <c r="Z397" i="7"/>
  <c r="Z398" i="7"/>
  <c r="Z399" i="7"/>
  <c r="Z400" i="7"/>
  <c r="Z401" i="7"/>
  <c r="Z402" i="7"/>
  <c r="Z403" i="7"/>
  <c r="Z404" i="7"/>
  <c r="Z405" i="7"/>
  <c r="Z406" i="7"/>
  <c r="Z407" i="7"/>
  <c r="Z408" i="7"/>
  <c r="Z409" i="7"/>
  <c r="Z410" i="7"/>
  <c r="Z411" i="7"/>
  <c r="Z412" i="7"/>
  <c r="Z413" i="7"/>
  <c r="Z414" i="7"/>
  <c r="Z415" i="7"/>
  <c r="Z416" i="7"/>
  <c r="Z417" i="7"/>
  <c r="Z418" i="7"/>
  <c r="Z419" i="7"/>
  <c r="Z420" i="7"/>
  <c r="Z421" i="7"/>
  <c r="Z422" i="7"/>
  <c r="Z423" i="7"/>
  <c r="Z424" i="7"/>
  <c r="Z425" i="7"/>
  <c r="Z426" i="7"/>
  <c r="Z427" i="7"/>
  <c r="Z428" i="7"/>
  <c r="Z429" i="7"/>
  <c r="Z430" i="7"/>
  <c r="Z431" i="7"/>
  <c r="Z432" i="7"/>
  <c r="Z433" i="7"/>
  <c r="Z434" i="7"/>
  <c r="Z435" i="7"/>
  <c r="Z436" i="7"/>
  <c r="Z437" i="7"/>
  <c r="Z438" i="7"/>
  <c r="Z439" i="7"/>
  <c r="Z440" i="7"/>
  <c r="Z441" i="7"/>
  <c r="Z442" i="7"/>
  <c r="Z443" i="7"/>
  <c r="Z444" i="7"/>
  <c r="Z445" i="7"/>
  <c r="Z446" i="7"/>
  <c r="Z447" i="7"/>
  <c r="Z448" i="7"/>
  <c r="Z449" i="7"/>
  <c r="Z450" i="7"/>
  <c r="Z451" i="7"/>
  <c r="Z452" i="7"/>
  <c r="Z453" i="7"/>
  <c r="Z454" i="7"/>
  <c r="Z455" i="7"/>
  <c r="Z456" i="7"/>
  <c r="Z457" i="7"/>
  <c r="Z458" i="7"/>
  <c r="Z459" i="7"/>
  <c r="Z460" i="7"/>
  <c r="Z461" i="7"/>
  <c r="Z462" i="7"/>
  <c r="Z463" i="7"/>
  <c r="Z464" i="7"/>
  <c r="Z465" i="7"/>
  <c r="Z466" i="7"/>
  <c r="Z467" i="7"/>
  <c r="Z468" i="7"/>
  <c r="Z469" i="7"/>
  <c r="Z470" i="7"/>
  <c r="Z471" i="7"/>
  <c r="Z472" i="7"/>
  <c r="Z473" i="7"/>
  <c r="Z474" i="7"/>
  <c r="Z475" i="7"/>
  <c r="Z476" i="7"/>
  <c r="Z477" i="7"/>
  <c r="Z478" i="7"/>
  <c r="Z479" i="7"/>
  <c r="Z480" i="7"/>
  <c r="Z481" i="7"/>
  <c r="Z482" i="7"/>
  <c r="Z483" i="7"/>
  <c r="Z484" i="7"/>
  <c r="Z485" i="7"/>
  <c r="Z486" i="7"/>
  <c r="Z487" i="7"/>
  <c r="Z488" i="7"/>
  <c r="Z489" i="7"/>
  <c r="Z490" i="7"/>
  <c r="Z491" i="7"/>
  <c r="Z492" i="7"/>
  <c r="Z493" i="7"/>
  <c r="Z494" i="7"/>
  <c r="Z495" i="7"/>
  <c r="Z496" i="7"/>
  <c r="Z497" i="7"/>
  <c r="Z498" i="7"/>
  <c r="Z499" i="7"/>
  <c r="Z500" i="7"/>
  <c r="Z501" i="7"/>
  <c r="Z502" i="7"/>
  <c r="Z503" i="7"/>
  <c r="Z504" i="7"/>
  <c r="Z505" i="7"/>
  <c r="Z506" i="7"/>
  <c r="Z507" i="7"/>
  <c r="Z508" i="7"/>
  <c r="Z509" i="7"/>
  <c r="Z510" i="7"/>
  <c r="Z511" i="7"/>
  <c r="Z512" i="7"/>
  <c r="Z513" i="7"/>
  <c r="Z514" i="7"/>
  <c r="Z515" i="7"/>
  <c r="Z516" i="7"/>
  <c r="Z517" i="7"/>
  <c r="Z518" i="7"/>
  <c r="Z519" i="7"/>
  <c r="Z520" i="7"/>
  <c r="Z521" i="7"/>
  <c r="Z522" i="7"/>
  <c r="Z523" i="7"/>
  <c r="Z524" i="7"/>
  <c r="Z525" i="7"/>
  <c r="Z526" i="7"/>
  <c r="Z527" i="7"/>
  <c r="Z528" i="7"/>
  <c r="Z529" i="7"/>
  <c r="Z530" i="7"/>
  <c r="Z531" i="7"/>
  <c r="Z532" i="7"/>
  <c r="Z533" i="7"/>
  <c r="Z534" i="7"/>
  <c r="Z535" i="7"/>
  <c r="Z536" i="7"/>
  <c r="Z537" i="7"/>
  <c r="Z538" i="7"/>
  <c r="Z539" i="7"/>
  <c r="Z540" i="7"/>
  <c r="Z541" i="7"/>
  <c r="Z542" i="7"/>
  <c r="Z543" i="7"/>
  <c r="Z544" i="7"/>
  <c r="Z545" i="7"/>
  <c r="W6" i="7"/>
  <c r="W7" i="7"/>
  <c r="W8" i="7"/>
  <c r="W9" i="7"/>
  <c r="W10" i="7"/>
  <c r="W11" i="7"/>
  <c r="W12" i="7"/>
  <c r="W13" i="7"/>
  <c r="W14" i="7"/>
  <c r="W15" i="7"/>
  <c r="W16" i="7"/>
  <c r="W17" i="7"/>
  <c r="W18" i="7"/>
  <c r="W19" i="7"/>
  <c r="W20" i="7"/>
  <c r="W21" i="7"/>
  <c r="W22" i="7"/>
  <c r="W23" i="7"/>
  <c r="W24" i="7"/>
  <c r="W25" i="7"/>
  <c r="W26" i="7"/>
  <c r="W27" i="7"/>
  <c r="W28" i="7"/>
  <c r="W29" i="7"/>
  <c r="W30" i="7"/>
  <c r="W31" i="7"/>
  <c r="W32" i="7"/>
  <c r="W33" i="7"/>
  <c r="W34" i="7"/>
  <c r="W35" i="7"/>
  <c r="W36" i="7"/>
  <c r="W37" i="7"/>
  <c r="W38" i="7"/>
  <c r="W39" i="7"/>
  <c r="W40" i="7"/>
  <c r="W41" i="7"/>
  <c r="W42" i="7"/>
  <c r="W43" i="7"/>
  <c r="W44" i="7"/>
  <c r="W45" i="7"/>
  <c r="W46" i="7"/>
  <c r="W47" i="7"/>
  <c r="W48" i="7"/>
  <c r="W49" i="7"/>
  <c r="W50" i="7"/>
  <c r="W51" i="7"/>
  <c r="W52" i="7"/>
  <c r="W53" i="7"/>
  <c r="W54" i="7"/>
  <c r="W55" i="7"/>
  <c r="W56" i="7"/>
  <c r="W57" i="7"/>
  <c r="W58" i="7"/>
  <c r="W59" i="7"/>
  <c r="W60" i="7"/>
  <c r="W61" i="7"/>
  <c r="W62" i="7"/>
  <c r="W63" i="7"/>
  <c r="W64" i="7"/>
  <c r="W65" i="7"/>
  <c r="W66" i="7"/>
  <c r="W67" i="7"/>
  <c r="W68" i="7"/>
  <c r="W69" i="7"/>
  <c r="W70" i="7"/>
  <c r="W71" i="7"/>
  <c r="W72" i="7"/>
  <c r="W73" i="7"/>
  <c r="W74" i="7"/>
  <c r="W75" i="7"/>
  <c r="W76" i="7"/>
  <c r="W77" i="7"/>
  <c r="W78" i="7"/>
  <c r="W79" i="7"/>
  <c r="W80" i="7"/>
  <c r="W81" i="7"/>
  <c r="W82" i="7"/>
  <c r="W83" i="7"/>
  <c r="W84" i="7"/>
  <c r="W85" i="7"/>
  <c r="W86" i="7"/>
  <c r="W87" i="7"/>
  <c r="W88" i="7"/>
  <c r="W89" i="7"/>
  <c r="W90" i="7"/>
  <c r="W91" i="7"/>
  <c r="W92" i="7"/>
  <c r="W93" i="7"/>
  <c r="W94" i="7"/>
  <c r="W95" i="7"/>
  <c r="W96" i="7"/>
  <c r="W97" i="7"/>
  <c r="W98" i="7"/>
  <c r="W99" i="7"/>
  <c r="W100" i="7"/>
  <c r="W101" i="7"/>
  <c r="W102" i="7"/>
  <c r="W103" i="7"/>
  <c r="W104" i="7"/>
  <c r="W105" i="7"/>
  <c r="W106" i="7"/>
  <c r="W107" i="7"/>
  <c r="W108" i="7"/>
  <c r="W109" i="7"/>
  <c r="W110" i="7"/>
  <c r="W111" i="7"/>
  <c r="W112" i="7"/>
  <c r="W113" i="7"/>
  <c r="W114" i="7"/>
  <c r="W115" i="7"/>
  <c r="W116" i="7"/>
  <c r="W117" i="7"/>
  <c r="W118" i="7"/>
  <c r="W119" i="7"/>
  <c r="W120" i="7"/>
  <c r="W121" i="7"/>
  <c r="W122" i="7"/>
  <c r="W123" i="7"/>
  <c r="W124" i="7"/>
  <c r="W125" i="7"/>
  <c r="W126" i="7"/>
  <c r="W127" i="7"/>
  <c r="W128" i="7"/>
  <c r="W129" i="7"/>
  <c r="W130" i="7"/>
  <c r="W131" i="7"/>
  <c r="W132" i="7"/>
  <c r="W133" i="7"/>
  <c r="W134" i="7"/>
  <c r="W135" i="7"/>
  <c r="W136" i="7"/>
  <c r="W137" i="7"/>
  <c r="W138" i="7"/>
  <c r="W139" i="7"/>
  <c r="W140" i="7"/>
  <c r="W141" i="7"/>
  <c r="W142" i="7"/>
  <c r="W143" i="7"/>
  <c r="W144" i="7"/>
  <c r="W145" i="7"/>
  <c r="W146" i="7"/>
  <c r="W147" i="7"/>
  <c r="W148" i="7"/>
  <c r="W149" i="7"/>
  <c r="W150" i="7"/>
  <c r="W151" i="7"/>
  <c r="W152" i="7"/>
  <c r="W153" i="7"/>
  <c r="W154" i="7"/>
  <c r="W155" i="7"/>
  <c r="W156" i="7"/>
  <c r="W157" i="7"/>
  <c r="W158" i="7"/>
  <c r="W159" i="7"/>
  <c r="W160" i="7"/>
  <c r="W161" i="7"/>
  <c r="W162" i="7"/>
  <c r="W163" i="7"/>
  <c r="W164" i="7"/>
  <c r="W165" i="7"/>
  <c r="W166" i="7"/>
  <c r="W167" i="7"/>
  <c r="W168" i="7"/>
  <c r="W169" i="7"/>
  <c r="W170" i="7"/>
  <c r="W171" i="7"/>
  <c r="W172" i="7"/>
  <c r="W173" i="7"/>
  <c r="W174" i="7"/>
  <c r="W175" i="7"/>
  <c r="W176" i="7"/>
  <c r="W177" i="7"/>
  <c r="W178" i="7"/>
  <c r="W179" i="7"/>
  <c r="W180" i="7"/>
  <c r="W181" i="7"/>
  <c r="W182" i="7"/>
  <c r="W183" i="7"/>
  <c r="W184" i="7"/>
  <c r="W185" i="7"/>
  <c r="W186" i="7"/>
  <c r="W187" i="7"/>
  <c r="W188" i="7"/>
  <c r="W189" i="7"/>
  <c r="W190" i="7"/>
  <c r="W191" i="7"/>
  <c r="W192" i="7"/>
  <c r="W193" i="7"/>
  <c r="W194" i="7"/>
  <c r="W195" i="7"/>
  <c r="W196" i="7"/>
  <c r="W197" i="7"/>
  <c r="W198" i="7"/>
  <c r="W199" i="7"/>
  <c r="W200" i="7"/>
  <c r="W201" i="7"/>
  <c r="W202" i="7"/>
  <c r="W203" i="7"/>
  <c r="W204" i="7"/>
  <c r="W205" i="7"/>
  <c r="W206" i="7"/>
  <c r="W207" i="7"/>
  <c r="W208" i="7"/>
  <c r="W209" i="7"/>
  <c r="W210" i="7"/>
  <c r="W211" i="7"/>
  <c r="W212" i="7"/>
  <c r="W213" i="7"/>
  <c r="W214" i="7"/>
  <c r="W215" i="7"/>
  <c r="W216" i="7"/>
  <c r="W217" i="7"/>
  <c r="W218" i="7"/>
  <c r="W219" i="7"/>
  <c r="W220" i="7"/>
  <c r="W221" i="7"/>
  <c r="W222" i="7"/>
  <c r="W223" i="7"/>
  <c r="W224" i="7"/>
  <c r="W225" i="7"/>
  <c r="W226" i="7"/>
  <c r="W227" i="7"/>
  <c r="W228" i="7"/>
  <c r="W229" i="7"/>
  <c r="W230" i="7"/>
  <c r="W231" i="7"/>
  <c r="W232" i="7"/>
  <c r="W233" i="7"/>
  <c r="W234" i="7"/>
  <c r="W235" i="7"/>
  <c r="W236" i="7"/>
  <c r="W237" i="7"/>
  <c r="W238" i="7"/>
  <c r="W239" i="7"/>
  <c r="W240" i="7"/>
  <c r="W241" i="7"/>
  <c r="W242" i="7"/>
  <c r="W243" i="7"/>
  <c r="W244" i="7"/>
  <c r="W245" i="7"/>
  <c r="W246" i="7"/>
  <c r="W247" i="7"/>
  <c r="W248" i="7"/>
  <c r="W249" i="7"/>
  <c r="W250" i="7"/>
  <c r="W251" i="7"/>
  <c r="W252" i="7"/>
  <c r="W253" i="7"/>
  <c r="W254" i="7"/>
  <c r="W255" i="7"/>
  <c r="W256" i="7"/>
  <c r="W257" i="7"/>
  <c r="W258" i="7"/>
  <c r="W259" i="7"/>
  <c r="W260" i="7"/>
  <c r="W261" i="7"/>
  <c r="W262" i="7"/>
  <c r="W263" i="7"/>
  <c r="W264" i="7"/>
  <c r="W265" i="7"/>
  <c r="W266" i="7"/>
  <c r="W267" i="7"/>
  <c r="W268" i="7"/>
  <c r="W269" i="7"/>
  <c r="W270" i="7"/>
  <c r="W271" i="7"/>
  <c r="W272" i="7"/>
  <c r="W273" i="7"/>
  <c r="W274" i="7"/>
  <c r="W275" i="7"/>
  <c r="W276" i="7"/>
  <c r="W277" i="7"/>
  <c r="W278" i="7"/>
  <c r="W279" i="7"/>
  <c r="W280" i="7"/>
  <c r="W281" i="7"/>
  <c r="W282" i="7"/>
  <c r="W283" i="7"/>
  <c r="W284" i="7"/>
  <c r="W285" i="7"/>
  <c r="W286" i="7"/>
  <c r="W287" i="7"/>
  <c r="W288" i="7"/>
  <c r="W289" i="7"/>
  <c r="W290" i="7"/>
  <c r="W291" i="7"/>
  <c r="W292" i="7"/>
  <c r="W293" i="7"/>
  <c r="W294" i="7"/>
  <c r="W295" i="7"/>
  <c r="W296" i="7"/>
  <c r="W297" i="7"/>
  <c r="W298" i="7"/>
  <c r="W299" i="7"/>
  <c r="W300" i="7"/>
  <c r="W301" i="7"/>
  <c r="W302" i="7"/>
  <c r="W303" i="7"/>
  <c r="W304" i="7"/>
  <c r="W305" i="7"/>
  <c r="W306" i="7"/>
  <c r="W307" i="7"/>
  <c r="W308" i="7"/>
  <c r="W309" i="7"/>
  <c r="W310" i="7"/>
  <c r="W311" i="7"/>
  <c r="W312" i="7"/>
  <c r="W313" i="7"/>
  <c r="W314" i="7"/>
  <c r="W315" i="7"/>
  <c r="W316" i="7"/>
  <c r="W317" i="7"/>
  <c r="W318" i="7"/>
  <c r="W319" i="7"/>
  <c r="W320" i="7"/>
  <c r="W321" i="7"/>
  <c r="W322" i="7"/>
  <c r="W323" i="7"/>
  <c r="W324" i="7"/>
  <c r="W325" i="7"/>
  <c r="W326" i="7"/>
  <c r="W327" i="7"/>
  <c r="W328" i="7"/>
  <c r="W329" i="7"/>
  <c r="W330" i="7"/>
  <c r="W331" i="7"/>
  <c r="W332" i="7"/>
  <c r="W333" i="7"/>
  <c r="W334" i="7"/>
  <c r="W335" i="7"/>
  <c r="W336" i="7"/>
  <c r="W337" i="7"/>
  <c r="W338" i="7"/>
  <c r="W339" i="7"/>
  <c r="W340" i="7"/>
  <c r="W341" i="7"/>
  <c r="W342" i="7"/>
  <c r="W343" i="7"/>
  <c r="W344" i="7"/>
  <c r="W345" i="7"/>
  <c r="W346" i="7"/>
  <c r="W347" i="7"/>
  <c r="W348" i="7"/>
  <c r="W349" i="7"/>
  <c r="W350" i="7"/>
  <c r="W351" i="7"/>
  <c r="W352" i="7"/>
  <c r="W353" i="7"/>
  <c r="W354" i="7"/>
  <c r="W355" i="7"/>
  <c r="W356" i="7"/>
  <c r="W357" i="7"/>
  <c r="W358" i="7"/>
  <c r="W359" i="7"/>
  <c r="W360" i="7"/>
  <c r="W361" i="7"/>
  <c r="W362" i="7"/>
  <c r="W363" i="7"/>
  <c r="W364" i="7"/>
  <c r="W365" i="7"/>
  <c r="W366" i="7"/>
  <c r="W367" i="7"/>
  <c r="W368" i="7"/>
  <c r="W369" i="7"/>
  <c r="W370" i="7"/>
  <c r="W371" i="7"/>
  <c r="W372" i="7"/>
  <c r="W373" i="7"/>
  <c r="W374" i="7"/>
  <c r="W375" i="7"/>
  <c r="W376" i="7"/>
  <c r="W377" i="7"/>
  <c r="W378" i="7"/>
  <c r="W379" i="7"/>
  <c r="W380" i="7"/>
  <c r="W381" i="7"/>
  <c r="W382" i="7"/>
  <c r="W383" i="7"/>
  <c r="W384" i="7"/>
  <c r="W385" i="7"/>
  <c r="W386" i="7"/>
  <c r="W387" i="7"/>
  <c r="W388" i="7"/>
  <c r="W389" i="7"/>
  <c r="W390" i="7"/>
  <c r="W391" i="7"/>
  <c r="W392" i="7"/>
  <c r="W393" i="7"/>
  <c r="W394" i="7"/>
  <c r="W395" i="7"/>
  <c r="W396" i="7"/>
  <c r="W397" i="7"/>
  <c r="W398" i="7"/>
  <c r="W399" i="7"/>
  <c r="W400" i="7"/>
  <c r="W401" i="7"/>
  <c r="W402" i="7"/>
  <c r="W403" i="7"/>
  <c r="W404" i="7"/>
  <c r="W405" i="7"/>
  <c r="W406" i="7"/>
  <c r="W407" i="7"/>
  <c r="W408" i="7"/>
  <c r="W409" i="7"/>
  <c r="W410" i="7"/>
  <c r="W411" i="7"/>
  <c r="W412" i="7"/>
  <c r="W413" i="7"/>
  <c r="W414" i="7"/>
  <c r="W415" i="7"/>
  <c r="W416" i="7"/>
  <c r="W417" i="7"/>
  <c r="W418" i="7"/>
  <c r="W419" i="7"/>
  <c r="W420" i="7"/>
  <c r="W421" i="7"/>
  <c r="W422" i="7"/>
  <c r="W423" i="7"/>
  <c r="W424" i="7"/>
  <c r="W425" i="7"/>
  <c r="W426" i="7"/>
  <c r="W427" i="7"/>
  <c r="W428" i="7"/>
  <c r="W429" i="7"/>
  <c r="W430" i="7"/>
  <c r="W431" i="7"/>
  <c r="W432" i="7"/>
  <c r="W433" i="7"/>
  <c r="W434" i="7"/>
  <c r="W435" i="7"/>
  <c r="W436" i="7"/>
  <c r="W437" i="7"/>
  <c r="W438" i="7"/>
  <c r="W439" i="7"/>
  <c r="W440" i="7"/>
  <c r="W441" i="7"/>
  <c r="W442" i="7"/>
  <c r="W443" i="7"/>
  <c r="W444" i="7"/>
  <c r="W445" i="7"/>
  <c r="W446" i="7"/>
  <c r="W447" i="7"/>
  <c r="W448" i="7"/>
  <c r="W449" i="7"/>
  <c r="W450" i="7"/>
  <c r="W451" i="7"/>
  <c r="W452" i="7"/>
  <c r="W453" i="7"/>
  <c r="W454" i="7"/>
  <c r="W455" i="7"/>
  <c r="W456" i="7"/>
  <c r="W457" i="7"/>
  <c r="W458" i="7"/>
  <c r="W459" i="7"/>
  <c r="W460" i="7"/>
  <c r="W461" i="7"/>
  <c r="W462" i="7"/>
  <c r="W463" i="7"/>
  <c r="W464" i="7"/>
  <c r="W465" i="7"/>
  <c r="W466" i="7"/>
  <c r="W467" i="7"/>
  <c r="W468" i="7"/>
  <c r="W469" i="7"/>
  <c r="W470" i="7"/>
  <c r="W471" i="7"/>
  <c r="W472" i="7"/>
  <c r="W473" i="7"/>
  <c r="W474" i="7"/>
  <c r="W475" i="7"/>
  <c r="W476" i="7"/>
  <c r="W477" i="7"/>
  <c r="W478" i="7"/>
  <c r="W479" i="7"/>
  <c r="W480" i="7"/>
  <c r="W481" i="7"/>
  <c r="W482" i="7"/>
  <c r="W483" i="7"/>
  <c r="W484" i="7"/>
  <c r="W485" i="7"/>
  <c r="W486" i="7"/>
  <c r="W487" i="7"/>
  <c r="W488" i="7"/>
  <c r="W489" i="7"/>
  <c r="W490" i="7"/>
  <c r="W491" i="7"/>
  <c r="W492" i="7"/>
  <c r="W493" i="7"/>
  <c r="W494" i="7"/>
  <c r="W495" i="7"/>
  <c r="W496" i="7"/>
  <c r="W497" i="7"/>
  <c r="W498" i="7"/>
  <c r="W499" i="7"/>
  <c r="W500" i="7"/>
  <c r="W501" i="7"/>
  <c r="W502" i="7"/>
  <c r="W503" i="7"/>
  <c r="W504" i="7"/>
  <c r="W505" i="7"/>
  <c r="W506" i="7"/>
  <c r="W507" i="7"/>
  <c r="W508" i="7"/>
  <c r="W509" i="7"/>
  <c r="W510" i="7"/>
  <c r="W511" i="7"/>
  <c r="W512" i="7"/>
  <c r="W513" i="7"/>
  <c r="W514" i="7"/>
  <c r="W515" i="7"/>
  <c r="W516" i="7"/>
  <c r="W517" i="7"/>
  <c r="W518" i="7"/>
  <c r="W519" i="7"/>
  <c r="W520" i="7"/>
  <c r="W521" i="7"/>
  <c r="W522" i="7"/>
  <c r="W523" i="7"/>
  <c r="W524" i="7"/>
  <c r="W525" i="7"/>
  <c r="W526" i="7"/>
  <c r="W527" i="7"/>
  <c r="W528" i="7"/>
  <c r="W529" i="7"/>
  <c r="W530" i="7"/>
  <c r="W531" i="7"/>
  <c r="W532" i="7"/>
  <c r="W533" i="7"/>
  <c r="W534" i="7"/>
  <c r="W535" i="7"/>
  <c r="W536" i="7"/>
  <c r="W537" i="7"/>
  <c r="W538" i="7"/>
  <c r="W539" i="7"/>
  <c r="W540" i="7"/>
  <c r="W541" i="7"/>
  <c r="W542" i="7"/>
  <c r="W543" i="7"/>
  <c r="W544" i="7"/>
  <c r="W545" i="7"/>
  <c r="W5" i="7"/>
  <c r="T7" i="7"/>
  <c r="T8" i="7"/>
  <c r="T9" i="7"/>
  <c r="T10" i="7"/>
  <c r="T11" i="7"/>
  <c r="T12" i="7"/>
  <c r="T13" i="7"/>
  <c r="T14" i="7"/>
  <c r="T15" i="7"/>
  <c r="T16" i="7"/>
  <c r="T17" i="7"/>
  <c r="T18" i="7"/>
  <c r="T19" i="7"/>
  <c r="T20" i="7"/>
  <c r="T21" i="7"/>
  <c r="T22" i="7"/>
  <c r="T23" i="7"/>
  <c r="T24" i="7"/>
  <c r="T25" i="7"/>
  <c r="T26" i="7"/>
  <c r="T27" i="7"/>
  <c r="T28" i="7"/>
  <c r="T29" i="7"/>
  <c r="T30" i="7"/>
  <c r="T31" i="7"/>
  <c r="T32" i="7"/>
  <c r="T33" i="7"/>
  <c r="T34" i="7"/>
  <c r="T35" i="7"/>
  <c r="T36" i="7"/>
  <c r="T37" i="7"/>
  <c r="T38" i="7"/>
  <c r="T39" i="7"/>
  <c r="T40" i="7"/>
  <c r="T41" i="7"/>
  <c r="T42" i="7"/>
  <c r="T43" i="7"/>
  <c r="T44" i="7"/>
  <c r="T45" i="7"/>
  <c r="T46" i="7"/>
  <c r="T47" i="7"/>
  <c r="T48" i="7"/>
  <c r="T49" i="7"/>
  <c r="T50" i="7"/>
  <c r="T51" i="7"/>
  <c r="T52" i="7"/>
  <c r="T53" i="7"/>
  <c r="T54" i="7"/>
  <c r="T55" i="7"/>
  <c r="T56" i="7"/>
  <c r="T57" i="7"/>
  <c r="T58" i="7"/>
  <c r="T59" i="7"/>
  <c r="T60" i="7"/>
  <c r="T61" i="7"/>
  <c r="T62" i="7"/>
  <c r="T63" i="7"/>
  <c r="T64" i="7"/>
  <c r="T65" i="7"/>
  <c r="T66" i="7"/>
  <c r="T67" i="7"/>
  <c r="T68" i="7"/>
  <c r="T69" i="7"/>
  <c r="T70" i="7"/>
  <c r="T71" i="7"/>
  <c r="T72" i="7"/>
  <c r="T73" i="7"/>
  <c r="T74" i="7"/>
  <c r="T75" i="7"/>
  <c r="T76" i="7"/>
  <c r="T77" i="7"/>
  <c r="T78" i="7"/>
  <c r="T79" i="7"/>
  <c r="T80" i="7"/>
  <c r="T81" i="7"/>
  <c r="T82" i="7"/>
  <c r="T83" i="7"/>
  <c r="T84" i="7"/>
  <c r="T85" i="7"/>
  <c r="T86" i="7"/>
  <c r="T87" i="7"/>
  <c r="T88" i="7"/>
  <c r="T89" i="7"/>
  <c r="T90" i="7"/>
  <c r="T91" i="7"/>
  <c r="T92" i="7"/>
  <c r="T93" i="7"/>
  <c r="T94" i="7"/>
  <c r="T95" i="7"/>
  <c r="T96" i="7"/>
  <c r="T97" i="7"/>
  <c r="T98" i="7"/>
  <c r="T99" i="7"/>
  <c r="T100" i="7"/>
  <c r="T101" i="7"/>
  <c r="T102" i="7"/>
  <c r="T103" i="7"/>
  <c r="T104" i="7"/>
  <c r="T105" i="7"/>
  <c r="T106" i="7"/>
  <c r="T107" i="7"/>
  <c r="T108" i="7"/>
  <c r="T109" i="7"/>
  <c r="T110" i="7"/>
  <c r="T111" i="7"/>
  <c r="T112" i="7"/>
  <c r="T113" i="7"/>
  <c r="T114" i="7"/>
  <c r="T115" i="7"/>
  <c r="T116" i="7"/>
  <c r="T117" i="7"/>
  <c r="T118" i="7"/>
  <c r="T119" i="7"/>
  <c r="T120" i="7"/>
  <c r="T121" i="7"/>
  <c r="T122" i="7"/>
  <c r="T123" i="7"/>
  <c r="T124" i="7"/>
  <c r="T125" i="7"/>
  <c r="T126" i="7"/>
  <c r="T127" i="7"/>
  <c r="T128" i="7"/>
  <c r="T129" i="7"/>
  <c r="T130" i="7"/>
  <c r="T131" i="7"/>
  <c r="T132" i="7"/>
  <c r="T133" i="7"/>
  <c r="T134" i="7"/>
  <c r="T135" i="7"/>
  <c r="T136" i="7"/>
  <c r="T137" i="7"/>
  <c r="T138" i="7"/>
  <c r="T139" i="7"/>
  <c r="T140" i="7"/>
  <c r="T141" i="7"/>
  <c r="T142" i="7"/>
  <c r="T143" i="7"/>
  <c r="T144" i="7"/>
  <c r="T145" i="7"/>
  <c r="T146" i="7"/>
  <c r="T147" i="7"/>
  <c r="T148" i="7"/>
  <c r="T149" i="7"/>
  <c r="T150" i="7"/>
  <c r="T151" i="7"/>
  <c r="T152" i="7"/>
  <c r="T153" i="7"/>
  <c r="T154" i="7"/>
  <c r="T155" i="7"/>
  <c r="T156" i="7"/>
  <c r="T157" i="7"/>
  <c r="T158" i="7"/>
  <c r="T159" i="7"/>
  <c r="T160" i="7"/>
  <c r="T161" i="7"/>
  <c r="T162" i="7"/>
  <c r="T163" i="7"/>
  <c r="T164" i="7"/>
  <c r="T165" i="7"/>
  <c r="T166" i="7"/>
  <c r="T167" i="7"/>
  <c r="T168" i="7"/>
  <c r="T169" i="7"/>
  <c r="T170" i="7"/>
  <c r="T171" i="7"/>
  <c r="T172" i="7"/>
  <c r="T173" i="7"/>
  <c r="T174" i="7"/>
  <c r="T175" i="7"/>
  <c r="T176" i="7"/>
  <c r="T177" i="7"/>
  <c r="T178" i="7"/>
  <c r="T179" i="7"/>
  <c r="T180" i="7"/>
  <c r="T181" i="7"/>
  <c r="T182" i="7"/>
  <c r="T183" i="7"/>
  <c r="T184" i="7"/>
  <c r="T185" i="7"/>
  <c r="T186" i="7"/>
  <c r="T187" i="7"/>
  <c r="T188" i="7"/>
  <c r="T189" i="7"/>
  <c r="T190" i="7"/>
  <c r="T191" i="7"/>
  <c r="T192" i="7"/>
  <c r="T193" i="7"/>
  <c r="T194" i="7"/>
  <c r="T195" i="7"/>
  <c r="T196" i="7"/>
  <c r="T197" i="7"/>
  <c r="T198" i="7"/>
  <c r="T199" i="7"/>
  <c r="T200" i="7"/>
  <c r="T201" i="7"/>
  <c r="T202" i="7"/>
  <c r="T203" i="7"/>
  <c r="T204" i="7"/>
  <c r="T205" i="7"/>
  <c r="T206" i="7"/>
  <c r="T207" i="7"/>
  <c r="T208" i="7"/>
  <c r="T209" i="7"/>
  <c r="T210" i="7"/>
  <c r="T211" i="7"/>
  <c r="T212" i="7"/>
  <c r="T213" i="7"/>
  <c r="T214" i="7"/>
  <c r="T215" i="7"/>
  <c r="T216" i="7"/>
  <c r="T217" i="7"/>
  <c r="T218" i="7"/>
  <c r="T219" i="7"/>
  <c r="T220" i="7"/>
  <c r="T221" i="7"/>
  <c r="T222" i="7"/>
  <c r="T223" i="7"/>
  <c r="T224" i="7"/>
  <c r="T225" i="7"/>
  <c r="T226" i="7"/>
  <c r="T227" i="7"/>
  <c r="T228" i="7"/>
  <c r="T229" i="7"/>
  <c r="T230" i="7"/>
  <c r="T231" i="7"/>
  <c r="T232" i="7"/>
  <c r="T233" i="7"/>
  <c r="T234" i="7"/>
  <c r="T235" i="7"/>
  <c r="T236" i="7"/>
  <c r="T237" i="7"/>
  <c r="T238" i="7"/>
  <c r="T239" i="7"/>
  <c r="T240" i="7"/>
  <c r="T241" i="7"/>
  <c r="T242" i="7"/>
  <c r="T243" i="7"/>
  <c r="T244" i="7"/>
  <c r="T245" i="7"/>
  <c r="T246" i="7"/>
  <c r="T247" i="7"/>
  <c r="T248" i="7"/>
  <c r="T249" i="7"/>
  <c r="T250" i="7"/>
  <c r="T251" i="7"/>
  <c r="T252" i="7"/>
  <c r="T253" i="7"/>
  <c r="T254" i="7"/>
  <c r="T255" i="7"/>
  <c r="T256" i="7"/>
  <c r="T257" i="7"/>
  <c r="T258" i="7"/>
  <c r="T259" i="7"/>
  <c r="T260" i="7"/>
  <c r="T261" i="7"/>
  <c r="T262" i="7"/>
  <c r="T263" i="7"/>
  <c r="T264" i="7"/>
  <c r="T265" i="7"/>
  <c r="T266" i="7"/>
  <c r="T267" i="7"/>
  <c r="T268" i="7"/>
  <c r="T269" i="7"/>
  <c r="T270" i="7"/>
  <c r="T271" i="7"/>
  <c r="T272" i="7"/>
  <c r="T273" i="7"/>
  <c r="T274" i="7"/>
  <c r="T275" i="7"/>
  <c r="T276" i="7"/>
  <c r="T277" i="7"/>
  <c r="T278" i="7"/>
  <c r="T279" i="7"/>
  <c r="T280" i="7"/>
  <c r="T281" i="7"/>
  <c r="T282" i="7"/>
  <c r="T283" i="7"/>
  <c r="T284" i="7"/>
  <c r="T285" i="7"/>
  <c r="T286" i="7"/>
  <c r="T287" i="7"/>
  <c r="T288" i="7"/>
  <c r="T289" i="7"/>
  <c r="T290" i="7"/>
  <c r="T291" i="7"/>
  <c r="T292" i="7"/>
  <c r="T293" i="7"/>
  <c r="T294" i="7"/>
  <c r="T295" i="7"/>
  <c r="T296" i="7"/>
  <c r="T297" i="7"/>
  <c r="T298" i="7"/>
  <c r="T299" i="7"/>
  <c r="T300" i="7"/>
  <c r="T301" i="7"/>
  <c r="T302" i="7"/>
  <c r="T303" i="7"/>
  <c r="T304" i="7"/>
  <c r="T305" i="7"/>
  <c r="T306" i="7"/>
  <c r="T307" i="7"/>
  <c r="T308" i="7"/>
  <c r="T309" i="7"/>
  <c r="T310" i="7"/>
  <c r="T311" i="7"/>
  <c r="T312" i="7"/>
  <c r="T313" i="7"/>
  <c r="T314" i="7"/>
  <c r="T315" i="7"/>
  <c r="T316" i="7"/>
  <c r="T317" i="7"/>
  <c r="T318" i="7"/>
  <c r="T319" i="7"/>
  <c r="T320" i="7"/>
  <c r="T321" i="7"/>
  <c r="T322" i="7"/>
  <c r="T323" i="7"/>
  <c r="T324" i="7"/>
  <c r="T325" i="7"/>
  <c r="T326" i="7"/>
  <c r="T327" i="7"/>
  <c r="T328" i="7"/>
  <c r="T329" i="7"/>
  <c r="T330" i="7"/>
  <c r="T331" i="7"/>
  <c r="T332" i="7"/>
  <c r="T333" i="7"/>
  <c r="T334" i="7"/>
  <c r="T335" i="7"/>
  <c r="T336" i="7"/>
  <c r="T337" i="7"/>
  <c r="T338" i="7"/>
  <c r="T339" i="7"/>
  <c r="T340" i="7"/>
  <c r="T341" i="7"/>
  <c r="T342" i="7"/>
  <c r="T343" i="7"/>
  <c r="T344" i="7"/>
  <c r="T345" i="7"/>
  <c r="T346" i="7"/>
  <c r="T347" i="7"/>
  <c r="T348" i="7"/>
  <c r="T349" i="7"/>
  <c r="T350" i="7"/>
  <c r="T351" i="7"/>
  <c r="T352" i="7"/>
  <c r="T353" i="7"/>
  <c r="T354" i="7"/>
  <c r="T355" i="7"/>
  <c r="T356" i="7"/>
  <c r="T357" i="7"/>
  <c r="T358" i="7"/>
  <c r="T359" i="7"/>
  <c r="T360" i="7"/>
  <c r="T361" i="7"/>
  <c r="T362" i="7"/>
  <c r="T363" i="7"/>
  <c r="T364" i="7"/>
  <c r="T365" i="7"/>
  <c r="T366" i="7"/>
  <c r="T367" i="7"/>
  <c r="T368" i="7"/>
  <c r="T369" i="7"/>
  <c r="T370" i="7"/>
  <c r="T371" i="7"/>
  <c r="T372" i="7"/>
  <c r="T373" i="7"/>
  <c r="T374" i="7"/>
  <c r="T375" i="7"/>
  <c r="T376" i="7"/>
  <c r="T377" i="7"/>
  <c r="T378" i="7"/>
  <c r="T379" i="7"/>
  <c r="T380" i="7"/>
  <c r="T381" i="7"/>
  <c r="T382" i="7"/>
  <c r="T383" i="7"/>
  <c r="T384" i="7"/>
  <c r="T385" i="7"/>
  <c r="T386" i="7"/>
  <c r="T387" i="7"/>
  <c r="T388" i="7"/>
  <c r="T389" i="7"/>
  <c r="T390" i="7"/>
  <c r="T391" i="7"/>
  <c r="T392" i="7"/>
  <c r="T393" i="7"/>
  <c r="T394" i="7"/>
  <c r="T395" i="7"/>
  <c r="T396" i="7"/>
  <c r="T397" i="7"/>
  <c r="T398" i="7"/>
  <c r="T399" i="7"/>
  <c r="T400" i="7"/>
  <c r="T401" i="7"/>
  <c r="T402" i="7"/>
  <c r="T403" i="7"/>
  <c r="T404" i="7"/>
  <c r="T405" i="7"/>
  <c r="T406" i="7"/>
  <c r="T407" i="7"/>
  <c r="T408" i="7"/>
  <c r="T409" i="7"/>
  <c r="T410" i="7"/>
  <c r="T411" i="7"/>
  <c r="T412" i="7"/>
  <c r="T413" i="7"/>
  <c r="T414" i="7"/>
  <c r="T415" i="7"/>
  <c r="T416" i="7"/>
  <c r="T417" i="7"/>
  <c r="T418" i="7"/>
  <c r="T419" i="7"/>
  <c r="T420" i="7"/>
  <c r="T421" i="7"/>
  <c r="T422" i="7"/>
  <c r="T423" i="7"/>
  <c r="T424" i="7"/>
  <c r="T425" i="7"/>
  <c r="T426" i="7"/>
  <c r="T427" i="7"/>
  <c r="T428" i="7"/>
  <c r="T429" i="7"/>
  <c r="T430" i="7"/>
  <c r="T431" i="7"/>
  <c r="T432" i="7"/>
  <c r="T433" i="7"/>
  <c r="T434" i="7"/>
  <c r="T435" i="7"/>
  <c r="T436" i="7"/>
  <c r="T437" i="7"/>
  <c r="T438" i="7"/>
  <c r="T439" i="7"/>
  <c r="T440" i="7"/>
  <c r="T441" i="7"/>
  <c r="T442" i="7"/>
  <c r="T443" i="7"/>
  <c r="T444" i="7"/>
  <c r="T445" i="7"/>
  <c r="T446" i="7"/>
  <c r="T447" i="7"/>
  <c r="T448" i="7"/>
  <c r="T449" i="7"/>
  <c r="T450" i="7"/>
  <c r="T451" i="7"/>
  <c r="T452" i="7"/>
  <c r="T453" i="7"/>
  <c r="T454" i="7"/>
  <c r="T455" i="7"/>
  <c r="T456" i="7"/>
  <c r="T457" i="7"/>
  <c r="T458" i="7"/>
  <c r="T459" i="7"/>
  <c r="T460" i="7"/>
  <c r="T461" i="7"/>
  <c r="T462" i="7"/>
  <c r="T463" i="7"/>
  <c r="T464" i="7"/>
  <c r="T465" i="7"/>
  <c r="T466" i="7"/>
  <c r="T467" i="7"/>
  <c r="T468" i="7"/>
  <c r="T469" i="7"/>
  <c r="T470" i="7"/>
  <c r="T471" i="7"/>
  <c r="T472" i="7"/>
  <c r="T473" i="7"/>
  <c r="T474" i="7"/>
  <c r="T475" i="7"/>
  <c r="T476" i="7"/>
  <c r="T477" i="7"/>
  <c r="T478" i="7"/>
  <c r="T479" i="7"/>
  <c r="T480" i="7"/>
  <c r="T481" i="7"/>
  <c r="T482" i="7"/>
  <c r="T483" i="7"/>
  <c r="T484" i="7"/>
  <c r="T485" i="7"/>
  <c r="T486" i="7"/>
  <c r="T487" i="7"/>
  <c r="T488" i="7"/>
  <c r="T489" i="7"/>
  <c r="T490" i="7"/>
  <c r="T491" i="7"/>
  <c r="T492" i="7"/>
  <c r="T493" i="7"/>
  <c r="T494" i="7"/>
  <c r="T495" i="7"/>
  <c r="T496" i="7"/>
  <c r="T497" i="7"/>
  <c r="T498" i="7"/>
  <c r="T499" i="7"/>
  <c r="T500" i="7"/>
  <c r="T501" i="7"/>
  <c r="T502" i="7"/>
  <c r="T503" i="7"/>
  <c r="T504" i="7"/>
  <c r="T505" i="7"/>
  <c r="T506" i="7"/>
  <c r="T507" i="7"/>
  <c r="T508" i="7"/>
  <c r="T509" i="7"/>
  <c r="T510" i="7"/>
  <c r="T511" i="7"/>
  <c r="T512" i="7"/>
  <c r="T513" i="7"/>
  <c r="T514" i="7"/>
  <c r="T515" i="7"/>
  <c r="T516" i="7"/>
  <c r="T517" i="7"/>
  <c r="T518" i="7"/>
  <c r="T519" i="7"/>
  <c r="T520" i="7"/>
  <c r="T521" i="7"/>
  <c r="T522" i="7"/>
  <c r="T523" i="7"/>
  <c r="T524" i="7"/>
  <c r="T525" i="7"/>
  <c r="T526" i="7"/>
  <c r="T527" i="7"/>
  <c r="T528" i="7"/>
  <c r="T529" i="7"/>
  <c r="T530" i="7"/>
  <c r="T531" i="7"/>
  <c r="T532" i="7"/>
  <c r="T533" i="7"/>
  <c r="T534" i="7"/>
  <c r="T535" i="7"/>
  <c r="T536" i="7"/>
  <c r="T537" i="7"/>
  <c r="T538" i="7"/>
  <c r="T539" i="7"/>
  <c r="T540" i="7"/>
  <c r="T541" i="7"/>
  <c r="T542" i="7"/>
  <c r="T543" i="7"/>
  <c r="T544" i="7"/>
  <c r="T545" i="7"/>
  <c r="W206" i="13" l="1"/>
  <c r="AA206" i="13" s="1"/>
  <c r="AE206" i="13" s="1"/>
  <c r="W249" i="13"/>
  <c r="AA249" i="13" s="1"/>
  <c r="AE249" i="13" s="1"/>
  <c r="W287" i="13"/>
  <c r="AA287" i="13" s="1"/>
  <c r="AE287" i="13" s="1"/>
  <c r="W241" i="13"/>
  <c r="AA241" i="13" s="1"/>
  <c r="AE241" i="13" s="1"/>
  <c r="AB136" i="13"/>
  <c r="AF136" i="13" s="1"/>
  <c r="W136" i="13"/>
  <c r="AA136" i="13" s="1"/>
  <c r="AE136" i="13" s="1"/>
  <c r="W221" i="13"/>
  <c r="AA221" i="13" s="1"/>
  <c r="AE221" i="13" s="1"/>
  <c r="W257" i="13"/>
  <c r="AA257" i="13" s="1"/>
  <c r="AE257" i="13" s="1"/>
  <c r="W151" i="13"/>
  <c r="AA151" i="13" s="1"/>
  <c r="AE151" i="13" s="1"/>
  <c r="W159" i="13"/>
  <c r="AA159" i="13" s="1"/>
  <c r="AE159" i="13" s="1"/>
  <c r="W216" i="13"/>
  <c r="AA216" i="13" s="1"/>
  <c r="AE216" i="13" s="1"/>
  <c r="W128" i="13"/>
  <c r="AA128" i="13" s="1"/>
  <c r="AE128" i="13" s="1"/>
  <c r="W152" i="13"/>
  <c r="AA152" i="13" s="1"/>
  <c r="AE152" i="13" s="1"/>
  <c r="Z160" i="13"/>
  <c r="AD160" i="13" s="1"/>
  <c r="W160" i="13"/>
  <c r="AA160" i="13" s="1"/>
  <c r="AE160" i="13" s="1"/>
  <c r="Z168" i="13"/>
  <c r="AD168" i="13" s="1"/>
  <c r="W168" i="13"/>
  <c r="AA168" i="13" s="1"/>
  <c r="AE168" i="13" s="1"/>
  <c r="W162" i="13"/>
  <c r="AA162" i="13" s="1"/>
  <c r="AE162" i="13" s="1"/>
  <c r="Z162" i="13"/>
  <c r="AD162" i="13" s="1"/>
  <c r="Z187" i="13"/>
  <c r="AD187" i="13" s="1"/>
  <c r="W187" i="13"/>
  <c r="AA187" i="13" s="1"/>
  <c r="AE187" i="13" s="1"/>
  <c r="Z195" i="13"/>
  <c r="AD195" i="13" s="1"/>
  <c r="W195" i="13"/>
  <c r="AA195" i="13" s="1"/>
  <c r="AE195" i="13" s="1"/>
  <c r="Z203" i="13"/>
  <c r="AD203" i="13" s="1"/>
  <c r="W203" i="13"/>
  <c r="AA203" i="13" s="1"/>
  <c r="AE203" i="13" s="1"/>
  <c r="W172" i="13"/>
  <c r="AA172" i="13" s="1"/>
  <c r="AE172" i="13" s="1"/>
  <c r="Z172" i="13"/>
  <c r="AD172" i="13" s="1"/>
  <c r="W176" i="13"/>
  <c r="AA176" i="13" s="1"/>
  <c r="AE176" i="13" s="1"/>
  <c r="Z176" i="13"/>
  <c r="AD176" i="13" s="1"/>
  <c r="W180" i="13"/>
  <c r="AA180" i="13" s="1"/>
  <c r="AE180" i="13" s="1"/>
  <c r="Z180" i="13"/>
  <c r="AD180" i="13" s="1"/>
  <c r="W197" i="13"/>
  <c r="AA197" i="13" s="1"/>
  <c r="AE197" i="13" s="1"/>
  <c r="Z197" i="13"/>
  <c r="AD197" i="13" s="1"/>
  <c r="W190" i="13"/>
  <c r="AA190" i="13" s="1"/>
  <c r="AE190" i="13" s="1"/>
  <c r="W209" i="13"/>
  <c r="AA209" i="13" s="1"/>
  <c r="AE209" i="13" s="1"/>
  <c r="Z209" i="13"/>
  <c r="AD209" i="13" s="1"/>
  <c r="W150" i="13"/>
  <c r="AA150" i="13" s="1"/>
  <c r="AE150" i="13" s="1"/>
  <c r="Z150" i="13"/>
  <c r="AD150" i="13" s="1"/>
  <c r="W205" i="13"/>
  <c r="AA205" i="13" s="1"/>
  <c r="AE205" i="13" s="1"/>
  <c r="Z205" i="13"/>
  <c r="AD205" i="13" s="1"/>
  <c r="Z226" i="13"/>
  <c r="AD226" i="13" s="1"/>
  <c r="W226" i="13"/>
  <c r="AA226" i="13" s="1"/>
  <c r="AE226" i="13" s="1"/>
  <c r="Z234" i="13"/>
  <c r="AD234" i="13" s="1"/>
  <c r="W234" i="13"/>
  <c r="AA234" i="13" s="1"/>
  <c r="AE234" i="13" s="1"/>
  <c r="Z242" i="13"/>
  <c r="AD242" i="13" s="1"/>
  <c r="W242" i="13"/>
  <c r="AA242" i="13" s="1"/>
  <c r="AE242" i="13" s="1"/>
  <c r="Z250" i="13"/>
  <c r="AD250" i="13" s="1"/>
  <c r="W250" i="13"/>
  <c r="AA250" i="13" s="1"/>
  <c r="AE250" i="13" s="1"/>
  <c r="Z198" i="13"/>
  <c r="AD198" i="13" s="1"/>
  <c r="W198" i="13"/>
  <c r="AA198" i="13" s="1"/>
  <c r="AE198" i="13" s="1"/>
  <c r="W223" i="13"/>
  <c r="AA223" i="13" s="1"/>
  <c r="AE223" i="13" s="1"/>
  <c r="Z223" i="13"/>
  <c r="AD223" i="13" s="1"/>
  <c r="W248" i="13"/>
  <c r="AA248" i="13" s="1"/>
  <c r="AE248" i="13" s="1"/>
  <c r="Z248" i="13"/>
  <c r="AD248" i="13" s="1"/>
  <c r="W225" i="13"/>
  <c r="AA225" i="13" s="1"/>
  <c r="AE225" i="13" s="1"/>
  <c r="W244" i="13"/>
  <c r="AA244" i="13" s="1"/>
  <c r="AE244" i="13" s="1"/>
  <c r="Z244" i="13"/>
  <c r="AD244" i="13" s="1"/>
  <c r="W254" i="13"/>
  <c r="AA254" i="13" s="1"/>
  <c r="AE254" i="13" s="1"/>
  <c r="Z254" i="13"/>
  <c r="AD254" i="13" s="1"/>
  <c r="Z264" i="13"/>
  <c r="AD264" i="13" s="1"/>
  <c r="W264" i="13"/>
  <c r="AA264" i="13" s="1"/>
  <c r="AE264" i="13" s="1"/>
  <c r="W165" i="13"/>
  <c r="AA165" i="13" s="1"/>
  <c r="AE165" i="13" s="1"/>
  <c r="Z165" i="13"/>
  <c r="AD165" i="13" s="1"/>
  <c r="W247" i="13"/>
  <c r="AA247" i="13" s="1"/>
  <c r="AE247" i="13" s="1"/>
  <c r="Z247" i="13"/>
  <c r="AD247" i="13" s="1"/>
  <c r="W263" i="13"/>
  <c r="AA263" i="13" s="1"/>
  <c r="AE263" i="13" s="1"/>
  <c r="Z263" i="13"/>
  <c r="AD263" i="13" s="1"/>
  <c r="Z271" i="13"/>
  <c r="AD271" i="13" s="1"/>
  <c r="W271" i="13"/>
  <c r="AA271" i="13" s="1"/>
  <c r="AE271" i="13" s="1"/>
  <c r="W279" i="13"/>
  <c r="AA279" i="13" s="1"/>
  <c r="AE279" i="13" s="1"/>
  <c r="W282" i="13"/>
  <c r="AA282" i="13" s="1"/>
  <c r="AE282" i="13" s="1"/>
  <c r="Z282" i="13"/>
  <c r="AD282" i="13" s="1"/>
  <c r="W298" i="13"/>
  <c r="AA298" i="13" s="1"/>
  <c r="AE298" i="13" s="1"/>
  <c r="Z298" i="13"/>
  <c r="AD298" i="13" s="1"/>
  <c r="Z296" i="13"/>
  <c r="AD296" i="13" s="1"/>
  <c r="W296" i="13"/>
  <c r="AA296" i="13" s="1"/>
  <c r="AE296" i="13" s="1"/>
  <c r="W291" i="13"/>
  <c r="AA291" i="13" s="1"/>
  <c r="AE291" i="13" s="1"/>
  <c r="W122" i="13"/>
  <c r="AA122" i="13" s="1"/>
  <c r="AE122" i="13" s="1"/>
  <c r="Z122" i="13"/>
  <c r="AD122" i="13" s="1"/>
  <c r="W129" i="13"/>
  <c r="AA129" i="13" s="1"/>
  <c r="AE129" i="13" s="1"/>
  <c r="Z129" i="13"/>
  <c r="AD129" i="13" s="1"/>
  <c r="Z153" i="13"/>
  <c r="AD153" i="13" s="1"/>
  <c r="W153" i="13"/>
  <c r="AA153" i="13" s="1"/>
  <c r="AE153" i="13" s="1"/>
  <c r="W126" i="13"/>
  <c r="AA126" i="13" s="1"/>
  <c r="AE126" i="13" s="1"/>
  <c r="Z126" i="13"/>
  <c r="AD126" i="13" s="1"/>
  <c r="Z154" i="13"/>
  <c r="AD154" i="13" s="1"/>
  <c r="W154" i="13"/>
  <c r="AA154" i="13" s="1"/>
  <c r="AE154" i="13" s="1"/>
  <c r="W134" i="13"/>
  <c r="AA134" i="13" s="1"/>
  <c r="AE134" i="13" s="1"/>
  <c r="Z134" i="13"/>
  <c r="AD134" i="13" s="1"/>
  <c r="W157" i="13"/>
  <c r="AA157" i="13" s="1"/>
  <c r="AE157" i="13" s="1"/>
  <c r="Z157" i="13"/>
  <c r="AD157" i="13" s="1"/>
  <c r="Z182" i="13"/>
  <c r="AD182" i="13" s="1"/>
  <c r="W182" i="13"/>
  <c r="AA182" i="13" s="1"/>
  <c r="AE182" i="13" s="1"/>
  <c r="Z167" i="13"/>
  <c r="AD167" i="13" s="1"/>
  <c r="W167" i="13"/>
  <c r="AA167" i="13" s="1"/>
  <c r="AE167" i="13" s="1"/>
  <c r="W232" i="13"/>
  <c r="AA232" i="13" s="1"/>
  <c r="AE232" i="13" s="1"/>
  <c r="Z232" i="13"/>
  <c r="AD232" i="13" s="1"/>
  <c r="W213" i="13"/>
  <c r="AA213" i="13" s="1"/>
  <c r="AE213" i="13" s="1"/>
  <c r="Z213" i="13"/>
  <c r="AD213" i="13" s="1"/>
  <c r="W217" i="13"/>
  <c r="AA217" i="13" s="1"/>
  <c r="AE217" i="13" s="1"/>
  <c r="Z217" i="13"/>
  <c r="AD217" i="13" s="1"/>
  <c r="W258" i="13"/>
  <c r="AA258" i="13" s="1"/>
  <c r="AE258" i="13" s="1"/>
  <c r="Z258" i="13"/>
  <c r="AD258" i="13" s="1"/>
  <c r="Z268" i="13"/>
  <c r="AD268" i="13" s="1"/>
  <c r="W268" i="13"/>
  <c r="AA268" i="13" s="1"/>
  <c r="AE268" i="13" s="1"/>
  <c r="W196" i="13"/>
  <c r="AA196" i="13" s="1"/>
  <c r="AE196" i="13" s="1"/>
  <c r="Z196" i="13"/>
  <c r="AD196" i="13" s="1"/>
  <c r="W220" i="13"/>
  <c r="AA220" i="13" s="1"/>
  <c r="AE220" i="13" s="1"/>
  <c r="Z220" i="13"/>
  <c r="AD220" i="13" s="1"/>
  <c r="W231" i="13"/>
  <c r="AA231" i="13" s="1"/>
  <c r="AE231" i="13" s="1"/>
  <c r="Z231" i="13"/>
  <c r="AD231" i="13" s="1"/>
  <c r="Z265" i="13"/>
  <c r="AD265" i="13" s="1"/>
  <c r="W265" i="13"/>
  <c r="AA265" i="13" s="1"/>
  <c r="AE265" i="13" s="1"/>
  <c r="W236" i="13"/>
  <c r="AA236" i="13" s="1"/>
  <c r="AE236" i="13" s="1"/>
  <c r="Z236" i="13"/>
  <c r="AD236" i="13" s="1"/>
  <c r="W274" i="13"/>
  <c r="AA274" i="13" s="1"/>
  <c r="AE274" i="13" s="1"/>
  <c r="Z274" i="13"/>
  <c r="AD274" i="13" s="1"/>
  <c r="W290" i="13"/>
  <c r="AA290" i="13" s="1"/>
  <c r="AE290" i="13" s="1"/>
  <c r="Z290" i="13"/>
  <c r="AD290" i="13" s="1"/>
  <c r="Z288" i="13"/>
  <c r="AD288" i="13" s="1"/>
  <c r="W288" i="13"/>
  <c r="AA288" i="13" s="1"/>
  <c r="AE288" i="13" s="1"/>
  <c r="W269" i="13"/>
  <c r="AA269" i="13" s="1"/>
  <c r="AE269" i="13" s="1"/>
  <c r="Z269" i="13"/>
  <c r="AD269" i="13" s="1"/>
  <c r="W286" i="13"/>
  <c r="AA286" i="13" s="1"/>
  <c r="AE286" i="13" s="1"/>
  <c r="Z286" i="13"/>
  <c r="AD286" i="13" s="1"/>
  <c r="Z284" i="13"/>
  <c r="AD284" i="13" s="1"/>
  <c r="W284" i="13"/>
  <c r="AA284" i="13" s="1"/>
  <c r="AE284" i="13" s="1"/>
  <c r="W138" i="13"/>
  <c r="AA138" i="13" s="1"/>
  <c r="AE138" i="13" s="1"/>
  <c r="Z138" i="13"/>
  <c r="AD138" i="13" s="1"/>
  <c r="W145" i="13"/>
  <c r="AA145" i="13" s="1"/>
  <c r="AE145" i="13" s="1"/>
  <c r="Z145" i="13"/>
  <c r="AD145" i="13" s="1"/>
  <c r="W130" i="13"/>
  <c r="AA130" i="13" s="1"/>
  <c r="AE130" i="13" s="1"/>
  <c r="Z130" i="13"/>
  <c r="AD130" i="13" s="1"/>
  <c r="Z156" i="13"/>
  <c r="AD156" i="13" s="1"/>
  <c r="W156" i="13"/>
  <c r="AA156" i="13" s="1"/>
  <c r="AE156" i="13" s="1"/>
  <c r="Z164" i="13"/>
  <c r="AD164" i="13" s="1"/>
  <c r="W164" i="13"/>
  <c r="AA164" i="13" s="1"/>
  <c r="AE164" i="13" s="1"/>
  <c r="Z183" i="13"/>
  <c r="AD183" i="13" s="1"/>
  <c r="W183" i="13"/>
  <c r="AA183" i="13" s="1"/>
  <c r="AE183" i="13" s="1"/>
  <c r="Z191" i="13"/>
  <c r="AD191" i="13" s="1"/>
  <c r="W191" i="13"/>
  <c r="AA191" i="13" s="1"/>
  <c r="AE191" i="13" s="1"/>
  <c r="Z199" i="13"/>
  <c r="AD199" i="13" s="1"/>
  <c r="W199" i="13"/>
  <c r="AA199" i="13" s="1"/>
  <c r="AE199" i="13" s="1"/>
  <c r="Z207" i="13"/>
  <c r="AD207" i="13" s="1"/>
  <c r="W207" i="13"/>
  <c r="AA207" i="13" s="1"/>
  <c r="AE207" i="13" s="1"/>
  <c r="W204" i="13"/>
  <c r="AA204" i="13" s="1"/>
  <c r="AE204" i="13" s="1"/>
  <c r="Z204" i="13"/>
  <c r="AD204" i="13" s="1"/>
  <c r="W193" i="13"/>
  <c r="AA193" i="13" s="1"/>
  <c r="AE193" i="13" s="1"/>
  <c r="Z193" i="13"/>
  <c r="AD193" i="13" s="1"/>
  <c r="W189" i="13"/>
  <c r="AA189" i="13" s="1"/>
  <c r="AE189" i="13" s="1"/>
  <c r="Z189" i="13"/>
  <c r="AD189" i="13" s="1"/>
  <c r="Z222" i="13"/>
  <c r="AD222" i="13" s="1"/>
  <c r="W222" i="13"/>
  <c r="AA222" i="13" s="1"/>
  <c r="AE222" i="13" s="1"/>
  <c r="Z230" i="13"/>
  <c r="AD230" i="13" s="1"/>
  <c r="W230" i="13"/>
  <c r="AA230" i="13" s="1"/>
  <c r="AE230" i="13" s="1"/>
  <c r="Z238" i="13"/>
  <c r="AD238" i="13" s="1"/>
  <c r="W238" i="13"/>
  <c r="AA238" i="13" s="1"/>
  <c r="AE238" i="13" s="1"/>
  <c r="Z246" i="13"/>
  <c r="AD246" i="13" s="1"/>
  <c r="W246" i="13"/>
  <c r="AA246" i="13" s="1"/>
  <c r="AE246" i="13" s="1"/>
  <c r="W185" i="13"/>
  <c r="AA185" i="13" s="1"/>
  <c r="AE185" i="13" s="1"/>
  <c r="Z185" i="13"/>
  <c r="AD185" i="13" s="1"/>
  <c r="W201" i="13"/>
  <c r="AA201" i="13" s="1"/>
  <c r="AE201" i="13" s="1"/>
  <c r="Z201" i="13"/>
  <c r="AD201" i="13" s="1"/>
  <c r="W211" i="13"/>
  <c r="AA211" i="13" s="1"/>
  <c r="AE211" i="13" s="1"/>
  <c r="Z211" i="13"/>
  <c r="AD211" i="13" s="1"/>
  <c r="W215" i="13"/>
  <c r="AA215" i="13" s="1"/>
  <c r="AE215" i="13" s="1"/>
  <c r="Z215" i="13"/>
  <c r="AD215" i="13" s="1"/>
  <c r="W228" i="13"/>
  <c r="AA228" i="13" s="1"/>
  <c r="AE228" i="13" s="1"/>
  <c r="Z228" i="13"/>
  <c r="AD228" i="13" s="1"/>
  <c r="Z256" i="13"/>
  <c r="AD256" i="13" s="1"/>
  <c r="W256" i="13"/>
  <c r="AA256" i="13" s="1"/>
  <c r="AE256" i="13" s="1"/>
  <c r="W262" i="13"/>
  <c r="AA262" i="13" s="1"/>
  <c r="AE262" i="13" s="1"/>
  <c r="Z262" i="13"/>
  <c r="AD262" i="13" s="1"/>
  <c r="W240" i="13"/>
  <c r="AA240" i="13" s="1"/>
  <c r="AE240" i="13" s="1"/>
  <c r="Z240" i="13"/>
  <c r="AD240" i="13" s="1"/>
  <c r="W267" i="13"/>
  <c r="AA267" i="13" s="1"/>
  <c r="AE267" i="13" s="1"/>
  <c r="Z267" i="13"/>
  <c r="AD267" i="13" s="1"/>
  <c r="Z273" i="13"/>
  <c r="AD273" i="13" s="1"/>
  <c r="W273" i="13"/>
  <c r="AA273" i="13" s="1"/>
  <c r="AE273" i="13" s="1"/>
  <c r="W277" i="13"/>
  <c r="AA277" i="13" s="1"/>
  <c r="AE277" i="13" s="1"/>
  <c r="Z277" i="13"/>
  <c r="AD277" i="13" s="1"/>
  <c r="Z281" i="13"/>
  <c r="AD281" i="13" s="1"/>
  <c r="W281" i="13"/>
  <c r="AA281" i="13" s="1"/>
  <c r="AE281" i="13" s="1"/>
  <c r="W285" i="13"/>
  <c r="AA285" i="13" s="1"/>
  <c r="AE285" i="13" s="1"/>
  <c r="Z285" i="13"/>
  <c r="AD285" i="13" s="1"/>
  <c r="Z289" i="13"/>
  <c r="AD289" i="13" s="1"/>
  <c r="W289" i="13"/>
  <c r="AA289" i="13" s="1"/>
  <c r="AE289" i="13" s="1"/>
  <c r="Z293" i="13"/>
  <c r="AD293" i="13" s="1"/>
  <c r="W293" i="13"/>
  <c r="AA293" i="13" s="1"/>
  <c r="AE293" i="13" s="1"/>
  <c r="W297" i="13"/>
  <c r="AA297" i="13" s="1"/>
  <c r="AE297" i="13" s="1"/>
  <c r="Z297" i="13"/>
  <c r="AD297" i="13" s="1"/>
  <c r="W121" i="13"/>
  <c r="AA121" i="13" s="1"/>
  <c r="AE121" i="13" s="1"/>
  <c r="Z121" i="13"/>
  <c r="AD121" i="13" s="1"/>
  <c r="W233" i="13"/>
  <c r="AA233" i="13" s="1"/>
  <c r="AE233" i="13" s="1"/>
  <c r="W252" i="13"/>
  <c r="AA252" i="13" s="1"/>
  <c r="AE252" i="13" s="1"/>
  <c r="Z252" i="13"/>
  <c r="AD252" i="13" s="1"/>
  <c r="Z280" i="13"/>
  <c r="AD280" i="13" s="1"/>
  <c r="W280" i="13"/>
  <c r="AA280" i="13" s="1"/>
  <c r="AE280" i="13" s="1"/>
  <c r="W261" i="13"/>
  <c r="AA261" i="13" s="1"/>
  <c r="AE261" i="13" s="1"/>
  <c r="W283" i="13"/>
  <c r="AA283" i="13" s="1"/>
  <c r="AE283" i="13" s="1"/>
  <c r="W299" i="13"/>
  <c r="AA299" i="13" s="1"/>
  <c r="AE299" i="13" s="1"/>
  <c r="Z276" i="13"/>
  <c r="AD276" i="13" s="1"/>
  <c r="W276" i="13"/>
  <c r="AA276" i="13" s="1"/>
  <c r="AE276" i="13" s="1"/>
  <c r="W142" i="13"/>
  <c r="AA142" i="13" s="1"/>
  <c r="AE142" i="13" s="1"/>
  <c r="Z142" i="13"/>
  <c r="AD142" i="13" s="1"/>
  <c r="W146" i="13"/>
  <c r="AA146" i="13" s="1"/>
  <c r="AE146" i="13" s="1"/>
  <c r="Z146" i="13"/>
  <c r="AD146" i="13" s="1"/>
  <c r="W166" i="13"/>
  <c r="AA166" i="13" s="1"/>
  <c r="AE166" i="13" s="1"/>
  <c r="Z166" i="13"/>
  <c r="AD166" i="13" s="1"/>
  <c r="W137" i="13"/>
  <c r="AA137" i="13" s="1"/>
  <c r="AE137" i="13" s="1"/>
  <c r="Z137" i="13"/>
  <c r="AD137" i="13" s="1"/>
  <c r="W158" i="13"/>
  <c r="AA158" i="13" s="1"/>
  <c r="AE158" i="13" s="1"/>
  <c r="Z158" i="13"/>
  <c r="AD158" i="13" s="1"/>
  <c r="W170" i="13"/>
  <c r="AA170" i="13" s="1"/>
  <c r="AE170" i="13" s="1"/>
  <c r="Z170" i="13"/>
  <c r="AD170" i="13" s="1"/>
  <c r="W174" i="13"/>
  <c r="AA174" i="13" s="1"/>
  <c r="AE174" i="13" s="1"/>
  <c r="Z174" i="13"/>
  <c r="AD174" i="13" s="1"/>
  <c r="W178" i="13"/>
  <c r="AA178" i="13" s="1"/>
  <c r="AE178" i="13" s="1"/>
  <c r="Z178" i="13"/>
  <c r="AD178" i="13" s="1"/>
  <c r="W188" i="13"/>
  <c r="AA188" i="13" s="1"/>
  <c r="AE188" i="13" s="1"/>
  <c r="Z188" i="13"/>
  <c r="AD188" i="13" s="1"/>
  <c r="W239" i="13"/>
  <c r="AA239" i="13" s="1"/>
  <c r="AE239" i="13" s="1"/>
  <c r="Z239" i="13"/>
  <c r="AD239" i="13" s="1"/>
  <c r="W219" i="13"/>
  <c r="AA219" i="13" s="1"/>
  <c r="AE219" i="13" s="1"/>
  <c r="Z219" i="13"/>
  <c r="AD219" i="13" s="1"/>
  <c r="W260" i="13"/>
  <c r="AA260" i="13" s="1"/>
  <c r="AE260" i="13" s="1"/>
  <c r="Z260" i="13"/>
  <c r="AD260" i="13" s="1"/>
  <c r="W266" i="13"/>
  <c r="AA266" i="13" s="1"/>
  <c r="AE266" i="13" s="1"/>
  <c r="Z266" i="13"/>
  <c r="AD266" i="13" s="1"/>
  <c r="W224" i="13"/>
  <c r="AA224" i="13" s="1"/>
  <c r="AE224" i="13" s="1"/>
  <c r="Z224" i="13"/>
  <c r="AD224" i="13" s="1"/>
  <c r="W255" i="13"/>
  <c r="AA255" i="13" s="1"/>
  <c r="AE255" i="13" s="1"/>
  <c r="Z255" i="13"/>
  <c r="AD255" i="13" s="1"/>
  <c r="AB270" i="13"/>
  <c r="AF270" i="13" s="1"/>
  <c r="W270" i="13"/>
  <c r="AA270" i="13" s="1"/>
  <c r="AE270" i="13" s="1"/>
  <c r="W295" i="13"/>
  <c r="AA295" i="13" s="1"/>
  <c r="AE295" i="13" s="1"/>
  <c r="Z272" i="13"/>
  <c r="AD272" i="13" s="1"/>
  <c r="W272" i="13"/>
  <c r="AA272" i="13" s="1"/>
  <c r="AE272" i="13" s="1"/>
  <c r="W275" i="13"/>
  <c r="AA275" i="13" s="1"/>
  <c r="AE275" i="13" s="1"/>
  <c r="W278" i="13"/>
  <c r="AA278" i="13" s="1"/>
  <c r="AE278" i="13" s="1"/>
  <c r="Z278" i="13"/>
  <c r="AD278" i="13" s="1"/>
  <c r="W294" i="13"/>
  <c r="AA294" i="13" s="1"/>
  <c r="AE294" i="13" s="1"/>
  <c r="Z294" i="13"/>
  <c r="AD294" i="13" s="1"/>
  <c r="Z292" i="13"/>
  <c r="AD292" i="13" s="1"/>
  <c r="W292" i="13"/>
  <c r="AA292" i="13" s="1"/>
  <c r="AE292" i="13" s="1"/>
  <c r="Z300" i="13"/>
  <c r="AD300" i="13" s="1"/>
  <c r="W300" i="13"/>
  <c r="AA300" i="13" s="1"/>
  <c r="AE300" i="13" s="1"/>
  <c r="AC4" i="7"/>
  <c r="H2" i="21" l="1"/>
  <c r="A11" i="18"/>
  <c r="A12" i="18"/>
  <c r="A13" i="18"/>
  <c r="A14" i="18"/>
  <c r="A15" i="18"/>
  <c r="A16" i="18"/>
  <c r="A17" i="18"/>
  <c r="A18" i="18"/>
  <c r="A19" i="18"/>
  <c r="A20" i="18"/>
  <c r="A21" i="18"/>
  <c r="A22" i="18"/>
  <c r="A23" i="18"/>
  <c r="A24" i="18"/>
  <c r="A25" i="18"/>
  <c r="A26" i="18"/>
  <c r="A27" i="18"/>
  <c r="A28" i="18"/>
  <c r="A29" i="18"/>
  <c r="A30" i="18"/>
  <c r="A31" i="18"/>
  <c r="A32" i="18"/>
  <c r="A33" i="18"/>
  <c r="A34" i="18"/>
  <c r="A35" i="18"/>
  <c r="A36" i="18"/>
  <c r="A37" i="18"/>
  <c r="A38" i="18"/>
  <c r="A39" i="18"/>
  <c r="A40" i="18"/>
  <c r="A41" i="18"/>
  <c r="A42" i="18"/>
  <c r="A43" i="18"/>
  <c r="A44" i="18"/>
  <c r="A45" i="18"/>
  <c r="A46" i="18"/>
  <c r="A47" i="18"/>
  <c r="A48" i="18"/>
  <c r="A49" i="18"/>
  <c r="A50" i="18"/>
  <c r="A51" i="18"/>
  <c r="A52" i="18"/>
  <c r="A53" i="18"/>
  <c r="A54" i="18"/>
  <c r="A55" i="18"/>
  <c r="A56" i="18"/>
  <c r="A57" i="18"/>
  <c r="A58" i="18"/>
  <c r="A59" i="18"/>
  <c r="A60" i="18"/>
  <c r="A61" i="18"/>
  <c r="A62" i="18"/>
  <c r="A63" i="18"/>
  <c r="A64" i="18"/>
  <c r="A65" i="18"/>
  <c r="A66" i="18"/>
  <c r="A67" i="18"/>
  <c r="A68" i="18"/>
  <c r="A69" i="18"/>
  <c r="A70" i="18"/>
  <c r="A71" i="18"/>
  <c r="A72" i="18"/>
  <c r="A73" i="18"/>
  <c r="A74" i="18"/>
  <c r="A75" i="18"/>
  <c r="A76" i="18"/>
  <c r="A77" i="18"/>
  <c r="A78" i="18"/>
  <c r="A79" i="18"/>
  <c r="A80" i="18"/>
  <c r="A81" i="18"/>
  <c r="A82" i="18"/>
  <c r="A83" i="18"/>
  <c r="A84" i="18"/>
  <c r="A85" i="18"/>
  <c r="A86" i="18"/>
  <c r="A87" i="18"/>
  <c r="A88" i="18"/>
  <c r="A89" i="18"/>
  <c r="A90" i="18"/>
  <c r="A91" i="18"/>
  <c r="A92" i="18"/>
  <c r="A93" i="18"/>
  <c r="A94" i="18"/>
  <c r="A95" i="18"/>
  <c r="A96" i="18"/>
  <c r="A97" i="18"/>
  <c r="A98" i="18"/>
  <c r="A99" i="18"/>
  <c r="A100" i="18"/>
  <c r="A101" i="18"/>
  <c r="A102" i="18"/>
  <c r="A103" i="18"/>
  <c r="A104" i="18"/>
  <c r="A105" i="18"/>
  <c r="A106" i="18"/>
  <c r="A107" i="18"/>
  <c r="A108" i="18"/>
  <c r="A109" i="18"/>
  <c r="A110" i="18"/>
  <c r="A111" i="18"/>
  <c r="A112" i="18"/>
  <c r="A113" i="18"/>
  <c r="A114" i="18"/>
  <c r="A115" i="18"/>
  <c r="A116" i="18"/>
  <c r="A117" i="18"/>
  <c r="A118" i="18"/>
  <c r="A119" i="18"/>
  <c r="A120" i="18"/>
  <c r="A121" i="18"/>
  <c r="A122" i="18"/>
  <c r="A123" i="18"/>
  <c r="A124" i="18"/>
  <c r="A125" i="18"/>
  <c r="A126" i="18"/>
  <c r="A127" i="18"/>
  <c r="A128" i="18"/>
  <c r="A129" i="18"/>
  <c r="A130" i="18"/>
  <c r="A131" i="18"/>
  <c r="A132" i="18"/>
  <c r="A133" i="18"/>
  <c r="A134" i="18"/>
  <c r="A135" i="18"/>
  <c r="A136" i="18"/>
  <c r="A137" i="18"/>
  <c r="A138" i="18"/>
  <c r="A139" i="18"/>
  <c r="A140" i="18"/>
  <c r="A141" i="18"/>
  <c r="A142" i="18"/>
  <c r="A143" i="18"/>
  <c r="A144" i="18"/>
  <c r="A145" i="18"/>
  <c r="A146" i="18"/>
  <c r="A147" i="18"/>
  <c r="A148" i="18"/>
  <c r="A149" i="18"/>
  <c r="A150" i="18"/>
  <c r="A151" i="18"/>
  <c r="A152" i="18"/>
  <c r="A153" i="18"/>
  <c r="A154" i="18"/>
  <c r="A155" i="18"/>
  <c r="A156" i="18"/>
  <c r="A157" i="18"/>
  <c r="A158" i="18"/>
  <c r="A159" i="18"/>
  <c r="A160" i="18"/>
  <c r="A161" i="18"/>
  <c r="A162" i="18"/>
  <c r="A163" i="18"/>
  <c r="A164" i="18"/>
  <c r="A165" i="18"/>
  <c r="A166" i="18"/>
  <c r="A167" i="18"/>
  <c r="A168" i="18"/>
  <c r="A169" i="18"/>
  <c r="A170" i="18"/>
  <c r="A171" i="18"/>
  <c r="A172" i="18"/>
  <c r="A173" i="18"/>
  <c r="A174" i="18"/>
  <c r="A175" i="18"/>
  <c r="A176" i="18"/>
  <c r="A177" i="18"/>
  <c r="A178" i="18"/>
  <c r="A179" i="18"/>
  <c r="A180" i="18"/>
  <c r="A181" i="18"/>
  <c r="A182" i="18"/>
  <c r="A183" i="18"/>
  <c r="A184" i="18"/>
  <c r="A185" i="18"/>
  <c r="A186" i="18"/>
  <c r="A187" i="18"/>
  <c r="A188" i="18"/>
  <c r="A189" i="18"/>
  <c r="A190" i="18"/>
  <c r="A191" i="18"/>
  <c r="A192" i="18"/>
  <c r="A193" i="18"/>
  <c r="A194" i="18"/>
  <c r="A195" i="18"/>
  <c r="A196" i="18"/>
  <c r="A197" i="18"/>
  <c r="A198" i="18"/>
  <c r="A199" i="18"/>
  <c r="A200" i="18"/>
  <c r="A201" i="18"/>
  <c r="A202" i="18"/>
  <c r="A203" i="18"/>
  <c r="A204" i="18"/>
  <c r="A205" i="18"/>
  <c r="A206" i="18"/>
  <c r="A207" i="18"/>
  <c r="A208" i="18"/>
  <c r="A209" i="18"/>
  <c r="A210" i="18"/>
  <c r="A211" i="18"/>
  <c r="A212" i="18"/>
  <c r="A213" i="18"/>
  <c r="A214" i="18"/>
  <c r="A215" i="18"/>
  <c r="A216" i="18"/>
  <c r="A217" i="18"/>
  <c r="A218" i="18"/>
  <c r="A219" i="18"/>
  <c r="A220" i="18"/>
  <c r="A221" i="18"/>
  <c r="A222" i="18"/>
  <c r="A223" i="18"/>
  <c r="A224" i="18"/>
  <c r="A225" i="18"/>
  <c r="A226" i="18"/>
  <c r="A227" i="18"/>
  <c r="A228" i="18"/>
  <c r="A229" i="18"/>
  <c r="A230" i="18"/>
  <c r="A231" i="18"/>
  <c r="A232" i="18"/>
  <c r="A233" i="18"/>
  <c r="A234" i="18"/>
  <c r="A235" i="18"/>
  <c r="A236" i="18"/>
  <c r="A237" i="18"/>
  <c r="A238" i="18"/>
  <c r="A239" i="18"/>
  <c r="A240" i="18"/>
  <c r="A241" i="18"/>
  <c r="A242" i="18"/>
  <c r="A243" i="18"/>
  <c r="A244" i="18"/>
  <c r="A245" i="18"/>
  <c r="A246" i="18"/>
  <c r="A247" i="18"/>
  <c r="A248" i="18"/>
  <c r="A249" i="18"/>
  <c r="A250" i="18"/>
  <c r="A251" i="18"/>
  <c r="A252" i="18"/>
  <c r="A253" i="18"/>
  <c r="A254" i="18"/>
  <c r="A255" i="18"/>
  <c r="A256" i="18"/>
  <c r="A257" i="18"/>
  <c r="A258" i="18"/>
  <c r="A259" i="18"/>
  <c r="A260" i="18"/>
  <c r="A261" i="18"/>
  <c r="A262" i="18"/>
  <c r="A263" i="18"/>
  <c r="A264" i="18"/>
  <c r="A265" i="18"/>
  <c r="A266" i="18"/>
  <c r="A267" i="18"/>
  <c r="A268" i="18"/>
  <c r="A269" i="18"/>
  <c r="A270" i="18"/>
  <c r="A271" i="18"/>
  <c r="A272" i="18"/>
  <c r="A273" i="18"/>
  <c r="A274" i="18"/>
  <c r="A275" i="18"/>
  <c r="A276" i="18"/>
  <c r="A277" i="18"/>
  <c r="A278" i="18"/>
  <c r="A279" i="18"/>
  <c r="A280" i="18"/>
  <c r="A281" i="18"/>
  <c r="A282" i="18"/>
  <c r="A283" i="18"/>
  <c r="A284" i="18"/>
  <c r="A285" i="18"/>
  <c r="A286" i="18"/>
  <c r="A287" i="18"/>
  <c r="A288" i="18"/>
  <c r="A289" i="18"/>
  <c r="A290" i="18"/>
  <c r="A291" i="18"/>
  <c r="A292" i="18"/>
  <c r="A293" i="18"/>
  <c r="A294" i="18"/>
  <c r="A295" i="18"/>
  <c r="A296" i="18"/>
  <c r="A297" i="18"/>
  <c r="A298" i="18"/>
  <c r="A299" i="18"/>
  <c r="A300" i="18"/>
  <c r="A301" i="18"/>
  <c r="A302" i="18"/>
  <c r="A303" i="18"/>
  <c r="A304" i="18"/>
  <c r="A305" i="18"/>
  <c r="A306" i="18"/>
  <c r="A307" i="18"/>
  <c r="A308" i="18"/>
  <c r="A309" i="18"/>
  <c r="A310" i="18"/>
  <c r="A311" i="18"/>
  <c r="A312" i="18"/>
  <c r="A313" i="18"/>
  <c r="A314" i="18"/>
  <c r="A315" i="18"/>
  <c r="A316" i="18"/>
  <c r="A317" i="18"/>
  <c r="A318" i="18"/>
  <c r="A319" i="18"/>
  <c r="A320" i="18"/>
  <c r="A321" i="18"/>
  <c r="A322" i="18"/>
  <c r="A323" i="18"/>
  <c r="A324" i="18"/>
  <c r="A325" i="18"/>
  <c r="A326" i="18"/>
  <c r="A327" i="18"/>
  <c r="A328" i="18"/>
  <c r="A329" i="18"/>
  <c r="A330" i="18"/>
  <c r="A331" i="18"/>
  <c r="A332" i="18"/>
  <c r="A333" i="18"/>
  <c r="A334" i="18"/>
  <c r="A335" i="18"/>
  <c r="A336" i="18"/>
  <c r="A337" i="18"/>
  <c r="A338" i="18"/>
  <c r="A339" i="18"/>
  <c r="A340" i="18"/>
  <c r="A341" i="18"/>
  <c r="A342" i="18"/>
  <c r="A343" i="18"/>
  <c r="A344" i="18"/>
  <c r="A345" i="18"/>
  <c r="A346" i="18"/>
  <c r="A347" i="18"/>
  <c r="A348" i="18"/>
  <c r="A349" i="18"/>
  <c r="A350" i="18"/>
  <c r="A351" i="18"/>
  <c r="A352" i="18"/>
  <c r="A353" i="18"/>
  <c r="A354" i="18"/>
  <c r="A355" i="18"/>
  <c r="A356" i="18"/>
  <c r="A357" i="18"/>
  <c r="A358" i="18"/>
  <c r="A359" i="18"/>
  <c r="A360" i="18"/>
  <c r="A361" i="18"/>
  <c r="A362" i="18"/>
  <c r="A363" i="18"/>
  <c r="A364" i="18"/>
  <c r="A365" i="18"/>
  <c r="A366" i="18"/>
  <c r="A367" i="18"/>
  <c r="A368" i="18"/>
  <c r="A369" i="18"/>
  <c r="A370" i="18"/>
  <c r="A371" i="18"/>
  <c r="A372" i="18"/>
  <c r="A373" i="18"/>
  <c r="A374" i="18"/>
  <c r="A375" i="18"/>
  <c r="A376" i="18"/>
  <c r="A377" i="18"/>
  <c r="A378" i="18"/>
  <c r="A379" i="18"/>
  <c r="A380" i="18"/>
  <c r="A381" i="18"/>
  <c r="A382" i="18"/>
  <c r="A383" i="18"/>
  <c r="A384" i="18"/>
  <c r="A385" i="18"/>
  <c r="A386" i="18"/>
  <c r="A387" i="18"/>
  <c r="A388" i="18"/>
  <c r="A389" i="18"/>
  <c r="A390" i="18"/>
  <c r="A391" i="18"/>
  <c r="A392" i="18"/>
  <c r="A393" i="18"/>
  <c r="A394" i="18"/>
  <c r="A395" i="18"/>
  <c r="A396" i="18"/>
  <c r="A397" i="18"/>
  <c r="A398" i="18"/>
  <c r="A399" i="18"/>
  <c r="A400" i="18"/>
  <c r="A401" i="18"/>
  <c r="A402" i="18"/>
  <c r="A403" i="18"/>
  <c r="A404" i="18"/>
  <c r="A405" i="18"/>
  <c r="A406" i="18"/>
  <c r="A407" i="18"/>
  <c r="A408" i="18"/>
  <c r="A409" i="18"/>
  <c r="A410" i="18"/>
  <c r="A411" i="18"/>
  <c r="A412" i="18"/>
  <c r="A413" i="18"/>
  <c r="A414" i="18"/>
  <c r="A415" i="18"/>
  <c r="A416" i="18"/>
  <c r="A417" i="18"/>
  <c r="A418" i="18"/>
  <c r="A419" i="18"/>
  <c r="A420" i="18"/>
  <c r="A421" i="18"/>
  <c r="A422" i="18"/>
  <c r="A423" i="18"/>
  <c r="A424" i="18"/>
  <c r="A425" i="18"/>
  <c r="A426" i="18"/>
  <c r="A427" i="18"/>
  <c r="A428" i="18"/>
  <c r="A429" i="18"/>
  <c r="A430" i="18"/>
  <c r="A431" i="18"/>
  <c r="A432" i="18"/>
  <c r="A433" i="18"/>
  <c r="A434" i="18"/>
  <c r="A435" i="18"/>
  <c r="A436" i="18"/>
  <c r="A437" i="18"/>
  <c r="A438" i="18"/>
  <c r="A439" i="18"/>
  <c r="A440" i="18"/>
  <c r="A441" i="18"/>
  <c r="A442" i="18"/>
  <c r="A443" i="18"/>
  <c r="A444" i="18"/>
  <c r="A445" i="18"/>
  <c r="A446" i="18"/>
  <c r="A447" i="18"/>
  <c r="A448" i="18"/>
  <c r="A449" i="18"/>
  <c r="A450" i="18"/>
  <c r="A451" i="18"/>
  <c r="A452" i="18"/>
  <c r="A453" i="18"/>
  <c r="A454" i="18"/>
  <c r="A455" i="18"/>
  <c r="A456" i="18"/>
  <c r="A457" i="18"/>
  <c r="A458" i="18"/>
  <c r="A459" i="18"/>
  <c r="A460" i="18"/>
  <c r="A461" i="18"/>
  <c r="A462" i="18"/>
  <c r="A463" i="18"/>
  <c r="A464" i="18"/>
  <c r="A465" i="18"/>
  <c r="A466" i="18"/>
  <c r="A467" i="18"/>
  <c r="A468" i="18"/>
  <c r="A469" i="18"/>
  <c r="A470" i="18"/>
  <c r="A471" i="18"/>
  <c r="A472" i="18"/>
  <c r="A473" i="18"/>
  <c r="A474" i="18"/>
  <c r="A475" i="18"/>
  <c r="A476" i="18"/>
  <c r="A477" i="18"/>
  <c r="A478" i="18"/>
  <c r="A479" i="18"/>
  <c r="A480" i="18"/>
  <c r="A481" i="18"/>
  <c r="A482" i="18"/>
  <c r="A483" i="18"/>
  <c r="A484" i="18"/>
  <c r="A485" i="18"/>
  <c r="A486" i="18"/>
  <c r="A487" i="18"/>
  <c r="A488" i="18"/>
  <c r="A489" i="18"/>
  <c r="A490" i="18"/>
  <c r="A491" i="18"/>
  <c r="A492" i="18"/>
  <c r="A493" i="18"/>
  <c r="A494" i="18"/>
  <c r="A495" i="18"/>
  <c r="A496" i="18"/>
  <c r="A497" i="18"/>
  <c r="A498" i="18"/>
  <c r="A499" i="18"/>
  <c r="A500" i="18"/>
  <c r="A501" i="18"/>
  <c r="A502" i="18"/>
  <c r="A503" i="18"/>
  <c r="A504" i="18"/>
  <c r="A505" i="18"/>
  <c r="A506" i="18"/>
  <c r="A507" i="18"/>
  <c r="A9" i="18"/>
  <c r="A10" i="18"/>
  <c r="A8" i="18"/>
  <c r="D38" i="20"/>
  <c r="D35" i="20"/>
  <c r="D43" i="20" s="1"/>
  <c r="D44" i="20" s="1"/>
  <c r="D29" i="20"/>
  <c r="D21" i="20"/>
  <c r="D18" i="20"/>
  <c r="D6" i="20"/>
  <c r="D4" i="20" s="1"/>
  <c r="D3" i="20" s="1"/>
  <c r="D27" i="20" s="1"/>
  <c r="Q3" i="21" l="1"/>
  <c r="P3" i="21"/>
  <c r="O3" i="21"/>
  <c r="N3" i="21"/>
  <c r="M3" i="21"/>
  <c r="L3" i="21"/>
  <c r="M9" i="4" a="1"/>
  <c r="M9" i="4" s="1"/>
  <c r="G3" i="21"/>
  <c r="I3" i="21"/>
  <c r="P504" i="21"/>
  <c r="A504" i="21"/>
  <c r="P503" i="21"/>
  <c r="Q503" i="21"/>
  <c r="A503" i="21"/>
  <c r="P502" i="21"/>
  <c r="N502" i="21"/>
  <c r="A502" i="21"/>
  <c r="P501" i="21"/>
  <c r="Q501" i="21"/>
  <c r="A501" i="21"/>
  <c r="P500" i="21"/>
  <c r="A500" i="21"/>
  <c r="P499" i="21"/>
  <c r="Q499" i="21"/>
  <c r="A499" i="21"/>
  <c r="P498" i="21"/>
  <c r="N498" i="21"/>
  <c r="A498" i="21"/>
  <c r="P497" i="21"/>
  <c r="N497" i="21"/>
  <c r="Q497" i="21"/>
  <c r="A497" i="21"/>
  <c r="P496" i="21"/>
  <c r="A496" i="21"/>
  <c r="P495" i="21"/>
  <c r="Q495" i="21"/>
  <c r="A495" i="21"/>
  <c r="P494" i="21"/>
  <c r="N494" i="21"/>
  <c r="A494" i="21"/>
  <c r="P493" i="21"/>
  <c r="Q493" i="21"/>
  <c r="A493" i="21"/>
  <c r="P492" i="21"/>
  <c r="A492" i="21"/>
  <c r="P491" i="21"/>
  <c r="Q491" i="21"/>
  <c r="A491" i="21"/>
  <c r="P490" i="21"/>
  <c r="N490" i="21"/>
  <c r="A490" i="21"/>
  <c r="P489" i="21"/>
  <c r="N489" i="21"/>
  <c r="Q489" i="21"/>
  <c r="A489" i="21"/>
  <c r="P488" i="21"/>
  <c r="A488" i="21"/>
  <c r="P487" i="21"/>
  <c r="Q487" i="21"/>
  <c r="A487" i="21"/>
  <c r="P486" i="21"/>
  <c r="N486" i="21"/>
  <c r="A486" i="21"/>
  <c r="P485" i="21"/>
  <c r="Q485" i="21"/>
  <c r="A485" i="21"/>
  <c r="P484" i="21"/>
  <c r="A484" i="21"/>
  <c r="P483" i="21"/>
  <c r="Q483" i="21"/>
  <c r="A483" i="21"/>
  <c r="P482" i="21"/>
  <c r="N482" i="21"/>
  <c r="A482" i="21"/>
  <c r="P481" i="21"/>
  <c r="N481" i="21"/>
  <c r="Q481" i="21"/>
  <c r="A481" i="21"/>
  <c r="P480" i="21"/>
  <c r="A480" i="21"/>
  <c r="P479" i="21"/>
  <c r="Q479" i="21"/>
  <c r="A479" i="21"/>
  <c r="P478" i="21"/>
  <c r="N478" i="21"/>
  <c r="A478" i="21"/>
  <c r="P477" i="21"/>
  <c r="Q477" i="21"/>
  <c r="A477" i="21"/>
  <c r="P476" i="21"/>
  <c r="A476" i="21"/>
  <c r="P475" i="21"/>
  <c r="Q475" i="21"/>
  <c r="A475" i="21"/>
  <c r="P474" i="21"/>
  <c r="N474" i="21"/>
  <c r="A474" i="21"/>
  <c r="P473" i="21"/>
  <c r="N473" i="21"/>
  <c r="Q473" i="21"/>
  <c r="A473" i="21"/>
  <c r="P472" i="21"/>
  <c r="A472" i="21"/>
  <c r="P471" i="21"/>
  <c r="Q471" i="21"/>
  <c r="A471" i="21"/>
  <c r="P470" i="21"/>
  <c r="N470" i="21"/>
  <c r="A470" i="21"/>
  <c r="P469" i="21"/>
  <c r="Q469" i="21"/>
  <c r="A469" i="21"/>
  <c r="P468" i="21"/>
  <c r="A468" i="21"/>
  <c r="P467" i="21"/>
  <c r="Q467" i="21"/>
  <c r="A467" i="21"/>
  <c r="P466" i="21"/>
  <c r="N466" i="21"/>
  <c r="A466" i="21"/>
  <c r="P465" i="21"/>
  <c r="N465" i="21"/>
  <c r="Q465" i="21"/>
  <c r="A465" i="21"/>
  <c r="P464" i="21"/>
  <c r="A464" i="21"/>
  <c r="P463" i="21"/>
  <c r="Q463" i="21"/>
  <c r="A463" i="21"/>
  <c r="P462" i="21"/>
  <c r="N462" i="21"/>
  <c r="A462" i="21"/>
  <c r="P461" i="21"/>
  <c r="Q461" i="21"/>
  <c r="A461" i="21"/>
  <c r="P460" i="21"/>
  <c r="A460" i="21"/>
  <c r="P459" i="21"/>
  <c r="Q459" i="21"/>
  <c r="A459" i="21"/>
  <c r="P458" i="21"/>
  <c r="N458" i="21"/>
  <c r="A458" i="21"/>
  <c r="P457" i="21"/>
  <c r="N457" i="21"/>
  <c r="Q457" i="21"/>
  <c r="A457" i="21"/>
  <c r="P456" i="21"/>
  <c r="A456" i="21"/>
  <c r="P455" i="21"/>
  <c r="Q455" i="21"/>
  <c r="A455" i="21"/>
  <c r="P454" i="21"/>
  <c r="N454" i="21"/>
  <c r="A454" i="21"/>
  <c r="P453" i="21"/>
  <c r="Q453" i="21"/>
  <c r="A453" i="21"/>
  <c r="P452" i="21"/>
  <c r="A452" i="21"/>
  <c r="P451" i="21"/>
  <c r="Q451" i="21"/>
  <c r="A451" i="21"/>
  <c r="P450" i="21"/>
  <c r="N450" i="21"/>
  <c r="A450" i="21"/>
  <c r="P449" i="21"/>
  <c r="N449" i="21"/>
  <c r="Q449" i="21"/>
  <c r="A449" i="21"/>
  <c r="P448" i="21"/>
  <c r="A448" i="21"/>
  <c r="P447" i="21"/>
  <c r="Q447" i="21"/>
  <c r="A447" i="21"/>
  <c r="P446" i="21"/>
  <c r="N446" i="21"/>
  <c r="A446" i="21"/>
  <c r="P445" i="21"/>
  <c r="Q445" i="21"/>
  <c r="A445" i="21"/>
  <c r="P444" i="21"/>
  <c r="A444" i="21"/>
  <c r="P443" i="21"/>
  <c r="Q443" i="21"/>
  <c r="A443" i="21"/>
  <c r="P442" i="21"/>
  <c r="N442" i="21"/>
  <c r="A442" i="21"/>
  <c r="P441" i="21"/>
  <c r="N441" i="21"/>
  <c r="Q441" i="21"/>
  <c r="A441" i="21"/>
  <c r="P440" i="21"/>
  <c r="A440" i="21"/>
  <c r="P439" i="21"/>
  <c r="Q439" i="21"/>
  <c r="A439" i="21"/>
  <c r="P438" i="21"/>
  <c r="N438" i="21"/>
  <c r="A438" i="21"/>
  <c r="P437" i="21"/>
  <c r="Q437" i="21"/>
  <c r="A437" i="21"/>
  <c r="P436" i="21"/>
  <c r="A436" i="21"/>
  <c r="P435" i="21"/>
  <c r="Q435" i="21"/>
  <c r="A435" i="21"/>
  <c r="P434" i="21"/>
  <c r="N434" i="21"/>
  <c r="A434" i="21"/>
  <c r="P433" i="21"/>
  <c r="N433" i="21"/>
  <c r="Q433" i="21"/>
  <c r="A433" i="21"/>
  <c r="P432" i="21"/>
  <c r="A432" i="21"/>
  <c r="P431" i="21"/>
  <c r="A431" i="21"/>
  <c r="P430" i="21"/>
  <c r="N430" i="21"/>
  <c r="A430" i="21"/>
  <c r="P429" i="21"/>
  <c r="A429" i="21"/>
  <c r="P428" i="21"/>
  <c r="A428" i="21"/>
  <c r="P427" i="21"/>
  <c r="A427" i="21"/>
  <c r="P426" i="21"/>
  <c r="N426" i="21"/>
  <c r="A426" i="21"/>
  <c r="P425" i="21"/>
  <c r="A425" i="21"/>
  <c r="P424" i="21"/>
  <c r="A424" i="21"/>
  <c r="P423" i="21"/>
  <c r="A423" i="21"/>
  <c r="P422" i="21"/>
  <c r="N422" i="21"/>
  <c r="A422" i="21"/>
  <c r="P421" i="21"/>
  <c r="A421" i="21"/>
  <c r="P420" i="21"/>
  <c r="A420" i="21"/>
  <c r="P419" i="21"/>
  <c r="A419" i="21"/>
  <c r="P418" i="21"/>
  <c r="N418" i="21"/>
  <c r="A418" i="21"/>
  <c r="P417" i="21"/>
  <c r="A417" i="21"/>
  <c r="P416" i="21"/>
  <c r="A416" i="21"/>
  <c r="P415" i="21"/>
  <c r="A415" i="21"/>
  <c r="P414" i="21"/>
  <c r="N414" i="21"/>
  <c r="A414" i="21"/>
  <c r="P413" i="21"/>
  <c r="A413" i="21"/>
  <c r="P412" i="21"/>
  <c r="A412" i="21"/>
  <c r="P411" i="21"/>
  <c r="A411" i="21"/>
  <c r="P410" i="21"/>
  <c r="N410" i="21"/>
  <c r="A410" i="21"/>
  <c r="P409" i="21"/>
  <c r="A409" i="21"/>
  <c r="P408" i="21"/>
  <c r="A408" i="21"/>
  <c r="P407" i="21"/>
  <c r="A407" i="21"/>
  <c r="P406" i="21"/>
  <c r="N406" i="21"/>
  <c r="A406" i="21"/>
  <c r="P405" i="21"/>
  <c r="N405" i="21"/>
  <c r="A405" i="21"/>
  <c r="P404" i="21"/>
  <c r="A404" i="21"/>
  <c r="P403" i="21"/>
  <c r="N403" i="21"/>
  <c r="A403" i="21"/>
  <c r="P402" i="21"/>
  <c r="N402" i="21"/>
  <c r="A402" i="21"/>
  <c r="Q401" i="21"/>
  <c r="P401" i="21"/>
  <c r="N401" i="21"/>
  <c r="A401" i="21"/>
  <c r="P400" i="21"/>
  <c r="A400" i="21"/>
  <c r="P399" i="21"/>
  <c r="N399" i="21"/>
  <c r="A399" i="21"/>
  <c r="P398" i="21"/>
  <c r="N398" i="21"/>
  <c r="A398" i="21"/>
  <c r="P397" i="21"/>
  <c r="N397" i="21"/>
  <c r="A397" i="21"/>
  <c r="P396" i="21"/>
  <c r="A396" i="21"/>
  <c r="P395" i="21"/>
  <c r="N395" i="21"/>
  <c r="A395" i="21"/>
  <c r="P394" i="21"/>
  <c r="N394" i="21"/>
  <c r="A394" i="21"/>
  <c r="Q393" i="21"/>
  <c r="P393" i="21"/>
  <c r="N393" i="21"/>
  <c r="A393" i="21"/>
  <c r="P392" i="21"/>
  <c r="A392" i="21"/>
  <c r="Q391" i="21"/>
  <c r="P391" i="21"/>
  <c r="N391" i="21"/>
  <c r="A391" i="21"/>
  <c r="P390" i="21"/>
  <c r="N390" i="21"/>
  <c r="A390" i="21"/>
  <c r="P389" i="21"/>
  <c r="N389" i="21"/>
  <c r="A389" i="21"/>
  <c r="P388" i="21"/>
  <c r="A388" i="21"/>
  <c r="P387" i="21"/>
  <c r="N387" i="21"/>
  <c r="A387" i="21"/>
  <c r="P386" i="21"/>
  <c r="N386" i="21"/>
  <c r="A386" i="21"/>
  <c r="P385" i="21"/>
  <c r="N385" i="21"/>
  <c r="A385" i="21"/>
  <c r="P384" i="21"/>
  <c r="A384" i="21"/>
  <c r="Q383" i="21"/>
  <c r="P383" i="21"/>
  <c r="N383" i="21"/>
  <c r="A383" i="21"/>
  <c r="P382" i="21"/>
  <c r="N382" i="21"/>
  <c r="A382" i="21"/>
  <c r="P381" i="21"/>
  <c r="N381" i="21"/>
  <c r="A381" i="21"/>
  <c r="P380" i="21"/>
  <c r="A380" i="21"/>
  <c r="P379" i="21"/>
  <c r="N379" i="21"/>
  <c r="A379" i="21"/>
  <c r="P378" i="21"/>
  <c r="N378" i="21"/>
  <c r="A378" i="21"/>
  <c r="Q377" i="21"/>
  <c r="P377" i="21"/>
  <c r="N377" i="21"/>
  <c r="A377" i="21"/>
  <c r="P376" i="21"/>
  <c r="A376" i="21"/>
  <c r="Q375" i="21"/>
  <c r="P375" i="21"/>
  <c r="N375" i="21"/>
  <c r="A375" i="21"/>
  <c r="P374" i="21"/>
  <c r="N374" i="21"/>
  <c r="A374" i="21"/>
  <c r="P373" i="21"/>
  <c r="N373" i="21"/>
  <c r="A373" i="21"/>
  <c r="P372" i="21"/>
  <c r="A372" i="21"/>
  <c r="P371" i="21"/>
  <c r="Q371" i="21"/>
  <c r="A371" i="21"/>
  <c r="P370" i="21"/>
  <c r="N370" i="21"/>
  <c r="A370" i="21"/>
  <c r="P369" i="21"/>
  <c r="N369" i="21"/>
  <c r="A369" i="21"/>
  <c r="P368" i="21"/>
  <c r="A368" i="21"/>
  <c r="P367" i="21"/>
  <c r="Q367" i="21"/>
  <c r="A367" i="21"/>
  <c r="P366" i="21"/>
  <c r="N366" i="21"/>
  <c r="A366" i="21"/>
  <c r="P365" i="21"/>
  <c r="A365" i="21"/>
  <c r="P364" i="21"/>
  <c r="A364" i="21"/>
  <c r="P363" i="21"/>
  <c r="A363" i="21"/>
  <c r="P362" i="21"/>
  <c r="N362" i="21"/>
  <c r="A362" i="21"/>
  <c r="P361" i="21"/>
  <c r="N361" i="21"/>
  <c r="A361" i="21"/>
  <c r="P360" i="21"/>
  <c r="A360" i="21"/>
  <c r="P359" i="21"/>
  <c r="N359" i="21"/>
  <c r="A359" i="21"/>
  <c r="P358" i="21"/>
  <c r="N358" i="21"/>
  <c r="A358" i="21"/>
  <c r="P357" i="21"/>
  <c r="N357" i="21"/>
  <c r="A357" i="21"/>
  <c r="P356" i="21"/>
  <c r="A356" i="21"/>
  <c r="P355" i="21"/>
  <c r="N355" i="21"/>
  <c r="A355" i="21"/>
  <c r="P354" i="21"/>
  <c r="N354" i="21"/>
  <c r="A354" i="21"/>
  <c r="P353" i="21"/>
  <c r="N353" i="21"/>
  <c r="A353" i="21"/>
  <c r="P352" i="21"/>
  <c r="A352" i="21"/>
  <c r="P351" i="21"/>
  <c r="N351" i="21"/>
  <c r="A351" i="21"/>
  <c r="P350" i="21"/>
  <c r="N350" i="21"/>
  <c r="A350" i="21"/>
  <c r="P349" i="21"/>
  <c r="N349" i="21"/>
  <c r="A349" i="21"/>
  <c r="P348" i="21"/>
  <c r="A348" i="21"/>
  <c r="P347" i="21"/>
  <c r="N347" i="21"/>
  <c r="A347" i="21"/>
  <c r="P346" i="21"/>
  <c r="N346" i="21"/>
  <c r="A346" i="21"/>
  <c r="P345" i="21"/>
  <c r="N345" i="21"/>
  <c r="A345" i="21"/>
  <c r="P344" i="21"/>
  <c r="A344" i="21"/>
  <c r="P343" i="21"/>
  <c r="N343" i="21"/>
  <c r="A343" i="21"/>
  <c r="P342" i="21"/>
  <c r="N342" i="21"/>
  <c r="A342" i="21"/>
  <c r="P341" i="21"/>
  <c r="N341" i="21"/>
  <c r="A341" i="21"/>
  <c r="P340" i="21"/>
  <c r="A340" i="21"/>
  <c r="P339" i="21"/>
  <c r="N339" i="21"/>
  <c r="A339" i="21"/>
  <c r="P338" i="21"/>
  <c r="A338" i="21"/>
  <c r="P337" i="21"/>
  <c r="N337" i="21"/>
  <c r="Q337" i="21"/>
  <c r="A337" i="21"/>
  <c r="P336" i="21"/>
  <c r="Q336" i="21"/>
  <c r="A336" i="21"/>
  <c r="P335" i="21"/>
  <c r="Q335" i="21"/>
  <c r="A335" i="21"/>
  <c r="P334" i="21"/>
  <c r="Q334" i="21"/>
  <c r="A334" i="21"/>
  <c r="P333" i="21"/>
  <c r="N333" i="21"/>
  <c r="A333" i="21"/>
  <c r="P332" i="21"/>
  <c r="Q332" i="21"/>
  <c r="A332" i="21"/>
  <c r="P331" i="21"/>
  <c r="Q331" i="21"/>
  <c r="A331" i="21"/>
  <c r="P330" i="21"/>
  <c r="Q330" i="21"/>
  <c r="A330" i="21"/>
  <c r="P329" i="21"/>
  <c r="N329" i="21"/>
  <c r="A329" i="21"/>
  <c r="P328" i="21"/>
  <c r="Q328" i="21"/>
  <c r="A328" i="21"/>
  <c r="P327" i="21"/>
  <c r="Q327" i="21"/>
  <c r="A327" i="21"/>
  <c r="P326" i="21"/>
  <c r="Q326" i="21"/>
  <c r="A326" i="21"/>
  <c r="P325" i="21"/>
  <c r="N325" i="21"/>
  <c r="A325" i="21"/>
  <c r="P324" i="21"/>
  <c r="Q324" i="21"/>
  <c r="A324" i="21"/>
  <c r="P323" i="21"/>
  <c r="Q323" i="21"/>
  <c r="A323" i="21"/>
  <c r="P322" i="21"/>
  <c r="Q322" i="21"/>
  <c r="A322" i="21"/>
  <c r="P321" i="21"/>
  <c r="N321" i="21"/>
  <c r="A321" i="21"/>
  <c r="P320" i="21"/>
  <c r="Q320" i="21"/>
  <c r="A320" i="21"/>
  <c r="P319" i="21"/>
  <c r="Q319" i="21"/>
  <c r="A319" i="21"/>
  <c r="P318" i="21"/>
  <c r="Q318" i="21"/>
  <c r="A318" i="21"/>
  <c r="P317" i="21"/>
  <c r="N317" i="21"/>
  <c r="A317" i="21"/>
  <c r="P316" i="21"/>
  <c r="Q316" i="21"/>
  <c r="A316" i="21"/>
  <c r="P315" i="21"/>
  <c r="Q315" i="21"/>
  <c r="A315" i="21"/>
  <c r="P314" i="21"/>
  <c r="Q314" i="21"/>
  <c r="A314" i="21"/>
  <c r="P313" i="21"/>
  <c r="N313" i="21"/>
  <c r="A313" i="21"/>
  <c r="P312" i="21"/>
  <c r="Q312" i="21"/>
  <c r="A312" i="21"/>
  <c r="P311" i="21"/>
  <c r="Q311" i="21"/>
  <c r="A311" i="21"/>
  <c r="P310" i="21"/>
  <c r="Q310" i="21"/>
  <c r="A310" i="21"/>
  <c r="P309" i="21"/>
  <c r="N309" i="21"/>
  <c r="A309" i="21"/>
  <c r="P308" i="21"/>
  <c r="Q308" i="21"/>
  <c r="A308" i="21"/>
  <c r="P307" i="21"/>
  <c r="Q307" i="21"/>
  <c r="A307" i="21"/>
  <c r="P306" i="21"/>
  <c r="Q306" i="21"/>
  <c r="A306" i="21"/>
  <c r="P305" i="21"/>
  <c r="N305" i="21"/>
  <c r="A305" i="21"/>
  <c r="P304" i="21"/>
  <c r="Q304" i="21"/>
  <c r="A304" i="21"/>
  <c r="P303" i="21"/>
  <c r="Q303" i="21"/>
  <c r="A303" i="21"/>
  <c r="P302" i="21"/>
  <c r="Q302" i="21"/>
  <c r="A302" i="21"/>
  <c r="P301" i="21"/>
  <c r="N301" i="21"/>
  <c r="A301" i="21"/>
  <c r="P300" i="21"/>
  <c r="Q300" i="21"/>
  <c r="A300" i="21"/>
  <c r="P299" i="21"/>
  <c r="Q299" i="21"/>
  <c r="A299" i="21"/>
  <c r="P298" i="21"/>
  <c r="Q298" i="21"/>
  <c r="A298" i="21"/>
  <c r="P297" i="21"/>
  <c r="N297" i="21"/>
  <c r="A297" i="21"/>
  <c r="P296" i="21"/>
  <c r="N296" i="21"/>
  <c r="A296" i="21"/>
  <c r="P295" i="21"/>
  <c r="Q295" i="21"/>
  <c r="A295" i="21"/>
  <c r="P294" i="21"/>
  <c r="N294" i="21"/>
  <c r="A294" i="21"/>
  <c r="P293" i="21"/>
  <c r="N293" i="21"/>
  <c r="A293" i="21"/>
  <c r="P292" i="21"/>
  <c r="N292" i="21"/>
  <c r="A292" i="21"/>
  <c r="P291" i="21"/>
  <c r="Q291" i="21"/>
  <c r="A291" i="21"/>
  <c r="P290" i="21"/>
  <c r="N290" i="21"/>
  <c r="A290" i="21"/>
  <c r="P289" i="21"/>
  <c r="N289" i="21"/>
  <c r="A289" i="21"/>
  <c r="P288" i="21"/>
  <c r="N288" i="21"/>
  <c r="A288" i="21"/>
  <c r="P287" i="21"/>
  <c r="Q287" i="21"/>
  <c r="A287" i="21"/>
  <c r="P286" i="21"/>
  <c r="N286" i="21"/>
  <c r="A286" i="21"/>
  <c r="P285" i="21"/>
  <c r="N285" i="21"/>
  <c r="A285" i="21"/>
  <c r="P284" i="21"/>
  <c r="N284" i="21"/>
  <c r="A284" i="21"/>
  <c r="P283" i="21"/>
  <c r="Q283" i="21"/>
  <c r="A283" i="21"/>
  <c r="P282" i="21"/>
  <c r="N282" i="21"/>
  <c r="A282" i="21"/>
  <c r="P281" i="21"/>
  <c r="N281" i="21"/>
  <c r="A281" i="21"/>
  <c r="P280" i="21"/>
  <c r="N280" i="21"/>
  <c r="A280" i="21"/>
  <c r="P279" i="21"/>
  <c r="Q279" i="21"/>
  <c r="A279" i="21"/>
  <c r="P278" i="21"/>
  <c r="N278" i="21"/>
  <c r="A278" i="21"/>
  <c r="P277" i="21"/>
  <c r="N277" i="21"/>
  <c r="A277" i="21"/>
  <c r="P276" i="21"/>
  <c r="N276" i="21"/>
  <c r="A276" i="21"/>
  <c r="P275" i="21"/>
  <c r="Q275" i="21"/>
  <c r="A275" i="21"/>
  <c r="P274" i="21"/>
  <c r="N274" i="21"/>
  <c r="A274" i="21"/>
  <c r="P273" i="21"/>
  <c r="N273" i="21"/>
  <c r="A273" i="21"/>
  <c r="P272" i="21"/>
  <c r="N272" i="21"/>
  <c r="A272" i="21"/>
  <c r="P271" i="21"/>
  <c r="Q271" i="21"/>
  <c r="A271" i="21"/>
  <c r="P270" i="21"/>
  <c r="N270" i="21"/>
  <c r="A270" i="21"/>
  <c r="P269" i="21"/>
  <c r="A269" i="21"/>
  <c r="P268" i="21"/>
  <c r="N268" i="21"/>
  <c r="A268" i="21"/>
  <c r="P267" i="21"/>
  <c r="N267" i="21"/>
  <c r="A267" i="21"/>
  <c r="P266" i="21"/>
  <c r="N266" i="21"/>
  <c r="A266" i="21"/>
  <c r="P265" i="21"/>
  <c r="Q265" i="21"/>
  <c r="A265" i="21"/>
  <c r="P264" i="21"/>
  <c r="N264" i="21"/>
  <c r="Q264" i="21"/>
  <c r="A264" i="21"/>
  <c r="P263" i="21"/>
  <c r="N263" i="21"/>
  <c r="A263" i="21"/>
  <c r="P262" i="21"/>
  <c r="Q262" i="21"/>
  <c r="A262" i="21"/>
  <c r="P261" i="21"/>
  <c r="Q261" i="21"/>
  <c r="A261" i="21"/>
  <c r="Q260" i="21"/>
  <c r="P260" i="21"/>
  <c r="N260" i="21"/>
  <c r="A260" i="21"/>
  <c r="Q259" i="21"/>
  <c r="P259" i="21"/>
  <c r="N259" i="21"/>
  <c r="A259" i="21"/>
  <c r="Q258" i="21"/>
  <c r="P258" i="21"/>
  <c r="N258" i="21"/>
  <c r="A258" i="21"/>
  <c r="P257" i="21"/>
  <c r="Q257" i="21"/>
  <c r="A257" i="21"/>
  <c r="P256" i="21"/>
  <c r="N256" i="21"/>
  <c r="A256" i="21"/>
  <c r="P255" i="21"/>
  <c r="N255" i="21"/>
  <c r="A255" i="21"/>
  <c r="P254" i="21"/>
  <c r="N254" i="21"/>
  <c r="A254" i="21"/>
  <c r="P253" i="21"/>
  <c r="Q253" i="21"/>
  <c r="A253" i="21"/>
  <c r="P252" i="21"/>
  <c r="Q252" i="21"/>
  <c r="A252" i="21"/>
  <c r="P251" i="21"/>
  <c r="N251" i="21"/>
  <c r="A251" i="21"/>
  <c r="P250" i="21"/>
  <c r="Q250" i="21"/>
  <c r="A250" i="21"/>
  <c r="P249" i="21"/>
  <c r="Q249" i="21"/>
  <c r="A249" i="21"/>
  <c r="P248" i="21"/>
  <c r="N248" i="21"/>
  <c r="Q248" i="21"/>
  <c r="A248" i="21"/>
  <c r="P247" i="21"/>
  <c r="N247" i="21"/>
  <c r="A247" i="21"/>
  <c r="P246" i="21"/>
  <c r="N246" i="21"/>
  <c r="Q246" i="21"/>
  <c r="A246" i="21"/>
  <c r="P245" i="21"/>
  <c r="N245" i="21"/>
  <c r="Q245" i="21"/>
  <c r="A245" i="21"/>
  <c r="P244" i="21"/>
  <c r="N244" i="21"/>
  <c r="A244" i="21"/>
  <c r="P243" i="21"/>
  <c r="N243" i="21"/>
  <c r="A243" i="21"/>
  <c r="P242" i="21"/>
  <c r="Q242" i="21"/>
  <c r="A242" i="21"/>
  <c r="P241" i="21"/>
  <c r="Q241" i="21"/>
  <c r="A241" i="21"/>
  <c r="P240" i="21"/>
  <c r="Q240" i="21"/>
  <c r="A240" i="21"/>
  <c r="P239" i="21"/>
  <c r="N239" i="21"/>
  <c r="A239" i="21"/>
  <c r="P238" i="21"/>
  <c r="N238" i="21"/>
  <c r="Q238" i="21"/>
  <c r="A238" i="21"/>
  <c r="P237" i="21"/>
  <c r="N237" i="21"/>
  <c r="Q237" i="21"/>
  <c r="A237" i="21"/>
  <c r="Q236" i="21"/>
  <c r="P236" i="21"/>
  <c r="N236" i="21"/>
  <c r="A236" i="21"/>
  <c r="Q235" i="21"/>
  <c r="P235" i="21"/>
  <c r="N235" i="21"/>
  <c r="A235" i="21"/>
  <c r="P234" i="21"/>
  <c r="N234" i="21"/>
  <c r="A234" i="21"/>
  <c r="P233" i="21"/>
  <c r="Q233" i="21"/>
  <c r="A233" i="21"/>
  <c r="P232" i="21"/>
  <c r="Q232" i="21"/>
  <c r="A232" i="21"/>
  <c r="P231" i="21"/>
  <c r="N231" i="21"/>
  <c r="A231" i="21"/>
  <c r="P230" i="21"/>
  <c r="Q230" i="21"/>
  <c r="A230" i="21"/>
  <c r="P229" i="21"/>
  <c r="Q229" i="21"/>
  <c r="A229" i="21"/>
  <c r="P228" i="21"/>
  <c r="N228" i="21"/>
  <c r="Q228" i="21"/>
  <c r="A228" i="21"/>
  <c r="P227" i="21"/>
  <c r="N227" i="21"/>
  <c r="A227" i="21"/>
  <c r="P226" i="21"/>
  <c r="N226" i="21"/>
  <c r="Q226" i="21"/>
  <c r="A226" i="21"/>
  <c r="P225" i="21"/>
  <c r="N225" i="21"/>
  <c r="Q225" i="21"/>
  <c r="A225" i="21"/>
  <c r="P224" i="21"/>
  <c r="N224" i="21"/>
  <c r="A224" i="21"/>
  <c r="P223" i="21"/>
  <c r="N223" i="21"/>
  <c r="A223" i="21"/>
  <c r="P222" i="21"/>
  <c r="N222" i="21"/>
  <c r="A222" i="21"/>
  <c r="P221" i="21"/>
  <c r="Q221" i="21"/>
  <c r="A221" i="21"/>
  <c r="P220" i="21"/>
  <c r="N220" i="21"/>
  <c r="Q220" i="21"/>
  <c r="A220" i="21"/>
  <c r="P219" i="21"/>
  <c r="N219" i="21"/>
  <c r="A219" i="21"/>
  <c r="P218" i="21"/>
  <c r="Q218" i="21"/>
  <c r="A218" i="21"/>
  <c r="P217" i="21"/>
  <c r="Q217" i="21"/>
  <c r="A217" i="21"/>
  <c r="P216" i="21"/>
  <c r="N216" i="21"/>
  <c r="Q216" i="21"/>
  <c r="A216" i="21"/>
  <c r="P215" i="21"/>
  <c r="N215" i="21"/>
  <c r="A215" i="21"/>
  <c r="P214" i="21"/>
  <c r="N214" i="21"/>
  <c r="Q214" i="21"/>
  <c r="A214" i="21"/>
  <c r="P213" i="21"/>
  <c r="N213" i="21"/>
  <c r="Q213" i="21"/>
  <c r="A213" i="21"/>
  <c r="P212" i="21"/>
  <c r="A212" i="21"/>
  <c r="P211" i="21"/>
  <c r="A211" i="21"/>
  <c r="P210" i="21"/>
  <c r="Q210" i="21"/>
  <c r="A210" i="21"/>
  <c r="P209" i="21"/>
  <c r="Q209" i="21"/>
  <c r="A209" i="21"/>
  <c r="P208" i="21"/>
  <c r="Q208" i="21"/>
  <c r="A208" i="21"/>
  <c r="P207" i="21"/>
  <c r="N207" i="21"/>
  <c r="A207" i="21"/>
  <c r="P206" i="21"/>
  <c r="N206" i="21"/>
  <c r="Q206" i="21"/>
  <c r="A206" i="21"/>
  <c r="P205" i="21"/>
  <c r="Q205" i="21"/>
  <c r="A205" i="21"/>
  <c r="P204" i="21"/>
  <c r="N204" i="21"/>
  <c r="A204" i="21"/>
  <c r="P203" i="21"/>
  <c r="N203" i="21"/>
  <c r="A203" i="21"/>
  <c r="P202" i="21"/>
  <c r="A202" i="21"/>
  <c r="P201" i="21"/>
  <c r="A201" i="21"/>
  <c r="P200" i="21"/>
  <c r="Q200" i="21"/>
  <c r="A200" i="21"/>
  <c r="P199" i="21"/>
  <c r="N199" i="21"/>
  <c r="A199" i="21"/>
  <c r="P198" i="21"/>
  <c r="N198" i="21"/>
  <c r="Q198" i="21"/>
  <c r="A198" i="21"/>
  <c r="P197" i="21"/>
  <c r="N197" i="21"/>
  <c r="Q197" i="21"/>
  <c r="A197" i="21"/>
  <c r="P196" i="21"/>
  <c r="Q196" i="21"/>
  <c r="A196" i="21"/>
  <c r="P195" i="21"/>
  <c r="N195" i="21"/>
  <c r="A195" i="21"/>
  <c r="Q194" i="21"/>
  <c r="P194" i="21"/>
  <c r="N194" i="21"/>
  <c r="A194" i="21"/>
  <c r="P193" i="21"/>
  <c r="N193" i="21"/>
  <c r="Q193" i="21"/>
  <c r="A193" i="21"/>
  <c r="Q192" i="21"/>
  <c r="P192" i="21"/>
  <c r="N192" i="21"/>
  <c r="A192" i="21"/>
  <c r="P191" i="21"/>
  <c r="N191" i="21"/>
  <c r="A191" i="21"/>
  <c r="P190" i="21"/>
  <c r="N190" i="21"/>
  <c r="A190" i="21"/>
  <c r="P189" i="21"/>
  <c r="A189" i="21"/>
  <c r="P188" i="21"/>
  <c r="Q188" i="21"/>
  <c r="A188" i="21"/>
  <c r="P187" i="21"/>
  <c r="A187" i="21"/>
  <c r="P186" i="21"/>
  <c r="Q186" i="21"/>
  <c r="A186" i="21"/>
  <c r="P185" i="21"/>
  <c r="Q185" i="21"/>
  <c r="A185" i="21"/>
  <c r="P184" i="21"/>
  <c r="N184" i="21"/>
  <c r="Q184" i="21"/>
  <c r="A184" i="21"/>
  <c r="P183" i="21"/>
  <c r="N183" i="21"/>
  <c r="A183" i="21"/>
  <c r="P182" i="21"/>
  <c r="N182" i="21"/>
  <c r="A182" i="21"/>
  <c r="P181" i="21"/>
  <c r="Q181" i="21"/>
  <c r="A181" i="21"/>
  <c r="P180" i="21"/>
  <c r="N180" i="21"/>
  <c r="A180" i="21"/>
  <c r="P179" i="21"/>
  <c r="A179" i="21"/>
  <c r="P178" i="21"/>
  <c r="Q178" i="21"/>
  <c r="A178" i="21"/>
  <c r="P177" i="21"/>
  <c r="Q177" i="21"/>
  <c r="A177" i="21"/>
  <c r="P176" i="21"/>
  <c r="Q176" i="21"/>
  <c r="A176" i="21"/>
  <c r="P175" i="21"/>
  <c r="N175" i="21"/>
  <c r="A175" i="21"/>
  <c r="P174" i="21"/>
  <c r="Q174" i="21"/>
  <c r="A174" i="21"/>
  <c r="P173" i="21"/>
  <c r="Q173" i="21"/>
  <c r="A173" i="21"/>
  <c r="Q172" i="21"/>
  <c r="P172" i="21"/>
  <c r="N172" i="21"/>
  <c r="A172" i="21"/>
  <c r="P171" i="21"/>
  <c r="N171" i="21"/>
  <c r="A171" i="21"/>
  <c r="P170" i="21"/>
  <c r="N170" i="21"/>
  <c r="A170" i="21"/>
  <c r="P169" i="21"/>
  <c r="A169" i="21"/>
  <c r="P168" i="21"/>
  <c r="Q168" i="21"/>
  <c r="A168" i="21"/>
  <c r="P167" i="21"/>
  <c r="N167" i="21"/>
  <c r="A167" i="21"/>
  <c r="P166" i="21"/>
  <c r="Q166" i="21"/>
  <c r="A166" i="21"/>
  <c r="P165" i="21"/>
  <c r="N165" i="21"/>
  <c r="A165" i="21"/>
  <c r="P164" i="21"/>
  <c r="Q164" i="21"/>
  <c r="A164" i="21"/>
  <c r="P163" i="21"/>
  <c r="Q163" i="21"/>
  <c r="A163" i="21"/>
  <c r="P162" i="21"/>
  <c r="Q162" i="21"/>
  <c r="A162" i="21"/>
  <c r="P161" i="21"/>
  <c r="N161" i="21"/>
  <c r="A161" i="21"/>
  <c r="P160" i="21"/>
  <c r="Q160" i="21"/>
  <c r="A160" i="21"/>
  <c r="P159" i="21"/>
  <c r="Q159" i="21"/>
  <c r="A159" i="21"/>
  <c r="P158" i="21"/>
  <c r="N158" i="21"/>
  <c r="Q158" i="21"/>
  <c r="A158" i="21"/>
  <c r="P157" i="21"/>
  <c r="N157" i="21"/>
  <c r="A157" i="21"/>
  <c r="P156" i="21"/>
  <c r="Q156" i="21"/>
  <c r="A156" i="21"/>
  <c r="P155" i="21"/>
  <c r="Q155" i="21"/>
  <c r="A155" i="21"/>
  <c r="P154" i="21"/>
  <c r="Q154" i="21"/>
  <c r="A154" i="21"/>
  <c r="P153" i="21"/>
  <c r="N153" i="21"/>
  <c r="A153" i="21"/>
  <c r="P152" i="21"/>
  <c r="Q152" i="21"/>
  <c r="A152" i="21"/>
  <c r="P151" i="21"/>
  <c r="Q151" i="21"/>
  <c r="A151" i="21"/>
  <c r="P150" i="21"/>
  <c r="Q150" i="21"/>
  <c r="A150" i="21"/>
  <c r="P149" i="21"/>
  <c r="N149" i="21"/>
  <c r="A149" i="21"/>
  <c r="P148" i="21"/>
  <c r="Q148" i="21"/>
  <c r="A148" i="21"/>
  <c r="P147" i="21"/>
  <c r="Q147" i="21"/>
  <c r="A147" i="21"/>
  <c r="P146" i="21"/>
  <c r="Q146" i="21"/>
  <c r="A146" i="21"/>
  <c r="P145" i="21"/>
  <c r="N145" i="21"/>
  <c r="A145" i="21"/>
  <c r="P144" i="21"/>
  <c r="Q144" i="21"/>
  <c r="A144" i="21"/>
  <c r="P143" i="21"/>
  <c r="Q143" i="21"/>
  <c r="A143" i="21"/>
  <c r="P142" i="21"/>
  <c r="N142" i="21"/>
  <c r="Q142" i="21"/>
  <c r="A142" i="21"/>
  <c r="P141" i="21"/>
  <c r="N141" i="21"/>
  <c r="A141" i="21"/>
  <c r="P140" i="21"/>
  <c r="Q140" i="21"/>
  <c r="A140" i="21"/>
  <c r="P139" i="21"/>
  <c r="Q139" i="21"/>
  <c r="A139" i="21"/>
  <c r="P138" i="21"/>
  <c r="Q138" i="21"/>
  <c r="A138" i="21"/>
  <c r="P137" i="21"/>
  <c r="N137" i="21"/>
  <c r="A137" i="21"/>
  <c r="P136" i="21"/>
  <c r="Q136" i="21"/>
  <c r="A136" i="21"/>
  <c r="P135" i="21"/>
  <c r="Q135" i="21"/>
  <c r="A135" i="21"/>
  <c r="P134" i="21"/>
  <c r="Q134" i="21"/>
  <c r="A134" i="21"/>
  <c r="P133" i="21"/>
  <c r="N133" i="21"/>
  <c r="A133" i="21"/>
  <c r="P132" i="21"/>
  <c r="Q132" i="21"/>
  <c r="A132" i="21"/>
  <c r="P131" i="21"/>
  <c r="Q131" i="21"/>
  <c r="A131" i="21"/>
  <c r="P130" i="21"/>
  <c r="Q130" i="21"/>
  <c r="A130" i="21"/>
  <c r="P129" i="21"/>
  <c r="N129" i="21"/>
  <c r="A129" i="21"/>
  <c r="P128" i="21"/>
  <c r="Q128" i="21"/>
  <c r="A128" i="21"/>
  <c r="P127" i="21"/>
  <c r="Q127" i="21"/>
  <c r="A127" i="21"/>
  <c r="P126" i="21"/>
  <c r="N126" i="21"/>
  <c r="Q126" i="21"/>
  <c r="A126" i="21"/>
  <c r="P125" i="21"/>
  <c r="N125" i="21"/>
  <c r="A125" i="21"/>
  <c r="P124" i="21"/>
  <c r="Q124" i="21"/>
  <c r="A124" i="21"/>
  <c r="P123" i="21"/>
  <c r="Q123" i="21"/>
  <c r="A123" i="21"/>
  <c r="P122" i="21"/>
  <c r="Q122" i="21"/>
  <c r="A122" i="21"/>
  <c r="P121" i="21"/>
  <c r="N121" i="21"/>
  <c r="A121" i="21"/>
  <c r="P120" i="21"/>
  <c r="Q120" i="21"/>
  <c r="A120" i="21"/>
  <c r="P119" i="21"/>
  <c r="Q119" i="21"/>
  <c r="A119" i="21"/>
  <c r="P118" i="21"/>
  <c r="Q118" i="21"/>
  <c r="A118" i="21"/>
  <c r="P117" i="21"/>
  <c r="N117" i="21"/>
  <c r="A117" i="21"/>
  <c r="P116" i="21"/>
  <c r="Q116" i="21"/>
  <c r="A116" i="21"/>
  <c r="P115" i="21"/>
  <c r="Q115" i="21"/>
  <c r="A115" i="21"/>
  <c r="P114" i="21"/>
  <c r="Q114" i="21"/>
  <c r="A114" i="21"/>
  <c r="P113" i="21"/>
  <c r="N113" i="21"/>
  <c r="A113" i="21"/>
  <c r="P112" i="21"/>
  <c r="Q112" i="21"/>
  <c r="A112" i="21"/>
  <c r="P111" i="21"/>
  <c r="Q111" i="21"/>
  <c r="A111" i="21"/>
  <c r="P110" i="21"/>
  <c r="N110" i="21"/>
  <c r="Q110" i="21"/>
  <c r="A110" i="21"/>
  <c r="P109" i="21"/>
  <c r="N109" i="21"/>
  <c r="A109" i="21"/>
  <c r="P108" i="21"/>
  <c r="Q108" i="21"/>
  <c r="A108" i="21"/>
  <c r="P107" i="21"/>
  <c r="Q107" i="21"/>
  <c r="A107" i="21"/>
  <c r="P106" i="21"/>
  <c r="Q106" i="21"/>
  <c r="A106" i="21"/>
  <c r="P105" i="21"/>
  <c r="N105" i="21"/>
  <c r="A105" i="21"/>
  <c r="P104" i="21"/>
  <c r="Q104" i="21"/>
  <c r="A104" i="21"/>
  <c r="P103" i="21"/>
  <c r="Q103" i="21"/>
  <c r="A103" i="21"/>
  <c r="P102" i="21"/>
  <c r="Q102" i="21"/>
  <c r="A102" i="21"/>
  <c r="P101" i="21"/>
  <c r="N101" i="21"/>
  <c r="A101" i="21"/>
  <c r="P100" i="21"/>
  <c r="Q100" i="21"/>
  <c r="A100" i="21"/>
  <c r="P99" i="21"/>
  <c r="Q99" i="21"/>
  <c r="A99" i="21"/>
  <c r="P98" i="21"/>
  <c r="N98" i="21"/>
  <c r="Q98" i="21"/>
  <c r="A98" i="21"/>
  <c r="P97" i="21"/>
  <c r="N97" i="21"/>
  <c r="A97" i="21"/>
  <c r="P96" i="21"/>
  <c r="Q96" i="21"/>
  <c r="A96" i="21"/>
  <c r="P95" i="21"/>
  <c r="Q95" i="21"/>
  <c r="A95" i="21"/>
  <c r="P94" i="21"/>
  <c r="N94" i="21"/>
  <c r="Q94" i="21"/>
  <c r="A94" i="21"/>
  <c r="P93" i="21"/>
  <c r="N93" i="21"/>
  <c r="A93" i="21"/>
  <c r="P92" i="21"/>
  <c r="Q92" i="21"/>
  <c r="A92" i="21"/>
  <c r="P91" i="21"/>
  <c r="Q91" i="21"/>
  <c r="A91" i="21"/>
  <c r="P90" i="21"/>
  <c r="Q90" i="21"/>
  <c r="A90" i="21"/>
  <c r="P89" i="21"/>
  <c r="N89" i="21"/>
  <c r="A89" i="21"/>
  <c r="P88" i="21"/>
  <c r="Q88" i="21"/>
  <c r="A88" i="21"/>
  <c r="P87" i="21"/>
  <c r="Q87" i="21"/>
  <c r="A87" i="21"/>
  <c r="P86" i="21"/>
  <c r="Q86" i="21"/>
  <c r="A86" i="21"/>
  <c r="P85" i="21"/>
  <c r="N85" i="21"/>
  <c r="A85" i="21"/>
  <c r="P84" i="21"/>
  <c r="Q84" i="21"/>
  <c r="A84" i="21"/>
  <c r="P83" i="21"/>
  <c r="Q83" i="21"/>
  <c r="A83" i="21"/>
  <c r="P82" i="21"/>
  <c r="N82" i="21"/>
  <c r="Q82" i="21"/>
  <c r="A82" i="21"/>
  <c r="P81" i="21"/>
  <c r="N81" i="21"/>
  <c r="A81" i="21"/>
  <c r="P80" i="21"/>
  <c r="Q80" i="21"/>
  <c r="A80" i="21"/>
  <c r="P79" i="21"/>
  <c r="Q79" i="21"/>
  <c r="A79" i="21"/>
  <c r="P78" i="21"/>
  <c r="Q78" i="21"/>
  <c r="A78" i="21"/>
  <c r="P77" i="21"/>
  <c r="N77" i="21"/>
  <c r="A77" i="21"/>
  <c r="P76" i="21"/>
  <c r="Q76" i="21"/>
  <c r="A76" i="21"/>
  <c r="P75" i="21"/>
  <c r="Q75" i="21"/>
  <c r="A75" i="21"/>
  <c r="P74" i="21"/>
  <c r="Q74" i="21"/>
  <c r="A74" i="21"/>
  <c r="P73" i="21"/>
  <c r="N73" i="21"/>
  <c r="A73" i="21"/>
  <c r="P72" i="21"/>
  <c r="Q72" i="21"/>
  <c r="A72" i="21"/>
  <c r="P71" i="21"/>
  <c r="Q71" i="21"/>
  <c r="A71" i="21"/>
  <c r="P70" i="21"/>
  <c r="Q70" i="21"/>
  <c r="A70" i="21"/>
  <c r="P69" i="21"/>
  <c r="N69" i="21"/>
  <c r="A69" i="21"/>
  <c r="P68" i="21"/>
  <c r="Q68" i="21"/>
  <c r="A68" i="21"/>
  <c r="P67" i="21"/>
  <c r="Q67" i="21"/>
  <c r="A67" i="21"/>
  <c r="P66" i="21"/>
  <c r="Q66" i="21"/>
  <c r="A66" i="21"/>
  <c r="P65" i="21"/>
  <c r="N65" i="21"/>
  <c r="A65" i="21"/>
  <c r="P64" i="21"/>
  <c r="Q64" i="21"/>
  <c r="A64" i="21"/>
  <c r="P63" i="21"/>
  <c r="Q63" i="21"/>
  <c r="A63" i="21"/>
  <c r="P62" i="21"/>
  <c r="Q62" i="21"/>
  <c r="A62" i="21"/>
  <c r="P61" i="21"/>
  <c r="N61" i="21"/>
  <c r="A61" i="21"/>
  <c r="P60" i="21"/>
  <c r="Q60" i="21"/>
  <c r="A60" i="21"/>
  <c r="P59" i="21"/>
  <c r="Q59" i="21"/>
  <c r="A59" i="21"/>
  <c r="P58" i="21"/>
  <c r="Q58" i="21"/>
  <c r="A58" i="21"/>
  <c r="P57" i="21"/>
  <c r="N57" i="21"/>
  <c r="A57" i="21"/>
  <c r="P56" i="21"/>
  <c r="Q56" i="21"/>
  <c r="A56" i="21"/>
  <c r="P55" i="21"/>
  <c r="Q55" i="21"/>
  <c r="A55" i="21"/>
  <c r="P54" i="21"/>
  <c r="Q54" i="21"/>
  <c r="A54" i="21"/>
  <c r="P53" i="21"/>
  <c r="N53" i="21"/>
  <c r="A53" i="21"/>
  <c r="P52" i="21"/>
  <c r="Q52" i="21"/>
  <c r="A52" i="21"/>
  <c r="P51" i="21"/>
  <c r="Q51" i="21"/>
  <c r="A51" i="21"/>
  <c r="P50" i="21"/>
  <c r="Q50" i="21"/>
  <c r="A50" i="21"/>
  <c r="P49" i="21"/>
  <c r="N49" i="21"/>
  <c r="A49" i="21"/>
  <c r="P48" i="21"/>
  <c r="Q48" i="21"/>
  <c r="A48" i="21"/>
  <c r="P47" i="21"/>
  <c r="Q47" i="21"/>
  <c r="A47" i="21"/>
  <c r="P46" i="21"/>
  <c r="Q46" i="21"/>
  <c r="A46" i="21"/>
  <c r="P45" i="21"/>
  <c r="N45" i="21"/>
  <c r="A45" i="21"/>
  <c r="P44" i="21"/>
  <c r="Q44" i="21"/>
  <c r="A44" i="21"/>
  <c r="P43" i="21"/>
  <c r="Q43" i="21"/>
  <c r="A43" i="21"/>
  <c r="P42" i="21"/>
  <c r="Q42" i="21"/>
  <c r="A42" i="21"/>
  <c r="P41" i="21"/>
  <c r="N41" i="21"/>
  <c r="A41" i="21"/>
  <c r="P40" i="21"/>
  <c r="Q40" i="21"/>
  <c r="A40" i="21"/>
  <c r="P39" i="21"/>
  <c r="Q39" i="21"/>
  <c r="A39" i="21"/>
  <c r="P38" i="21"/>
  <c r="Q38" i="21"/>
  <c r="A38" i="21"/>
  <c r="P37" i="21"/>
  <c r="N37" i="21"/>
  <c r="A37" i="21"/>
  <c r="P36" i="21"/>
  <c r="Q36" i="21"/>
  <c r="A36" i="21"/>
  <c r="P35" i="21"/>
  <c r="Q35" i="21"/>
  <c r="A35" i="21"/>
  <c r="P34" i="21"/>
  <c r="Q34" i="21"/>
  <c r="A34" i="21"/>
  <c r="P33" i="21"/>
  <c r="N33" i="21"/>
  <c r="A33" i="21"/>
  <c r="P32" i="21"/>
  <c r="Q32" i="21"/>
  <c r="A32" i="21"/>
  <c r="P31" i="21"/>
  <c r="Q31" i="21"/>
  <c r="A31" i="21"/>
  <c r="P30" i="21"/>
  <c r="Q30" i="21"/>
  <c r="A30" i="21"/>
  <c r="P29" i="21"/>
  <c r="N29" i="21"/>
  <c r="A29" i="21"/>
  <c r="P28" i="21"/>
  <c r="Q28" i="21"/>
  <c r="A28" i="21"/>
  <c r="P27" i="21"/>
  <c r="Q27" i="21"/>
  <c r="A27" i="21"/>
  <c r="P26" i="21"/>
  <c r="Q26" i="21"/>
  <c r="A26" i="21"/>
  <c r="P25" i="21"/>
  <c r="N25" i="21"/>
  <c r="A25" i="21"/>
  <c r="P24" i="21"/>
  <c r="Q24" i="21"/>
  <c r="A24" i="21"/>
  <c r="P23" i="21"/>
  <c r="Q23" i="21"/>
  <c r="A23" i="21"/>
  <c r="P22" i="21"/>
  <c r="Q22" i="21"/>
  <c r="A22" i="21"/>
  <c r="P21" i="21"/>
  <c r="N21" i="21"/>
  <c r="A21" i="21"/>
  <c r="P20" i="21"/>
  <c r="Q20" i="21"/>
  <c r="A20" i="21"/>
  <c r="P19" i="21"/>
  <c r="Q19" i="21"/>
  <c r="A19" i="21"/>
  <c r="P18" i="21"/>
  <c r="Q18" i="21"/>
  <c r="A18" i="21"/>
  <c r="P17" i="21"/>
  <c r="N17" i="21"/>
  <c r="A17" i="21"/>
  <c r="P16" i="21"/>
  <c r="Q16" i="21"/>
  <c r="A16" i="21"/>
  <c r="P15" i="21"/>
  <c r="Q15" i="21"/>
  <c r="A15" i="21"/>
  <c r="P14" i="21"/>
  <c r="Q14" i="21"/>
  <c r="A14" i="21"/>
  <c r="P13" i="21"/>
  <c r="N13" i="21"/>
  <c r="A13" i="21"/>
  <c r="P12" i="21"/>
  <c r="Q12" i="21"/>
  <c r="A12" i="21"/>
  <c r="P11" i="21"/>
  <c r="Q11" i="21"/>
  <c r="A11" i="21"/>
  <c r="P10" i="21"/>
  <c r="Q10" i="21"/>
  <c r="A10" i="21"/>
  <c r="P9" i="21"/>
  <c r="N9" i="21"/>
  <c r="A9" i="21"/>
  <c r="P8" i="21"/>
  <c r="Q8" i="21"/>
  <c r="A8" i="21"/>
  <c r="P7" i="21"/>
  <c r="Q7" i="21"/>
  <c r="A7" i="21"/>
  <c r="P6" i="21"/>
  <c r="Q6" i="21"/>
  <c r="A6" i="21"/>
  <c r="P5" i="21"/>
  <c r="N5" i="21"/>
  <c r="A5" i="21"/>
  <c r="K4" i="21"/>
  <c r="J4" i="21"/>
  <c r="I4" i="21"/>
  <c r="AC6" i="13"/>
  <c r="AC7" i="13"/>
  <c r="P4" i="21" l="1"/>
  <c r="N58" i="21"/>
  <c r="N74" i="21"/>
  <c r="N90" i="21"/>
  <c r="N106" i="21"/>
  <c r="N116" i="21"/>
  <c r="N132" i="21"/>
  <c r="N148" i="21"/>
  <c r="N164" i="21"/>
  <c r="Q171" i="21"/>
  <c r="N173" i="21"/>
  <c r="N174" i="21"/>
  <c r="Q203" i="21"/>
  <c r="N205" i="21"/>
  <c r="N240" i="21"/>
  <c r="N241" i="21"/>
  <c r="N242" i="21"/>
  <c r="N304" i="21"/>
  <c r="N310" i="21"/>
  <c r="N316" i="21"/>
  <c r="N336" i="21"/>
  <c r="Q353" i="21"/>
  <c r="Q385" i="21"/>
  <c r="N435" i="21"/>
  <c r="N443" i="21"/>
  <c r="N451" i="21"/>
  <c r="N459" i="21"/>
  <c r="N467" i="21"/>
  <c r="N475" i="21"/>
  <c r="N483" i="21"/>
  <c r="N491" i="21"/>
  <c r="N499" i="21"/>
  <c r="N62" i="21"/>
  <c r="N78" i="21"/>
  <c r="N200" i="21"/>
  <c r="Q204" i="21"/>
  <c r="N302" i="21"/>
  <c r="N308" i="21"/>
  <c r="N328" i="21"/>
  <c r="N334" i="21"/>
  <c r="Q347" i="21"/>
  <c r="N371" i="21"/>
  <c r="Q399" i="21"/>
  <c r="N66" i="21"/>
  <c r="N124" i="21"/>
  <c r="N140" i="21"/>
  <c r="N156" i="21"/>
  <c r="N185" i="21"/>
  <c r="N186" i="21"/>
  <c r="N196" i="21"/>
  <c r="N217" i="21"/>
  <c r="N218" i="21"/>
  <c r="N232" i="21"/>
  <c r="N252" i="21"/>
  <c r="N261" i="21"/>
  <c r="N262" i="21"/>
  <c r="N300" i="21"/>
  <c r="N320" i="21"/>
  <c r="N326" i="21"/>
  <c r="N332" i="21"/>
  <c r="Q345" i="21"/>
  <c r="Q373" i="21"/>
  <c r="Q381" i="21"/>
  <c r="Q389" i="21"/>
  <c r="Q397" i="21"/>
  <c r="N439" i="21"/>
  <c r="N447" i="21"/>
  <c r="N455" i="21"/>
  <c r="N463" i="21"/>
  <c r="N471" i="21"/>
  <c r="N479" i="21"/>
  <c r="N487" i="21"/>
  <c r="N495" i="21"/>
  <c r="N503" i="21"/>
  <c r="N54" i="21"/>
  <c r="N70" i="21"/>
  <c r="N86" i="21"/>
  <c r="N102" i="21"/>
  <c r="N118" i="21"/>
  <c r="N134" i="21"/>
  <c r="N150" i="21"/>
  <c r="N166" i="21"/>
  <c r="N176" i="21"/>
  <c r="Q182" i="21"/>
  <c r="Q195" i="21"/>
  <c r="N208" i="21"/>
  <c r="N209" i="21"/>
  <c r="N210" i="21"/>
  <c r="Q227" i="21"/>
  <c r="N229" i="21"/>
  <c r="N230" i="21"/>
  <c r="N249" i="21"/>
  <c r="N250" i="21"/>
  <c r="N312" i="21"/>
  <c r="N318" i="21"/>
  <c r="N324" i="21"/>
  <c r="Q355" i="21"/>
  <c r="N367" i="21"/>
  <c r="Q369" i="21"/>
  <c r="Q379" i="21"/>
  <c r="Q387" i="21"/>
  <c r="Q395" i="21"/>
  <c r="Q403" i="21"/>
  <c r="N437" i="21"/>
  <c r="N445" i="21"/>
  <c r="N453" i="21"/>
  <c r="N461" i="21"/>
  <c r="N469" i="21"/>
  <c r="N477" i="21"/>
  <c r="N485" i="21"/>
  <c r="N493" i="21"/>
  <c r="N501" i="21"/>
  <c r="Q201" i="21"/>
  <c r="N201" i="21"/>
  <c r="N6" i="21"/>
  <c r="N8" i="21"/>
  <c r="N10" i="21"/>
  <c r="N12" i="21"/>
  <c r="N14" i="21"/>
  <c r="N24" i="21"/>
  <c r="N26" i="21"/>
  <c r="N28" i="21"/>
  <c r="N30" i="21"/>
  <c r="N32" i="21"/>
  <c r="N34" i="21"/>
  <c r="N36" i="21"/>
  <c r="N38" i="21"/>
  <c r="N40" i="21"/>
  <c r="N42" i="21"/>
  <c r="N44" i="21"/>
  <c r="N46" i="21"/>
  <c r="N48" i="21"/>
  <c r="N50" i="21"/>
  <c r="N52" i="21"/>
  <c r="N60" i="21"/>
  <c r="N68" i="21"/>
  <c r="N76" i="21"/>
  <c r="N84" i="21"/>
  <c r="N92" i="21"/>
  <c r="N100" i="21"/>
  <c r="N108" i="21"/>
  <c r="N179" i="21"/>
  <c r="Q179" i="21"/>
  <c r="N212" i="21"/>
  <c r="Q212" i="21"/>
  <c r="N16" i="21"/>
  <c r="N18" i="21"/>
  <c r="N20" i="21"/>
  <c r="N22" i="21"/>
  <c r="N114" i="21"/>
  <c r="N122" i="21"/>
  <c r="N130" i="21"/>
  <c r="N138" i="21"/>
  <c r="N146" i="21"/>
  <c r="N154" i="21"/>
  <c r="N162" i="21"/>
  <c r="Q169" i="21"/>
  <c r="N169" i="21"/>
  <c r="N177" i="21"/>
  <c r="N178" i="21"/>
  <c r="Q180" i="21"/>
  <c r="Q189" i="21"/>
  <c r="N189" i="21"/>
  <c r="N211" i="21"/>
  <c r="Q211" i="21"/>
  <c r="N56" i="21"/>
  <c r="N64" i="21"/>
  <c r="N72" i="21"/>
  <c r="N80" i="21"/>
  <c r="N88" i="21"/>
  <c r="N96" i="21"/>
  <c r="N104" i="21"/>
  <c r="N112" i="21"/>
  <c r="N120" i="21"/>
  <c r="N128" i="21"/>
  <c r="N136" i="21"/>
  <c r="N144" i="21"/>
  <c r="N152" i="21"/>
  <c r="N160" i="21"/>
  <c r="N168" i="21"/>
  <c r="Q170" i="21"/>
  <c r="N187" i="21"/>
  <c r="Q187" i="21"/>
  <c r="N188" i="21"/>
  <c r="Q190" i="21"/>
  <c r="N202" i="21"/>
  <c r="Q202" i="21"/>
  <c r="N181" i="21"/>
  <c r="Q243" i="21"/>
  <c r="N257" i="21"/>
  <c r="Q266" i="21"/>
  <c r="Q267" i="21"/>
  <c r="Q341" i="21"/>
  <c r="Q349" i="21"/>
  <c r="Q357" i="21"/>
  <c r="N365" i="21"/>
  <c r="Q365" i="21"/>
  <c r="N409" i="21"/>
  <c r="Q409" i="21"/>
  <c r="N413" i="21"/>
  <c r="Q413" i="21"/>
  <c r="N417" i="21"/>
  <c r="Q417" i="21"/>
  <c r="N421" i="21"/>
  <c r="Q421" i="21"/>
  <c r="N425" i="21"/>
  <c r="Q425" i="21"/>
  <c r="N429" i="21"/>
  <c r="Q429" i="21"/>
  <c r="Q222" i="21"/>
  <c r="Q224" i="21"/>
  <c r="Q234" i="21"/>
  <c r="Q244" i="21"/>
  <c r="Q254" i="21"/>
  <c r="Q256" i="21"/>
  <c r="Q268" i="21"/>
  <c r="Q270" i="21"/>
  <c r="Q272" i="21"/>
  <c r="Q274" i="21"/>
  <c r="Q276" i="21"/>
  <c r="Q278" i="21"/>
  <c r="Q280" i="21"/>
  <c r="Q282" i="21"/>
  <c r="Q284" i="21"/>
  <c r="Q286" i="21"/>
  <c r="Q288" i="21"/>
  <c r="Q290" i="21"/>
  <c r="Q292" i="21"/>
  <c r="Q294" i="21"/>
  <c r="Q296" i="21"/>
  <c r="Q339" i="21"/>
  <c r="N363" i="21"/>
  <c r="Q363" i="21"/>
  <c r="N407" i="21"/>
  <c r="Q407" i="21"/>
  <c r="N411" i="21"/>
  <c r="Q411" i="21"/>
  <c r="N415" i="21"/>
  <c r="Q415" i="21"/>
  <c r="N419" i="21"/>
  <c r="Q419" i="21"/>
  <c r="N423" i="21"/>
  <c r="Q423" i="21"/>
  <c r="N427" i="21"/>
  <c r="Q427" i="21"/>
  <c r="Q431" i="21"/>
  <c r="N431" i="21"/>
  <c r="Q219" i="21"/>
  <c r="N221" i="21"/>
  <c r="N233" i="21"/>
  <c r="Q251" i="21"/>
  <c r="N253" i="21"/>
  <c r="N265" i="21"/>
  <c r="N298" i="21"/>
  <c r="N306" i="21"/>
  <c r="N314" i="21"/>
  <c r="N322" i="21"/>
  <c r="N330" i="21"/>
  <c r="N338" i="21"/>
  <c r="Q338" i="21"/>
  <c r="Q340" i="21"/>
  <c r="N340" i="21"/>
  <c r="Q343" i="21"/>
  <c r="Q351" i="21"/>
  <c r="Q359" i="21"/>
  <c r="Q361" i="21"/>
  <c r="Q405" i="21"/>
  <c r="L4" i="21"/>
  <c r="Q5" i="21"/>
  <c r="N7" i="21"/>
  <c r="Q9" i="21"/>
  <c r="N11" i="21"/>
  <c r="Q13" i="21"/>
  <c r="N15" i="21"/>
  <c r="Q17" i="21"/>
  <c r="N19" i="21"/>
  <c r="Q21" i="21"/>
  <c r="N23" i="21"/>
  <c r="Q25" i="21"/>
  <c r="N27" i="21"/>
  <c r="Q29" i="21"/>
  <c r="N31" i="21"/>
  <c r="Q33" i="21"/>
  <c r="N35" i="21"/>
  <c r="Q37" i="21"/>
  <c r="N39" i="21"/>
  <c r="Q41" i="21"/>
  <c r="N43" i="21"/>
  <c r="Q45" i="21"/>
  <c r="N47" i="21"/>
  <c r="Q49" i="21"/>
  <c r="N51" i="21"/>
  <c r="Q53" i="21"/>
  <c r="N55" i="21"/>
  <c r="Q57" i="21"/>
  <c r="N59" i="21"/>
  <c r="Q61" i="21"/>
  <c r="N63" i="21"/>
  <c r="Q65" i="21"/>
  <c r="N67" i="21"/>
  <c r="Q69" i="21"/>
  <c r="N71" i="21"/>
  <c r="Q73" i="21"/>
  <c r="N75" i="21"/>
  <c r="Q77" i="21"/>
  <c r="N79" i="21"/>
  <c r="Q81" i="21"/>
  <c r="N83" i="21"/>
  <c r="Q85" i="21"/>
  <c r="N87" i="21"/>
  <c r="Q89" i="21"/>
  <c r="N91" i="21"/>
  <c r="Q93" i="21"/>
  <c r="N95" i="21"/>
  <c r="Q97" i="21"/>
  <c r="N99" i="21"/>
  <c r="Q101" i="21"/>
  <c r="N103" i="21"/>
  <c r="Q105" i="21"/>
  <c r="N107" i="21"/>
  <c r="Q109" i="21"/>
  <c r="N111" i="21"/>
  <c r="Q113" i="21"/>
  <c r="N115" i="21"/>
  <c r="Q117" i="21"/>
  <c r="N119" i="21"/>
  <c r="Q121" i="21"/>
  <c r="N123" i="21"/>
  <c r="Q125" i="21"/>
  <c r="N127" i="21"/>
  <c r="Q129" i="21"/>
  <c r="N131" i="21"/>
  <c r="Q133" i="21"/>
  <c r="N135" i="21"/>
  <c r="Q137" i="21"/>
  <c r="N139" i="21"/>
  <c r="Q141" i="21"/>
  <c r="N143" i="21"/>
  <c r="Q145" i="21"/>
  <c r="N147" i="21"/>
  <c r="Q149" i="21"/>
  <c r="N151" i="21"/>
  <c r="Q153" i="21"/>
  <c r="N155" i="21"/>
  <c r="Q157" i="21"/>
  <c r="N159" i="21"/>
  <c r="Q161" i="21"/>
  <c r="N163" i="21"/>
  <c r="Q165" i="21"/>
  <c r="Q167" i="21"/>
  <c r="Q175" i="21"/>
  <c r="Q183" i="21"/>
  <c r="Q191" i="21"/>
  <c r="Q199" i="21"/>
  <c r="Q207" i="21"/>
  <c r="Q215" i="21"/>
  <c r="Q223" i="21"/>
  <c r="Q231" i="21"/>
  <c r="Q239" i="21"/>
  <c r="Q247" i="21"/>
  <c r="Q255" i="21"/>
  <c r="Q263" i="21"/>
  <c r="N269" i="21"/>
  <c r="Q269" i="21"/>
  <c r="Q344" i="21"/>
  <c r="N344" i="21"/>
  <c r="Q348" i="21"/>
  <c r="N348" i="21"/>
  <c r="Q352" i="21"/>
  <c r="N352" i="21"/>
  <c r="Q356" i="21"/>
  <c r="N356" i="21"/>
  <c r="Q360" i="21"/>
  <c r="N360" i="21"/>
  <c r="Q376" i="21"/>
  <c r="N376" i="21"/>
  <c r="Q380" i="21"/>
  <c r="N380" i="21"/>
  <c r="Q384" i="21"/>
  <c r="N384" i="21"/>
  <c r="Q388" i="21"/>
  <c r="N388" i="21"/>
  <c r="Q392" i="21"/>
  <c r="N392" i="21"/>
  <c r="Q396" i="21"/>
  <c r="N396" i="21"/>
  <c r="Q400" i="21"/>
  <c r="N400" i="21"/>
  <c r="Q404" i="21"/>
  <c r="N404" i="21"/>
  <c r="N271" i="21"/>
  <c r="Q273" i="21"/>
  <c r="N275" i="21"/>
  <c r="Q277" i="21"/>
  <c r="N279" i="21"/>
  <c r="Q281" i="21"/>
  <c r="N283" i="21"/>
  <c r="Q285" i="21"/>
  <c r="N287" i="21"/>
  <c r="Q289" i="21"/>
  <c r="N291" i="21"/>
  <c r="Q293" i="21"/>
  <c r="N295" i="21"/>
  <c r="Q297" i="21"/>
  <c r="N299" i="21"/>
  <c r="Q301" i="21"/>
  <c r="N303" i="21"/>
  <c r="Q305" i="21"/>
  <c r="N307" i="21"/>
  <c r="Q309" i="21"/>
  <c r="N311" i="21"/>
  <c r="Q313" i="21"/>
  <c r="N315" i="21"/>
  <c r="Q317" i="21"/>
  <c r="N319" i="21"/>
  <c r="Q321" i="21"/>
  <c r="N323" i="21"/>
  <c r="Q325" i="21"/>
  <c r="N327" i="21"/>
  <c r="Q329" i="21"/>
  <c r="N331" i="21"/>
  <c r="Q333" i="21"/>
  <c r="N335" i="21"/>
  <c r="Q372" i="21"/>
  <c r="N372" i="21"/>
  <c r="Q368" i="21"/>
  <c r="N368" i="21"/>
  <c r="Q432" i="21"/>
  <c r="N432" i="21"/>
  <c r="Q436" i="21"/>
  <c r="N436" i="21"/>
  <c r="Q440" i="21"/>
  <c r="N440" i="21"/>
  <c r="Q444" i="21"/>
  <c r="N444" i="21"/>
  <c r="Q448" i="21"/>
  <c r="N448" i="21"/>
  <c r="Q452" i="21"/>
  <c r="N452" i="21"/>
  <c r="Q456" i="21"/>
  <c r="N456" i="21"/>
  <c r="Q460" i="21"/>
  <c r="N460" i="21"/>
  <c r="Q464" i="21"/>
  <c r="N464" i="21"/>
  <c r="Q468" i="21"/>
  <c r="N468" i="21"/>
  <c r="Q472" i="21"/>
  <c r="N472" i="21"/>
  <c r="Q476" i="21"/>
  <c r="N476" i="21"/>
  <c r="Q480" i="21"/>
  <c r="N480" i="21"/>
  <c r="Q484" i="21"/>
  <c r="N484" i="21"/>
  <c r="Q488" i="21"/>
  <c r="N488" i="21"/>
  <c r="Q492" i="21"/>
  <c r="N492" i="21"/>
  <c r="Q496" i="21"/>
  <c r="N496" i="21"/>
  <c r="Q500" i="21"/>
  <c r="N500" i="21"/>
  <c r="Q504" i="21"/>
  <c r="N504" i="21"/>
  <c r="Q364" i="21"/>
  <c r="N364" i="21"/>
  <c r="Q408" i="21"/>
  <c r="N408" i="21"/>
  <c r="Q412" i="21"/>
  <c r="N412" i="21"/>
  <c r="Q416" i="21"/>
  <c r="N416" i="21"/>
  <c r="Q420" i="21"/>
  <c r="N420" i="21"/>
  <c r="Q424" i="21"/>
  <c r="N424" i="21"/>
  <c r="Q428" i="21"/>
  <c r="N428" i="21"/>
  <c r="Q342" i="21"/>
  <c r="Q346" i="21"/>
  <c r="Q350" i="21"/>
  <c r="Q354" i="21"/>
  <c r="Q358" i="21"/>
  <c r="Q362" i="21"/>
  <c r="Q366" i="21"/>
  <c r="Q370" i="21"/>
  <c r="Q374" i="21"/>
  <c r="Q378" i="21"/>
  <c r="Q382" i="21"/>
  <c r="Q386" i="21"/>
  <c r="Q390" i="21"/>
  <c r="Q394" i="21"/>
  <c r="Q398" i="21"/>
  <c r="Q402" i="21"/>
  <c r="Q406" i="21"/>
  <c r="Q410" i="21"/>
  <c r="Q414" i="21"/>
  <c r="Q418" i="21"/>
  <c r="Q422" i="21"/>
  <c r="Q426" i="21"/>
  <c r="Q430" i="21"/>
  <c r="Q434" i="21"/>
  <c r="Q438" i="21"/>
  <c r="Q442" i="21"/>
  <c r="Q446" i="21"/>
  <c r="Q450" i="21"/>
  <c r="Q454" i="21"/>
  <c r="Q458" i="21"/>
  <c r="Q462" i="21"/>
  <c r="Q466" i="21"/>
  <c r="Q470" i="21"/>
  <c r="Q474" i="21"/>
  <c r="Q478" i="21"/>
  <c r="Q482" i="21"/>
  <c r="Q486" i="21"/>
  <c r="Q490" i="21"/>
  <c r="Q494" i="21"/>
  <c r="Q498" i="21"/>
  <c r="Q502" i="21"/>
  <c r="N4" i="21" l="1"/>
  <c r="Q4" i="21"/>
  <c r="J6" i="9" l="1"/>
  <c r="I6" i="9"/>
  <c r="L87" i="9" a="1"/>
  <c r="L87" i="9" s="1"/>
  <c r="L88" i="9" a="1"/>
  <c r="L88" i="9" s="1"/>
  <c r="L86" i="9" a="1"/>
  <c r="L86" i="9" s="1"/>
  <c r="L80" i="9" a="1"/>
  <c r="L80" i="9" s="1"/>
  <c r="L81" i="9" a="1"/>
  <c r="L81" i="9" s="1"/>
  <c r="L82" i="9" a="1"/>
  <c r="L82" i="9" s="1"/>
  <c r="L83" i="9" a="1"/>
  <c r="L83" i="9" s="1"/>
  <c r="L84" i="9" a="1"/>
  <c r="L84" i="9" s="1"/>
  <c r="L79" i="9" a="1"/>
  <c r="L79" i="9" s="1"/>
  <c r="L70" i="9" a="1"/>
  <c r="L70" i="9" s="1"/>
  <c r="L71" i="9" a="1"/>
  <c r="L71" i="9" s="1"/>
  <c r="L72" i="9" a="1"/>
  <c r="L72" i="9" s="1"/>
  <c r="L73" i="9" a="1"/>
  <c r="L73" i="9" s="1"/>
  <c r="L74" i="9" a="1"/>
  <c r="L74" i="9" s="1"/>
  <c r="L75" i="9" a="1"/>
  <c r="L75" i="9" s="1"/>
  <c r="L76" i="9" a="1"/>
  <c r="L76" i="9" s="1"/>
  <c r="L77" i="9" a="1"/>
  <c r="L77" i="9" s="1"/>
  <c r="L69" i="9" a="1"/>
  <c r="L69" i="9" s="1"/>
  <c r="L67" i="9" a="1"/>
  <c r="L67" i="9" s="1"/>
  <c r="L47" i="9" a="1"/>
  <c r="L47" i="9" s="1"/>
  <c r="L48" i="9" a="1"/>
  <c r="L48" i="9" s="1"/>
  <c r="L49" i="9" a="1"/>
  <c r="L49" i="9" s="1"/>
  <c r="L50" i="9" a="1"/>
  <c r="L50" i="9" s="1"/>
  <c r="L51" i="9" a="1"/>
  <c r="L51" i="9" s="1"/>
  <c r="L52" i="9" a="1"/>
  <c r="L52" i="9" s="1"/>
  <c r="L53" i="9" a="1"/>
  <c r="L53" i="9" s="1"/>
  <c r="L54" i="9" a="1"/>
  <c r="L54" i="9" s="1"/>
  <c r="L55" i="9" a="1"/>
  <c r="L55" i="9" s="1"/>
  <c r="L56" i="9" a="1"/>
  <c r="L56" i="9" s="1"/>
  <c r="L57" i="9" a="1"/>
  <c r="L57" i="9" s="1"/>
  <c r="L58" i="9" a="1"/>
  <c r="L58" i="9" s="1"/>
  <c r="L59" i="9" a="1"/>
  <c r="L59" i="9" s="1"/>
  <c r="L60" i="9" a="1"/>
  <c r="L60" i="9" s="1"/>
  <c r="L61" i="9" a="1"/>
  <c r="L61" i="9" s="1"/>
  <c r="L62" i="9" a="1"/>
  <c r="L62" i="9" s="1"/>
  <c r="L63" i="9" a="1"/>
  <c r="L63" i="9" s="1"/>
  <c r="L64" i="9" a="1"/>
  <c r="L64" i="9" s="1"/>
  <c r="L65" i="9" a="1"/>
  <c r="L65" i="9" s="1"/>
  <c r="L46" i="9" a="1"/>
  <c r="L46" i="9" s="1"/>
  <c r="L43" i="9" a="1"/>
  <c r="L43" i="9" s="1"/>
  <c r="L44" i="9" a="1"/>
  <c r="L44" i="9" s="1"/>
  <c r="L42" i="9" a="1"/>
  <c r="L42" i="9" s="1"/>
  <c r="L40" i="9" a="1"/>
  <c r="L40" i="9" s="1"/>
  <c r="L39" i="9" a="1"/>
  <c r="L39" i="9" s="1"/>
  <c r="L37" i="9" a="1"/>
  <c r="L37" i="9" s="1"/>
  <c r="L32" i="9" a="1"/>
  <c r="L32" i="9" s="1"/>
  <c r="L33" i="9" a="1"/>
  <c r="L33" i="9" s="1"/>
  <c r="L34" i="9" a="1"/>
  <c r="L34" i="9" s="1"/>
  <c r="L35" i="9" a="1"/>
  <c r="L35" i="9" s="1"/>
  <c r="L31" i="9" a="1"/>
  <c r="L31" i="9" s="1"/>
  <c r="L25" i="9" a="1"/>
  <c r="L25" i="9" s="1"/>
  <c r="L26" i="9" a="1"/>
  <c r="L26" i="9" s="1"/>
  <c r="L27" i="9" a="1"/>
  <c r="L27" i="9" s="1"/>
  <c r="L28" i="9" a="1"/>
  <c r="L28" i="9" s="1"/>
  <c r="L29" i="9" a="1"/>
  <c r="L29" i="9" s="1"/>
  <c r="L24" i="9" a="1"/>
  <c r="L24" i="9" s="1"/>
  <c r="L15" i="9" a="1"/>
  <c r="L15" i="9" s="1"/>
  <c r="L16" i="9" a="1"/>
  <c r="L16" i="9" s="1"/>
  <c r="L17" i="9" a="1"/>
  <c r="L17" i="9" s="1"/>
  <c r="L18" i="9" a="1"/>
  <c r="L18" i="9" s="1"/>
  <c r="L19" i="9" a="1"/>
  <c r="L19" i="9" s="1"/>
  <c r="L20" i="9" a="1"/>
  <c r="L20" i="9" s="1"/>
  <c r="L21" i="9" a="1"/>
  <c r="L21" i="9" s="1"/>
  <c r="L14" i="9" a="1"/>
  <c r="L14" i="9" s="1"/>
  <c r="L8" i="9" a="1"/>
  <c r="L8" i="9" s="1"/>
  <c r="L9" i="9" a="1"/>
  <c r="L9" i="9" s="1"/>
  <c r="L10" i="9" a="1"/>
  <c r="L10" i="9" s="1"/>
  <c r="L11" i="9" a="1"/>
  <c r="L11" i="9" s="1"/>
  <c r="L12" i="9" a="1"/>
  <c r="L12" i="9" s="1"/>
  <c r="L7" i="9" a="1"/>
  <c r="L7" i="9" s="1"/>
  <c r="L6" i="9" l="1"/>
  <c r="L5" i="9" s="1"/>
  <c r="L13" i="9"/>
  <c r="K87" i="9" a="1"/>
  <c r="K87" i="9" s="1"/>
  <c r="K88" i="9" a="1"/>
  <c r="K88" i="9" s="1"/>
  <c r="K86" i="9" a="1"/>
  <c r="K86" i="9" s="1"/>
  <c r="K80" i="9" a="1"/>
  <c r="K80" i="9" s="1"/>
  <c r="K81" i="9" a="1"/>
  <c r="K81" i="9" s="1"/>
  <c r="K82" i="9" a="1"/>
  <c r="K82" i="9" s="1"/>
  <c r="K83" i="9" a="1"/>
  <c r="K83" i="9" s="1"/>
  <c r="K84" i="9" a="1"/>
  <c r="K84" i="9" s="1"/>
  <c r="K79" i="9" a="1"/>
  <c r="K79" i="9" s="1"/>
  <c r="K70" i="9" a="1"/>
  <c r="K70" i="9" s="1"/>
  <c r="K71" i="9" a="1"/>
  <c r="K71" i="9" s="1"/>
  <c r="K72" i="9" a="1"/>
  <c r="K72" i="9" s="1"/>
  <c r="K73" i="9" a="1"/>
  <c r="K73" i="9" s="1"/>
  <c r="K74" i="9" a="1"/>
  <c r="K74" i="9" s="1"/>
  <c r="K75" i="9" a="1"/>
  <c r="K75" i="9" s="1"/>
  <c r="K76" i="9" a="1"/>
  <c r="K76" i="9" s="1"/>
  <c r="K77" i="9" a="1"/>
  <c r="K77" i="9" s="1"/>
  <c r="K69" i="9" a="1"/>
  <c r="K69" i="9" s="1"/>
  <c r="K67" i="9" a="1"/>
  <c r="K67" i="9" s="1"/>
  <c r="K47" i="9" a="1"/>
  <c r="K47" i="9" s="1"/>
  <c r="K48" i="9" a="1"/>
  <c r="K48" i="9" s="1"/>
  <c r="K49" i="9" a="1"/>
  <c r="K49" i="9" s="1"/>
  <c r="K50" i="9" a="1"/>
  <c r="K50" i="9" s="1"/>
  <c r="K51" i="9" a="1"/>
  <c r="K51" i="9" s="1"/>
  <c r="K52" i="9" a="1"/>
  <c r="K52" i="9" s="1"/>
  <c r="K53" i="9" a="1"/>
  <c r="K53" i="9" s="1"/>
  <c r="K54" i="9" a="1"/>
  <c r="K54" i="9" s="1"/>
  <c r="K55" i="9" a="1"/>
  <c r="K55" i="9" s="1"/>
  <c r="K56" i="9" a="1"/>
  <c r="K56" i="9" s="1"/>
  <c r="K57" i="9" a="1"/>
  <c r="K57" i="9" s="1"/>
  <c r="K58" i="9" a="1"/>
  <c r="K58" i="9" s="1"/>
  <c r="K59" i="9" a="1"/>
  <c r="K59" i="9" s="1"/>
  <c r="K60" i="9" a="1"/>
  <c r="K60" i="9" s="1"/>
  <c r="K61" i="9" a="1"/>
  <c r="K61" i="9" s="1"/>
  <c r="K62" i="9" a="1"/>
  <c r="K62" i="9" s="1"/>
  <c r="K63" i="9" a="1"/>
  <c r="K63" i="9" s="1"/>
  <c r="K64" i="9" a="1"/>
  <c r="K64" i="9" s="1"/>
  <c r="K65" i="9" a="1"/>
  <c r="K65" i="9" s="1"/>
  <c r="K46" i="9" a="1"/>
  <c r="K46" i="9" s="1"/>
  <c r="K43" i="9" a="1"/>
  <c r="K43" i="9" s="1"/>
  <c r="K44" i="9" a="1"/>
  <c r="K44" i="9" s="1"/>
  <c r="K42" i="9" a="1"/>
  <c r="K42" i="9" s="1"/>
  <c r="K40" i="9" a="1"/>
  <c r="K40" i="9" s="1"/>
  <c r="K39" i="9" a="1"/>
  <c r="K39" i="9" s="1"/>
  <c r="K37" i="9" a="1"/>
  <c r="K37" i="9" s="1"/>
  <c r="K25" i="9" a="1"/>
  <c r="K25" i="9" s="1"/>
  <c r="K26" i="9" a="1"/>
  <c r="K26" i="9" s="1"/>
  <c r="K27" i="9" a="1"/>
  <c r="K27" i="9" s="1"/>
  <c r="K28" i="9" a="1"/>
  <c r="K28" i="9" s="1"/>
  <c r="K29" i="9" a="1"/>
  <c r="K29" i="9" s="1"/>
  <c r="K24" i="9" a="1"/>
  <c r="K24" i="9" s="1"/>
  <c r="K15" i="9" a="1"/>
  <c r="K15" i="9" s="1"/>
  <c r="K16" i="9" a="1"/>
  <c r="K16" i="9" s="1"/>
  <c r="K17" i="9" a="1"/>
  <c r="K17" i="9" s="1"/>
  <c r="K18" i="9" a="1"/>
  <c r="K18" i="9" s="1"/>
  <c r="K19" i="9" a="1"/>
  <c r="K19" i="9" s="1"/>
  <c r="K20" i="9" a="1"/>
  <c r="K20" i="9" s="1"/>
  <c r="K21" i="9" a="1"/>
  <c r="K21" i="9" s="1"/>
  <c r="K14" i="9" a="1"/>
  <c r="K14" i="9" s="1"/>
  <c r="K32" i="9" a="1"/>
  <c r="K32" i="9" s="1"/>
  <c r="K33" i="9" a="1"/>
  <c r="K33" i="9" s="1"/>
  <c r="K34" i="9" a="1"/>
  <c r="K34" i="9" s="1"/>
  <c r="K35" i="9" a="1"/>
  <c r="K35" i="9" s="1"/>
  <c r="K31" i="9" a="1"/>
  <c r="K31" i="9" s="1"/>
  <c r="K8" i="9" a="1"/>
  <c r="K8" i="9" s="1"/>
  <c r="K9" i="9" a="1"/>
  <c r="K9" i="9" s="1"/>
  <c r="K10" i="9" a="1"/>
  <c r="K10" i="9" s="1"/>
  <c r="K11" i="9" a="1"/>
  <c r="K11" i="9" s="1"/>
  <c r="K12" i="9" a="1"/>
  <c r="K12" i="9" s="1"/>
  <c r="K7" i="9" a="1"/>
  <c r="K7" i="9" s="1"/>
  <c r="K6" i="9" l="1"/>
  <c r="K5" i="9" s="1"/>
  <c r="X3" i="8" l="1"/>
  <c r="V4" i="8"/>
  <c r="V3" i="8"/>
  <c r="U4" i="8"/>
  <c r="U3" i="8"/>
  <c r="S4" i="8"/>
  <c r="S3" i="8"/>
  <c r="P4" i="8"/>
  <c r="P3" i="8"/>
  <c r="N4" i="8"/>
  <c r="N3" i="8"/>
  <c r="M4" i="8"/>
  <c r="M3" i="8"/>
  <c r="K4" i="8"/>
  <c r="F30" i="9"/>
  <c r="H87" i="9"/>
  <c r="H88" i="9"/>
  <c r="H86" i="9"/>
  <c r="H80" i="9"/>
  <c r="H81" i="9"/>
  <c r="H82" i="9"/>
  <c r="H83" i="9"/>
  <c r="H84" i="9"/>
  <c r="H79" i="9"/>
  <c r="H75" i="9"/>
  <c r="H76" i="9"/>
  <c r="H77" i="9"/>
  <c r="H71" i="9"/>
  <c r="H72" i="9"/>
  <c r="H73" i="9"/>
  <c r="H74" i="9"/>
  <c r="H70" i="9"/>
  <c r="H67" i="9"/>
  <c r="H60" i="9"/>
  <c r="H61" i="9"/>
  <c r="H62" i="9"/>
  <c r="H63" i="9"/>
  <c r="H64" i="9"/>
  <c r="H65" i="9"/>
  <c r="H47" i="9"/>
  <c r="H48" i="9"/>
  <c r="H49" i="9"/>
  <c r="H50" i="9"/>
  <c r="H51" i="9"/>
  <c r="H52" i="9"/>
  <c r="H53" i="9"/>
  <c r="H54" i="9"/>
  <c r="H55" i="9"/>
  <c r="H56" i="9"/>
  <c r="H57" i="9"/>
  <c r="H58" i="9"/>
  <c r="H59" i="9"/>
  <c r="H46" i="9"/>
  <c r="H43" i="9"/>
  <c r="H44" i="9"/>
  <c r="H42" i="9"/>
  <c r="H40" i="9"/>
  <c r="H39" i="9"/>
  <c r="H37" i="9"/>
  <c r="H32" i="9"/>
  <c r="H33" i="9"/>
  <c r="H34" i="9"/>
  <c r="H35" i="9"/>
  <c r="H31" i="9"/>
  <c r="H25" i="9"/>
  <c r="D25" i="9" s="1"/>
  <c r="H26" i="9"/>
  <c r="D26" i="9" s="1"/>
  <c r="H27" i="9"/>
  <c r="D27" i="9" s="1"/>
  <c r="H28" i="9"/>
  <c r="D28" i="9" s="1"/>
  <c r="H29" i="9"/>
  <c r="D29" i="9" s="1"/>
  <c r="H24" i="9"/>
  <c r="D24" i="9" s="1"/>
  <c r="H15" i="9"/>
  <c r="H16" i="9"/>
  <c r="H17" i="9"/>
  <c r="D17" i="9" s="1"/>
  <c r="H18" i="9"/>
  <c r="D18" i="9" s="1"/>
  <c r="H19" i="9"/>
  <c r="D19" i="9" s="1"/>
  <c r="H20" i="9"/>
  <c r="D20" i="9" s="1"/>
  <c r="H21" i="9"/>
  <c r="D21" i="9" s="1"/>
  <c r="H14" i="9"/>
  <c r="H11" i="9"/>
  <c r="H12" i="9"/>
  <c r="H8" i="9"/>
  <c r="D8" i="9" s="1"/>
  <c r="H9" i="9"/>
  <c r="H10" i="9"/>
  <c r="D10" i="9" s="1"/>
  <c r="H7" i="9"/>
  <c r="I13" i="9"/>
  <c r="E78" i="9"/>
  <c r="J45" i="9"/>
  <c r="K45" i="9"/>
  <c r="L45" i="9"/>
  <c r="I45" i="9"/>
  <c r="E41" i="9"/>
  <c r="F45" i="9"/>
  <c r="G45" i="9"/>
  <c r="E45" i="9"/>
  <c r="E30" i="9"/>
  <c r="E23" i="9"/>
  <c r="J23" i="9"/>
  <c r="K23" i="9"/>
  <c r="L23" i="9"/>
  <c r="I23" i="9"/>
  <c r="F23" i="9"/>
  <c r="G23" i="9"/>
  <c r="G13" i="4"/>
  <c r="F4" i="8"/>
  <c r="H6" i="9" l="1"/>
  <c r="H5" i="9" s="1"/>
  <c r="H30" i="9"/>
  <c r="H78" i="9"/>
  <c r="H45" i="9"/>
  <c r="H23" i="9"/>
  <c r="H85" i="9"/>
  <c r="D23" i="9"/>
  <c r="H13" i="9"/>
  <c r="D9" i="9"/>
  <c r="D7" i="9"/>
  <c r="K3" i="8"/>
  <c r="J3" i="8"/>
  <c r="G4" i="7"/>
  <c r="H4" i="7"/>
  <c r="I4" i="7"/>
  <c r="L4" i="7"/>
  <c r="M4" i="7"/>
  <c r="N4" i="7"/>
  <c r="O4" i="7"/>
  <c r="P4" i="7"/>
  <c r="U4" i="7"/>
  <c r="X4" i="7"/>
  <c r="Z4" i="7"/>
  <c r="AA4" i="7"/>
  <c r="AD4" i="7"/>
  <c r="F4" i="7"/>
  <c r="E4" i="7"/>
  <c r="B51" i="11"/>
  <c r="B52" i="11"/>
  <c r="B53" i="11"/>
  <c r="B54" i="11"/>
  <c r="B55" i="11"/>
  <c r="B56" i="11"/>
  <c r="B57" i="11"/>
  <c r="B58" i="11"/>
  <c r="B59" i="11"/>
  <c r="B50" i="11"/>
  <c r="A56" i="11"/>
  <c r="A57" i="11"/>
  <c r="A58" i="11"/>
  <c r="A59" i="11"/>
  <c r="A55" i="11"/>
  <c r="A51" i="11"/>
  <c r="A52" i="11"/>
  <c r="A53" i="11"/>
  <c r="A54" i="11"/>
  <c r="A50" i="11"/>
  <c r="A5" i="11"/>
  <c r="A6" i="11"/>
  <c r="D6" i="9" l="1"/>
  <c r="D5" i="9" s="1"/>
  <c r="E6" i="19"/>
  <c r="F6" i="19"/>
  <c r="M14" i="4" a="1"/>
  <c r="M14" i="4" s="1"/>
  <c r="H86" i="4"/>
  <c r="E85" i="4"/>
  <c r="E80" i="4"/>
  <c r="E75" i="4"/>
  <c r="E57" i="4"/>
  <c r="E40" i="4"/>
  <c r="D40" i="4"/>
  <c r="B1" i="20"/>
  <c r="P42" i="20"/>
  <c r="P41" i="20"/>
  <c r="P40" i="20"/>
  <c r="P39" i="20"/>
  <c r="O38" i="20"/>
  <c r="N38" i="20"/>
  <c r="M38" i="20"/>
  <c r="L38" i="20"/>
  <c r="K38" i="20"/>
  <c r="J38" i="20"/>
  <c r="I38" i="20"/>
  <c r="H38" i="20"/>
  <c r="G38" i="20"/>
  <c r="F38" i="20"/>
  <c r="E38" i="20"/>
  <c r="P37" i="20"/>
  <c r="P36" i="20"/>
  <c r="O35" i="20"/>
  <c r="N35" i="20"/>
  <c r="M35" i="20"/>
  <c r="L35" i="20"/>
  <c r="K35" i="20"/>
  <c r="J35" i="20"/>
  <c r="I35" i="20"/>
  <c r="H35" i="20"/>
  <c r="G35" i="20"/>
  <c r="F35" i="20"/>
  <c r="E35" i="20"/>
  <c r="P34" i="20"/>
  <c r="P33" i="20"/>
  <c r="P32" i="20"/>
  <c r="P31" i="20"/>
  <c r="P30" i="20"/>
  <c r="O29" i="20"/>
  <c r="N29" i="20"/>
  <c r="M29" i="20"/>
  <c r="L29" i="20"/>
  <c r="K29" i="20"/>
  <c r="J29" i="20"/>
  <c r="I29" i="20"/>
  <c r="H29" i="20"/>
  <c r="G29" i="20"/>
  <c r="F29" i="20"/>
  <c r="E29" i="20"/>
  <c r="P26" i="20"/>
  <c r="P25" i="20"/>
  <c r="P24" i="20"/>
  <c r="P23" i="20"/>
  <c r="P22" i="20"/>
  <c r="O21" i="20"/>
  <c r="N21" i="20"/>
  <c r="M21" i="20"/>
  <c r="L21" i="20"/>
  <c r="K21" i="20"/>
  <c r="J21" i="20"/>
  <c r="I21" i="20"/>
  <c r="H21" i="20"/>
  <c r="G21" i="20"/>
  <c r="F21" i="20"/>
  <c r="E21" i="20"/>
  <c r="P20" i="20"/>
  <c r="P19" i="20"/>
  <c r="O18" i="20"/>
  <c r="N18" i="20"/>
  <c r="M18" i="20"/>
  <c r="L18" i="20"/>
  <c r="K18" i="20"/>
  <c r="J18" i="20"/>
  <c r="I18" i="20"/>
  <c r="H18" i="20"/>
  <c r="G18" i="20"/>
  <c r="F18" i="20"/>
  <c r="E18" i="20"/>
  <c r="P17" i="20"/>
  <c r="P16" i="20"/>
  <c r="P15" i="20"/>
  <c r="P14" i="20"/>
  <c r="P13" i="20"/>
  <c r="P12" i="20"/>
  <c r="P11" i="20"/>
  <c r="P10" i="20"/>
  <c r="P9" i="20"/>
  <c r="P8" i="20"/>
  <c r="P7" i="20"/>
  <c r="O6" i="20"/>
  <c r="O4" i="20" s="1"/>
  <c r="O3" i="20" s="1"/>
  <c r="N6" i="20"/>
  <c r="N4" i="20" s="1"/>
  <c r="N3" i="20" s="1"/>
  <c r="M6" i="20"/>
  <c r="M4" i="20" s="1"/>
  <c r="M3" i="20" s="1"/>
  <c r="L6" i="20"/>
  <c r="L4" i="20" s="1"/>
  <c r="L3" i="20" s="1"/>
  <c r="K6" i="20"/>
  <c r="K4" i="20" s="1"/>
  <c r="K3" i="20" s="1"/>
  <c r="J6" i="20"/>
  <c r="J4" i="20" s="1"/>
  <c r="J3" i="20" s="1"/>
  <c r="I6" i="20"/>
  <c r="I4" i="20" s="1"/>
  <c r="I3" i="20" s="1"/>
  <c r="H6" i="20"/>
  <c r="G6" i="20"/>
  <c r="G4" i="20" s="1"/>
  <c r="G3" i="20" s="1"/>
  <c r="F6" i="20"/>
  <c r="F4" i="20" s="1"/>
  <c r="F3" i="20" s="1"/>
  <c r="E6" i="20"/>
  <c r="E4" i="20" s="1"/>
  <c r="E3" i="20" s="1"/>
  <c r="P5" i="20"/>
  <c r="H9" i="4"/>
  <c r="N14" i="4" l="1"/>
  <c r="L27" i="20"/>
  <c r="F27" i="20"/>
  <c r="I27" i="20"/>
  <c r="N27" i="20"/>
  <c r="O27" i="20"/>
  <c r="J27" i="20"/>
  <c r="G27" i="20"/>
  <c r="K27" i="20"/>
  <c r="P6" i="20"/>
  <c r="J43" i="20"/>
  <c r="L43" i="20"/>
  <c r="L44" i="20" s="1"/>
  <c r="M27" i="20"/>
  <c r="F43" i="20"/>
  <c r="F44" i="20" s="1"/>
  <c r="N43" i="20"/>
  <c r="N44" i="20" s="1"/>
  <c r="E43" i="20"/>
  <c r="M43" i="20"/>
  <c r="P21" i="20"/>
  <c r="H43" i="20"/>
  <c r="O43" i="20"/>
  <c r="I43" i="20"/>
  <c r="I44" i="20" s="1"/>
  <c r="G43" i="20"/>
  <c r="P18" i="20"/>
  <c r="K43" i="20"/>
  <c r="K44" i="20" s="1"/>
  <c r="P38" i="20"/>
  <c r="P35" i="20"/>
  <c r="E27" i="20"/>
  <c r="P29" i="20"/>
  <c r="H4" i="20"/>
  <c r="H3" i="20" s="1"/>
  <c r="H27" i="20" s="1"/>
  <c r="G44" i="20" l="1"/>
  <c r="J44" i="20"/>
  <c r="E44" i="20"/>
  <c r="P3" i="20"/>
  <c r="P27" i="20" s="1"/>
  <c r="P43" i="20"/>
  <c r="M44" i="20"/>
  <c r="O44" i="20"/>
  <c r="H44" i="20"/>
  <c r="P4" i="20"/>
  <c r="P44" i="20" l="1"/>
  <c r="F4" i="18"/>
  <c r="A4" i="18"/>
  <c r="H69" i="9"/>
  <c r="H68" i="9" s="1"/>
  <c r="H66" i="9" s="1"/>
  <c r="H28" i="4"/>
  <c r="M126" i="4" a="1"/>
  <c r="M126" i="4" s="1"/>
  <c r="M127" i="4" a="1"/>
  <c r="M127" i="4" s="1"/>
  <c r="M128" i="4" a="1"/>
  <c r="M128" i="4" s="1"/>
  <c r="M129" i="4" a="1"/>
  <c r="M129" i="4" s="1"/>
  <c r="M130" i="4" a="1"/>
  <c r="M130" i="4" s="1"/>
  <c r="M131" i="4" a="1"/>
  <c r="M131" i="4" s="1"/>
  <c r="M132" i="4" a="1"/>
  <c r="M132" i="4" s="1"/>
  <c r="M133" i="4" a="1"/>
  <c r="M133" i="4" s="1"/>
  <c r="M134" i="4" a="1"/>
  <c r="M134" i="4" s="1"/>
  <c r="M135" i="4" a="1"/>
  <c r="M135" i="4" s="1"/>
  <c r="M125" i="4" a="1"/>
  <c r="M125" i="4" s="1"/>
  <c r="M122" i="4" a="1"/>
  <c r="M122" i="4" s="1"/>
  <c r="M123" i="4" a="1"/>
  <c r="M123" i="4" s="1"/>
  <c r="M121" i="4" a="1"/>
  <c r="M121" i="4" s="1"/>
  <c r="M117" i="4" a="1"/>
  <c r="M117" i="4" s="1"/>
  <c r="M118" i="4" a="1"/>
  <c r="M118" i="4" s="1"/>
  <c r="M119" i="4" a="1"/>
  <c r="M119" i="4" s="1"/>
  <c r="M116" i="4" a="1"/>
  <c r="M116" i="4" s="1"/>
  <c r="M109" i="4" a="1"/>
  <c r="M109" i="4" s="1"/>
  <c r="M110" i="4" a="1"/>
  <c r="M110" i="4" s="1"/>
  <c r="M111" i="4" a="1"/>
  <c r="M111" i="4" s="1"/>
  <c r="M112" i="4" a="1"/>
  <c r="M112" i="4" s="1"/>
  <c r="M113" i="4" a="1"/>
  <c r="M113" i="4" s="1"/>
  <c r="M114" i="4" a="1"/>
  <c r="M114" i="4" s="1"/>
  <c r="M108" i="4" a="1"/>
  <c r="M108" i="4" s="1"/>
  <c r="M96" i="4" a="1"/>
  <c r="M96" i="4" s="1"/>
  <c r="M97" i="4" a="1"/>
  <c r="M97" i="4" s="1"/>
  <c r="M98" i="4" a="1"/>
  <c r="M98" i="4" s="1"/>
  <c r="M99" i="4" a="1"/>
  <c r="M99" i="4" s="1"/>
  <c r="M100" i="4" a="1"/>
  <c r="M100" i="4" s="1"/>
  <c r="M101" i="4" a="1"/>
  <c r="M101" i="4" s="1"/>
  <c r="M102" i="4" a="1"/>
  <c r="M102" i="4" s="1"/>
  <c r="M103" i="4" a="1"/>
  <c r="M103" i="4" s="1"/>
  <c r="M104" i="4" a="1"/>
  <c r="M104" i="4" s="1"/>
  <c r="M95" i="4" a="1"/>
  <c r="M95" i="4" s="1"/>
  <c r="M93" i="4" a="1"/>
  <c r="M93" i="4" s="1"/>
  <c r="M87" i="4" a="1"/>
  <c r="M87" i="4" s="1"/>
  <c r="M88" i="4" a="1"/>
  <c r="M88" i="4" s="1"/>
  <c r="M89" i="4" a="1"/>
  <c r="M89" i="4" s="1"/>
  <c r="M90" i="4" a="1"/>
  <c r="M90" i="4" s="1"/>
  <c r="M91" i="4" a="1"/>
  <c r="M91" i="4" s="1"/>
  <c r="M86" i="4" a="1"/>
  <c r="M86" i="4" s="1"/>
  <c r="M82" i="4" a="1"/>
  <c r="M82" i="4" s="1"/>
  <c r="M83" i="4" a="1"/>
  <c r="M83" i="4" s="1"/>
  <c r="M84" i="4" a="1"/>
  <c r="M84" i="4" s="1"/>
  <c r="M81" i="4" a="1"/>
  <c r="M81" i="4" s="1"/>
  <c r="M76" i="4" a="1"/>
  <c r="M76" i="4" s="1"/>
  <c r="M77" i="4" a="1"/>
  <c r="M77" i="4" s="1"/>
  <c r="M78" i="4" a="1"/>
  <c r="M78" i="4" s="1"/>
  <c r="M79" i="4" a="1"/>
  <c r="M79" i="4" s="1"/>
  <c r="N9" i="4"/>
  <c r="M59" i="4" a="1"/>
  <c r="M59" i="4" s="1"/>
  <c r="M60" i="4" a="1"/>
  <c r="M60" i="4" s="1"/>
  <c r="M61" i="4" a="1"/>
  <c r="M61" i="4" s="1"/>
  <c r="M62" i="4" a="1"/>
  <c r="M62" i="4" s="1"/>
  <c r="M63" i="4" a="1"/>
  <c r="M63" i="4" s="1"/>
  <c r="M64" i="4" a="1"/>
  <c r="M64" i="4" s="1"/>
  <c r="M65" i="4" a="1"/>
  <c r="M65" i="4" s="1"/>
  <c r="M66" i="4" a="1"/>
  <c r="M66" i="4" s="1"/>
  <c r="M67" i="4" a="1"/>
  <c r="M67" i="4" s="1"/>
  <c r="M68" i="4" a="1"/>
  <c r="M68" i="4" s="1"/>
  <c r="M58" i="4" a="1"/>
  <c r="M58" i="4" s="1"/>
  <c r="M55" i="4" a="1"/>
  <c r="M55" i="4" s="1"/>
  <c r="M56" i="4" a="1"/>
  <c r="M56" i="4" s="1"/>
  <c r="M54" i="4" a="1"/>
  <c r="M54" i="4" s="1"/>
  <c r="M50" i="4" a="1"/>
  <c r="M50" i="4" s="1"/>
  <c r="M51" i="4" a="1"/>
  <c r="M51" i="4" s="1"/>
  <c r="M52" i="4" a="1"/>
  <c r="M52" i="4" s="1"/>
  <c r="M49" i="4" a="1"/>
  <c r="M49" i="4" s="1"/>
  <c r="M42" i="4" a="1"/>
  <c r="M42" i="4" s="1"/>
  <c r="M43" i="4" a="1"/>
  <c r="M43" i="4" s="1"/>
  <c r="M44" i="4" a="1"/>
  <c r="M44" i="4" s="1"/>
  <c r="M45" i="4" a="1"/>
  <c r="M45" i="4" s="1"/>
  <c r="M46" i="4" a="1"/>
  <c r="M46" i="4" s="1"/>
  <c r="M47" i="4" a="1"/>
  <c r="M47" i="4" s="1"/>
  <c r="M41" i="4" a="1"/>
  <c r="M41" i="4" s="1"/>
  <c r="M34" i="4" a="1"/>
  <c r="M34" i="4" s="1"/>
  <c r="M29" i="4" a="1"/>
  <c r="M29" i="4" s="1"/>
  <c r="M30" i="4" a="1"/>
  <c r="M30" i="4" s="1"/>
  <c r="M31" i="4" a="1"/>
  <c r="M31" i="4" s="1"/>
  <c r="M32" i="4" a="1"/>
  <c r="M32" i="4" s="1"/>
  <c r="M33" i="4" a="1"/>
  <c r="M33" i="4" s="1"/>
  <c r="M35" i="4" a="1"/>
  <c r="M35" i="4" s="1"/>
  <c r="M36" i="4" a="1"/>
  <c r="M36" i="4" s="1"/>
  <c r="M37" i="4" a="1"/>
  <c r="M37" i="4" s="1"/>
  <c r="M28" i="4" a="1"/>
  <c r="M28" i="4" s="1"/>
  <c r="M26" i="4" a="1"/>
  <c r="M26" i="4" s="1"/>
  <c r="M20" i="4" a="1"/>
  <c r="M20" i="4" s="1"/>
  <c r="M21" i="4" a="1"/>
  <c r="M21" i="4" s="1"/>
  <c r="M22" i="4" a="1"/>
  <c r="M22" i="4" s="1"/>
  <c r="M23" i="4" a="1"/>
  <c r="M23" i="4" s="1"/>
  <c r="M24" i="4" a="1"/>
  <c r="M24" i="4" s="1"/>
  <c r="M19" i="4" a="1"/>
  <c r="M19" i="4" s="1"/>
  <c r="M15" i="4" a="1"/>
  <c r="M15" i="4" s="1"/>
  <c r="M16" i="4" a="1"/>
  <c r="M16" i="4" s="1"/>
  <c r="M17" i="4" a="1"/>
  <c r="M17" i="4" s="1"/>
  <c r="M10" i="4" a="1"/>
  <c r="M10" i="4" s="1"/>
  <c r="M11" i="4" a="1"/>
  <c r="M11" i="4" s="1"/>
  <c r="M12" i="4" a="1"/>
  <c r="M12" i="4" s="1"/>
  <c r="M8" i="4" l="1"/>
  <c r="M13" i="4"/>
  <c r="M18" i="4"/>
  <c r="I8" i="18"/>
  <c r="L2" i="5"/>
  <c r="I500" i="18"/>
  <c r="L494" i="5"/>
  <c r="I496" i="18"/>
  <c r="L490" i="5"/>
  <c r="I488" i="18"/>
  <c r="L482" i="5"/>
  <c r="I480" i="18"/>
  <c r="L474" i="5"/>
  <c r="L470" i="5"/>
  <c r="I476" i="18"/>
  <c r="I468" i="18"/>
  <c r="L462" i="5"/>
  <c r="L454" i="5"/>
  <c r="I460" i="18"/>
  <c r="I456" i="18"/>
  <c r="L450" i="5"/>
  <c r="I448" i="18"/>
  <c r="L442" i="5"/>
  <c r="I440" i="18"/>
  <c r="L434" i="5"/>
  <c r="I436" i="18"/>
  <c r="L430" i="5"/>
  <c r="I428" i="18"/>
  <c r="L422" i="5"/>
  <c r="I424" i="18"/>
  <c r="L418" i="5"/>
  <c r="I416" i="18"/>
  <c r="L410" i="5"/>
  <c r="I408" i="18"/>
  <c r="L402" i="5"/>
  <c r="I404" i="18"/>
  <c r="L398" i="5"/>
  <c r="I396" i="18"/>
  <c r="L390" i="5"/>
  <c r="I388" i="18"/>
  <c r="L382" i="5"/>
  <c r="I384" i="18"/>
  <c r="L378" i="5"/>
  <c r="I380" i="18"/>
  <c r="L374" i="5"/>
  <c r="I372" i="18"/>
  <c r="L366" i="5"/>
  <c r="I368" i="18"/>
  <c r="L362" i="5"/>
  <c r="I360" i="18"/>
  <c r="L354" i="5"/>
  <c r="I356" i="18"/>
  <c r="L350" i="5"/>
  <c r="I352" i="18"/>
  <c r="L346" i="5"/>
  <c r="I344" i="18"/>
  <c r="L338" i="5"/>
  <c r="I340" i="18"/>
  <c r="L334" i="5"/>
  <c r="L322" i="5"/>
  <c r="I328" i="18"/>
  <c r="I316" i="18"/>
  <c r="L310" i="5"/>
  <c r="I308" i="18"/>
  <c r="L302" i="5"/>
  <c r="I296" i="18"/>
  <c r="L290" i="5"/>
  <c r="I288" i="18"/>
  <c r="L282" i="5"/>
  <c r="I280" i="18"/>
  <c r="L274" i="5"/>
  <c r="I268" i="18"/>
  <c r="L262" i="5"/>
  <c r="I264" i="18"/>
  <c r="L258" i="5"/>
  <c r="I252" i="18"/>
  <c r="L246" i="5"/>
  <c r="I244" i="18"/>
  <c r="L238" i="5"/>
  <c r="I232" i="18"/>
  <c r="L226" i="5"/>
  <c r="I220" i="18"/>
  <c r="L214" i="5"/>
  <c r="I216" i="18"/>
  <c r="L210" i="5"/>
  <c r="I204" i="18"/>
  <c r="L198" i="5"/>
  <c r="I196" i="18"/>
  <c r="L190" i="5"/>
  <c r="I188" i="18"/>
  <c r="L182" i="5"/>
  <c r="I180" i="18"/>
  <c r="L174" i="5"/>
  <c r="L166" i="5"/>
  <c r="I172" i="18"/>
  <c r="I160" i="18"/>
  <c r="L154" i="5"/>
  <c r="I152" i="18"/>
  <c r="L146" i="5"/>
  <c r="I144" i="18"/>
  <c r="L138" i="5"/>
  <c r="I136" i="18"/>
  <c r="L130" i="5"/>
  <c r="I128" i="18"/>
  <c r="L122" i="5"/>
  <c r="I120" i="18"/>
  <c r="L114" i="5"/>
  <c r="I116" i="18"/>
  <c r="L110" i="5"/>
  <c r="I112" i="18"/>
  <c r="L106" i="5"/>
  <c r="L102" i="5"/>
  <c r="I108" i="18"/>
  <c r="I100" i="18"/>
  <c r="L94" i="5"/>
  <c r="I96" i="18"/>
  <c r="L90" i="5"/>
  <c r="I92" i="18"/>
  <c r="L86" i="5"/>
  <c r="I88" i="18"/>
  <c r="L82" i="5"/>
  <c r="I84" i="18"/>
  <c r="L78" i="5"/>
  <c r="I80" i="18"/>
  <c r="L74" i="5"/>
  <c r="L70" i="5"/>
  <c r="I76" i="18"/>
  <c r="I72" i="18"/>
  <c r="L66" i="5"/>
  <c r="I68" i="18"/>
  <c r="L62" i="5"/>
  <c r="I64" i="18"/>
  <c r="L58" i="5"/>
  <c r="L54" i="5"/>
  <c r="I60" i="18"/>
  <c r="I56" i="18"/>
  <c r="L50" i="5"/>
  <c r="L46" i="5"/>
  <c r="I52" i="18"/>
  <c r="I48" i="18"/>
  <c r="L42" i="5"/>
  <c r="L38" i="5"/>
  <c r="I44" i="18"/>
  <c r="I40" i="18"/>
  <c r="L34" i="5"/>
  <c r="L30" i="5"/>
  <c r="I36" i="18"/>
  <c r="I32" i="18"/>
  <c r="L26" i="5"/>
  <c r="L22" i="5"/>
  <c r="I28" i="18"/>
  <c r="I24" i="18"/>
  <c r="L18" i="5"/>
  <c r="L14" i="5"/>
  <c r="I20" i="18"/>
  <c r="I16" i="18"/>
  <c r="L10" i="5"/>
  <c r="I507" i="18"/>
  <c r="L501" i="5"/>
  <c r="L497" i="5"/>
  <c r="I503" i="18"/>
  <c r="I499" i="18"/>
  <c r="L493" i="5"/>
  <c r="I495" i="18"/>
  <c r="L489" i="5"/>
  <c r="I491" i="18"/>
  <c r="L485" i="5"/>
  <c r="I487" i="18"/>
  <c r="L481" i="5"/>
  <c r="I483" i="18"/>
  <c r="L477" i="5"/>
  <c r="I479" i="18"/>
  <c r="L473" i="5"/>
  <c r="I475" i="18"/>
  <c r="L469" i="5"/>
  <c r="I471" i="18"/>
  <c r="L465" i="5"/>
  <c r="I467" i="18"/>
  <c r="L461" i="5"/>
  <c r="I463" i="18"/>
  <c r="L457" i="5"/>
  <c r="I459" i="18"/>
  <c r="L453" i="5"/>
  <c r="I455" i="18"/>
  <c r="L449" i="5"/>
  <c r="I451" i="18"/>
  <c r="L445" i="5"/>
  <c r="I447" i="18"/>
  <c r="L441" i="5"/>
  <c r="I443" i="18"/>
  <c r="L437" i="5"/>
  <c r="I439" i="18"/>
  <c r="L433" i="5"/>
  <c r="I435" i="18"/>
  <c r="L429" i="5"/>
  <c r="I431" i="18"/>
  <c r="L425" i="5"/>
  <c r="I427" i="18"/>
  <c r="L421" i="5"/>
  <c r="I423" i="18"/>
  <c r="L417" i="5"/>
  <c r="I419" i="18"/>
  <c r="L413" i="5"/>
  <c r="I415" i="18"/>
  <c r="L409" i="5"/>
  <c r="I411" i="18"/>
  <c r="L405" i="5"/>
  <c r="I407" i="18"/>
  <c r="L401" i="5"/>
  <c r="I403" i="18"/>
  <c r="L397" i="5"/>
  <c r="I399" i="18"/>
  <c r="L393" i="5"/>
  <c r="I395" i="18"/>
  <c r="L389" i="5"/>
  <c r="I391" i="18"/>
  <c r="L385" i="5"/>
  <c r="I387" i="18"/>
  <c r="L381" i="5"/>
  <c r="I383" i="18"/>
  <c r="L377" i="5"/>
  <c r="I379" i="18"/>
  <c r="L373" i="5"/>
  <c r="I375" i="18"/>
  <c r="L369" i="5"/>
  <c r="I371" i="18"/>
  <c r="L365" i="5"/>
  <c r="I367" i="18"/>
  <c r="L361" i="5"/>
  <c r="I363" i="18"/>
  <c r="L357" i="5"/>
  <c r="I359" i="18"/>
  <c r="L353" i="5"/>
  <c r="I355" i="18"/>
  <c r="L349" i="5"/>
  <c r="I351" i="18"/>
  <c r="L345" i="5"/>
  <c r="I347" i="18"/>
  <c r="L341" i="5"/>
  <c r="I343" i="18"/>
  <c r="L337" i="5"/>
  <c r="I339" i="18"/>
  <c r="L333" i="5"/>
  <c r="I335" i="18"/>
  <c r="L329" i="5"/>
  <c r="I331" i="18"/>
  <c r="L325" i="5"/>
  <c r="I327" i="18"/>
  <c r="L321" i="5"/>
  <c r="I323" i="18"/>
  <c r="L317" i="5"/>
  <c r="I319" i="18"/>
  <c r="L313" i="5"/>
  <c r="I315" i="18"/>
  <c r="L309" i="5"/>
  <c r="I311" i="18"/>
  <c r="L305" i="5"/>
  <c r="I307" i="18"/>
  <c r="L301" i="5"/>
  <c r="I303" i="18"/>
  <c r="L297" i="5"/>
  <c r="I299" i="18"/>
  <c r="L293" i="5"/>
  <c r="I295" i="18"/>
  <c r="L289" i="5"/>
  <c r="I291" i="18"/>
  <c r="L285" i="5"/>
  <c r="I287" i="18"/>
  <c r="L281" i="5"/>
  <c r="I283" i="18"/>
  <c r="L277" i="5"/>
  <c r="I279" i="18"/>
  <c r="L273" i="5"/>
  <c r="I275" i="18"/>
  <c r="L269" i="5"/>
  <c r="I271" i="18"/>
  <c r="L265" i="5"/>
  <c r="I267" i="18"/>
  <c r="L261" i="5"/>
  <c r="I263" i="18"/>
  <c r="L257" i="5"/>
  <c r="I259" i="18"/>
  <c r="L253" i="5"/>
  <c r="I255" i="18"/>
  <c r="L249" i="5"/>
  <c r="I251" i="18"/>
  <c r="L245" i="5"/>
  <c r="I247" i="18"/>
  <c r="L241" i="5"/>
  <c r="I243" i="18"/>
  <c r="L237" i="5"/>
  <c r="I239" i="18"/>
  <c r="L233" i="5"/>
  <c r="I235" i="18"/>
  <c r="L229" i="5"/>
  <c r="I231" i="18"/>
  <c r="L225" i="5"/>
  <c r="I227" i="18"/>
  <c r="L221" i="5"/>
  <c r="I223" i="18"/>
  <c r="L217" i="5"/>
  <c r="I219" i="18"/>
  <c r="L213" i="5"/>
  <c r="I215" i="18"/>
  <c r="L209" i="5"/>
  <c r="I211" i="18"/>
  <c r="L205" i="5"/>
  <c r="I207" i="18"/>
  <c r="L201" i="5"/>
  <c r="I203" i="18"/>
  <c r="L197" i="5"/>
  <c r="I199" i="18"/>
  <c r="L193" i="5"/>
  <c r="I195" i="18"/>
  <c r="L189" i="5"/>
  <c r="I191" i="18"/>
  <c r="L185" i="5"/>
  <c r="I187" i="18"/>
  <c r="L181" i="5"/>
  <c r="I183" i="18"/>
  <c r="L177" i="5"/>
  <c r="I179" i="18"/>
  <c r="L173" i="5"/>
  <c r="I175" i="18"/>
  <c r="L169" i="5"/>
  <c r="I171" i="18"/>
  <c r="L165" i="5"/>
  <c r="I167" i="18"/>
  <c r="L161" i="5"/>
  <c r="I163" i="18"/>
  <c r="L157" i="5"/>
  <c r="I159" i="18"/>
  <c r="L153" i="5"/>
  <c r="I155" i="18"/>
  <c r="L149" i="5"/>
  <c r="I151" i="18"/>
  <c r="L145" i="5"/>
  <c r="I147" i="18"/>
  <c r="L141" i="5"/>
  <c r="I143" i="18"/>
  <c r="L137" i="5"/>
  <c r="I139" i="18"/>
  <c r="L133" i="5"/>
  <c r="I135" i="18"/>
  <c r="L129" i="5"/>
  <c r="I131" i="18"/>
  <c r="L125" i="5"/>
  <c r="I127" i="18"/>
  <c r="L121" i="5"/>
  <c r="I123" i="18"/>
  <c r="L117" i="5"/>
  <c r="I119" i="18"/>
  <c r="L113" i="5"/>
  <c r="I115" i="18"/>
  <c r="L109" i="5"/>
  <c r="I111" i="18"/>
  <c r="L105" i="5"/>
  <c r="I107" i="18"/>
  <c r="L101" i="5"/>
  <c r="I103" i="18"/>
  <c r="L97" i="5"/>
  <c r="I99" i="18"/>
  <c r="L93" i="5"/>
  <c r="I95" i="18"/>
  <c r="L89" i="5"/>
  <c r="I91" i="18"/>
  <c r="L85" i="5"/>
  <c r="I87" i="18"/>
  <c r="L81" i="5"/>
  <c r="I83" i="18"/>
  <c r="L77" i="5"/>
  <c r="I79" i="18"/>
  <c r="L73" i="5"/>
  <c r="I75" i="18"/>
  <c r="L69" i="5"/>
  <c r="I71" i="18"/>
  <c r="L65" i="5"/>
  <c r="I67" i="18"/>
  <c r="L61" i="5"/>
  <c r="I63" i="18"/>
  <c r="L57" i="5"/>
  <c r="I59" i="18"/>
  <c r="L53" i="5"/>
  <c r="I55" i="18"/>
  <c r="L49" i="5"/>
  <c r="I51" i="18"/>
  <c r="L45" i="5"/>
  <c r="I47" i="18"/>
  <c r="L41" i="5"/>
  <c r="I43" i="18"/>
  <c r="L37" i="5"/>
  <c r="I39" i="18"/>
  <c r="L33" i="5"/>
  <c r="I35" i="18"/>
  <c r="L29" i="5"/>
  <c r="I31" i="18"/>
  <c r="L25" i="5"/>
  <c r="I27" i="18"/>
  <c r="L21" i="5"/>
  <c r="I23" i="18"/>
  <c r="L17" i="5"/>
  <c r="I19" i="18"/>
  <c r="L13" i="5"/>
  <c r="I15" i="18"/>
  <c r="L9" i="5"/>
  <c r="I332" i="18"/>
  <c r="L326" i="5"/>
  <c r="I324" i="18"/>
  <c r="L318" i="5"/>
  <c r="I312" i="18"/>
  <c r="L306" i="5"/>
  <c r="I300" i="18"/>
  <c r="L294" i="5"/>
  <c r="I292" i="18"/>
  <c r="L286" i="5"/>
  <c r="I276" i="18"/>
  <c r="L270" i="5"/>
  <c r="I260" i="18"/>
  <c r="L254" i="5"/>
  <c r="I248" i="18"/>
  <c r="L242" i="5"/>
  <c r="I236" i="18"/>
  <c r="L230" i="5"/>
  <c r="I224" i="18"/>
  <c r="L218" i="5"/>
  <c r="I212" i="18"/>
  <c r="L206" i="5"/>
  <c r="I200" i="18"/>
  <c r="L194" i="5"/>
  <c r="I192" i="18"/>
  <c r="L186" i="5"/>
  <c r="I184" i="18"/>
  <c r="L178" i="5"/>
  <c r="I176" i="18"/>
  <c r="L170" i="5"/>
  <c r="I168" i="18"/>
  <c r="L162" i="5"/>
  <c r="I156" i="18"/>
  <c r="L150" i="5"/>
  <c r="I148" i="18"/>
  <c r="L142" i="5"/>
  <c r="L134" i="5"/>
  <c r="I140" i="18"/>
  <c r="I132" i="18"/>
  <c r="L126" i="5"/>
  <c r="I124" i="18"/>
  <c r="L118" i="5"/>
  <c r="I104" i="18"/>
  <c r="L98" i="5"/>
  <c r="I506" i="18"/>
  <c r="L500" i="5"/>
  <c r="I502" i="18"/>
  <c r="L496" i="5"/>
  <c r="I498" i="18"/>
  <c r="L492" i="5"/>
  <c r="I494" i="18"/>
  <c r="L488" i="5"/>
  <c r="I490" i="18"/>
  <c r="L484" i="5"/>
  <c r="I486" i="18"/>
  <c r="L480" i="5"/>
  <c r="I482" i="18"/>
  <c r="L476" i="5"/>
  <c r="I478" i="18"/>
  <c r="L472" i="5"/>
  <c r="I474" i="18"/>
  <c r="L468" i="5"/>
  <c r="I470" i="18"/>
  <c r="L464" i="5"/>
  <c r="L460" i="5"/>
  <c r="I466" i="18"/>
  <c r="I462" i="18"/>
  <c r="L456" i="5"/>
  <c r="I458" i="18"/>
  <c r="L452" i="5"/>
  <c r="I454" i="18"/>
  <c r="L448" i="5"/>
  <c r="I450" i="18"/>
  <c r="L444" i="5"/>
  <c r="I446" i="18"/>
  <c r="L440" i="5"/>
  <c r="I442" i="18"/>
  <c r="L436" i="5"/>
  <c r="L432" i="5"/>
  <c r="I438" i="18"/>
  <c r="I434" i="18"/>
  <c r="L428" i="5"/>
  <c r="I430" i="18"/>
  <c r="L424" i="5"/>
  <c r="I426" i="18"/>
  <c r="L420" i="5"/>
  <c r="I422" i="18"/>
  <c r="L416" i="5"/>
  <c r="I418" i="18"/>
  <c r="L412" i="5"/>
  <c r="L408" i="5"/>
  <c r="I414" i="18"/>
  <c r="I410" i="18"/>
  <c r="L404" i="5"/>
  <c r="L400" i="5"/>
  <c r="I406" i="18"/>
  <c r="I402" i="18"/>
  <c r="L396" i="5"/>
  <c r="I398" i="18"/>
  <c r="L392" i="5"/>
  <c r="I394" i="18"/>
  <c r="L388" i="5"/>
  <c r="I390" i="18"/>
  <c r="L384" i="5"/>
  <c r="I386" i="18"/>
  <c r="L380" i="5"/>
  <c r="L376" i="5"/>
  <c r="I382" i="18"/>
  <c r="I378" i="18"/>
  <c r="L372" i="5"/>
  <c r="L368" i="5"/>
  <c r="I374" i="18"/>
  <c r="I370" i="18"/>
  <c r="L364" i="5"/>
  <c r="I366" i="18"/>
  <c r="L360" i="5"/>
  <c r="I362" i="18"/>
  <c r="L356" i="5"/>
  <c r="I358" i="18"/>
  <c r="L352" i="5"/>
  <c r="I354" i="18"/>
  <c r="L348" i="5"/>
  <c r="I350" i="18"/>
  <c r="L344" i="5"/>
  <c r="I346" i="18"/>
  <c r="L340" i="5"/>
  <c r="I342" i="18"/>
  <c r="L336" i="5"/>
  <c r="I338" i="18"/>
  <c r="L332" i="5"/>
  <c r="I334" i="18"/>
  <c r="L328" i="5"/>
  <c r="I330" i="18"/>
  <c r="L324" i="5"/>
  <c r="I326" i="18"/>
  <c r="L320" i="5"/>
  <c r="I322" i="18"/>
  <c r="L316" i="5"/>
  <c r="I318" i="18"/>
  <c r="L312" i="5"/>
  <c r="I314" i="18"/>
  <c r="L308" i="5"/>
  <c r="I310" i="18"/>
  <c r="L304" i="5"/>
  <c r="I306" i="18"/>
  <c r="L300" i="5"/>
  <c r="I302" i="18"/>
  <c r="L296" i="5"/>
  <c r="I298" i="18"/>
  <c r="L292" i="5"/>
  <c r="I294" i="18"/>
  <c r="L288" i="5"/>
  <c r="I290" i="18"/>
  <c r="L284" i="5"/>
  <c r="I286" i="18"/>
  <c r="L280" i="5"/>
  <c r="I282" i="18"/>
  <c r="L276" i="5"/>
  <c r="I278" i="18"/>
  <c r="L272" i="5"/>
  <c r="I274" i="18"/>
  <c r="L268" i="5"/>
  <c r="I270" i="18"/>
  <c r="L264" i="5"/>
  <c r="I266" i="18"/>
  <c r="L260" i="5"/>
  <c r="I262" i="18"/>
  <c r="L256" i="5"/>
  <c r="I258" i="18"/>
  <c r="L252" i="5"/>
  <c r="I254" i="18"/>
  <c r="L248" i="5"/>
  <c r="I250" i="18"/>
  <c r="L244" i="5"/>
  <c r="I246" i="18"/>
  <c r="L240" i="5"/>
  <c r="I242" i="18"/>
  <c r="L236" i="5"/>
  <c r="I238" i="18"/>
  <c r="L232" i="5"/>
  <c r="I234" i="18"/>
  <c r="L228" i="5"/>
  <c r="I230" i="18"/>
  <c r="L224" i="5"/>
  <c r="I226" i="18"/>
  <c r="L220" i="5"/>
  <c r="I222" i="18"/>
  <c r="L216" i="5"/>
  <c r="I218" i="18"/>
  <c r="L212" i="5"/>
  <c r="I214" i="18"/>
  <c r="L208" i="5"/>
  <c r="I210" i="18"/>
  <c r="L204" i="5"/>
  <c r="I206" i="18"/>
  <c r="L200" i="5"/>
  <c r="I202" i="18"/>
  <c r="L196" i="5"/>
  <c r="I198" i="18"/>
  <c r="L192" i="5"/>
  <c r="I194" i="18"/>
  <c r="L188" i="5"/>
  <c r="I190" i="18"/>
  <c r="L184" i="5"/>
  <c r="I186" i="18"/>
  <c r="L180" i="5"/>
  <c r="I182" i="18"/>
  <c r="L176" i="5"/>
  <c r="I178" i="18"/>
  <c r="L172" i="5"/>
  <c r="I174" i="18"/>
  <c r="L168" i="5"/>
  <c r="I170" i="18"/>
  <c r="L164" i="5"/>
  <c r="I166" i="18"/>
  <c r="L160" i="5"/>
  <c r="I162" i="18"/>
  <c r="L156" i="5"/>
  <c r="I158" i="18"/>
  <c r="L152" i="5"/>
  <c r="I154" i="18"/>
  <c r="L148" i="5"/>
  <c r="I150" i="18"/>
  <c r="L144" i="5"/>
  <c r="I146" i="18"/>
  <c r="L140" i="5"/>
  <c r="I142" i="18"/>
  <c r="L136" i="5"/>
  <c r="I138" i="18"/>
  <c r="L132" i="5"/>
  <c r="I134" i="18"/>
  <c r="L128" i="5"/>
  <c r="I130" i="18"/>
  <c r="L124" i="5"/>
  <c r="I126" i="18"/>
  <c r="L120" i="5"/>
  <c r="I122" i="18"/>
  <c r="L116" i="5"/>
  <c r="I118" i="18"/>
  <c r="L112" i="5"/>
  <c r="I114" i="18"/>
  <c r="L108" i="5"/>
  <c r="I110" i="18"/>
  <c r="L104" i="5"/>
  <c r="I106" i="18"/>
  <c r="L100" i="5"/>
  <c r="I102" i="18"/>
  <c r="L96" i="5"/>
  <c r="I98" i="18"/>
  <c r="L92" i="5"/>
  <c r="I94" i="18"/>
  <c r="L88" i="5"/>
  <c r="I90" i="18"/>
  <c r="L84" i="5"/>
  <c r="I86" i="18"/>
  <c r="L80" i="5"/>
  <c r="I82" i="18"/>
  <c r="L76" i="5"/>
  <c r="I78" i="18"/>
  <c r="L72" i="5"/>
  <c r="I74" i="18"/>
  <c r="L68" i="5"/>
  <c r="I70" i="18"/>
  <c r="L64" i="5"/>
  <c r="I66" i="18"/>
  <c r="L60" i="5"/>
  <c r="I62" i="18"/>
  <c r="L56" i="5"/>
  <c r="I58" i="18"/>
  <c r="L52" i="5"/>
  <c r="I54" i="18"/>
  <c r="L48" i="5"/>
  <c r="I50" i="18"/>
  <c r="L44" i="5"/>
  <c r="I46" i="18"/>
  <c r="L40" i="5"/>
  <c r="I42" i="18"/>
  <c r="L36" i="5"/>
  <c r="I38" i="18"/>
  <c r="L32" i="5"/>
  <c r="I34" i="18"/>
  <c r="L28" i="5"/>
  <c r="I30" i="18"/>
  <c r="L24" i="5"/>
  <c r="I26" i="18"/>
  <c r="L20" i="5"/>
  <c r="I22" i="18"/>
  <c r="L16" i="5"/>
  <c r="I18" i="18"/>
  <c r="L12" i="5"/>
  <c r="I14" i="18"/>
  <c r="L8" i="5"/>
  <c r="L4" i="5"/>
  <c r="I10" i="18"/>
  <c r="I504" i="18"/>
  <c r="L498" i="5"/>
  <c r="I492" i="18"/>
  <c r="L486" i="5"/>
  <c r="I484" i="18"/>
  <c r="L478" i="5"/>
  <c r="I472" i="18"/>
  <c r="L466" i="5"/>
  <c r="I464" i="18"/>
  <c r="L458" i="5"/>
  <c r="I452" i="18"/>
  <c r="L446" i="5"/>
  <c r="L438" i="5"/>
  <c r="I444" i="18"/>
  <c r="I432" i="18"/>
  <c r="L426" i="5"/>
  <c r="I420" i="18"/>
  <c r="L414" i="5"/>
  <c r="I412" i="18"/>
  <c r="L406" i="5"/>
  <c r="I400" i="18"/>
  <c r="L394" i="5"/>
  <c r="I392" i="18"/>
  <c r="L386" i="5"/>
  <c r="I376" i="18"/>
  <c r="L370" i="5"/>
  <c r="I364" i="18"/>
  <c r="L358" i="5"/>
  <c r="I348" i="18"/>
  <c r="L342" i="5"/>
  <c r="I336" i="18"/>
  <c r="L330" i="5"/>
  <c r="I320" i="18"/>
  <c r="L314" i="5"/>
  <c r="I304" i="18"/>
  <c r="L298" i="5"/>
  <c r="I284" i="18"/>
  <c r="L278" i="5"/>
  <c r="I272" i="18"/>
  <c r="L266" i="5"/>
  <c r="I256" i="18"/>
  <c r="L250" i="5"/>
  <c r="I240" i="18"/>
  <c r="L234" i="5"/>
  <c r="I228" i="18"/>
  <c r="L222" i="5"/>
  <c r="I208" i="18"/>
  <c r="L202" i="5"/>
  <c r="I164" i="18"/>
  <c r="L158" i="5"/>
  <c r="I505" i="18"/>
  <c r="L499" i="5"/>
  <c r="I501" i="18"/>
  <c r="L495" i="5"/>
  <c r="I497" i="18"/>
  <c r="L491" i="5"/>
  <c r="I493" i="18"/>
  <c r="L487" i="5"/>
  <c r="I489" i="18"/>
  <c r="L483" i="5"/>
  <c r="I485" i="18"/>
  <c r="L479" i="5"/>
  <c r="I481" i="18"/>
  <c r="L475" i="5"/>
  <c r="I477" i="18"/>
  <c r="L471" i="5"/>
  <c r="I473" i="18"/>
  <c r="L467" i="5"/>
  <c r="I469" i="18"/>
  <c r="L463" i="5"/>
  <c r="I465" i="18"/>
  <c r="L459" i="5"/>
  <c r="I461" i="18"/>
  <c r="L455" i="5"/>
  <c r="I457" i="18"/>
  <c r="L451" i="5"/>
  <c r="I453" i="18"/>
  <c r="L447" i="5"/>
  <c r="I449" i="18"/>
  <c r="L443" i="5"/>
  <c r="I445" i="18"/>
  <c r="L439" i="5"/>
  <c r="I441" i="18"/>
  <c r="L435" i="5"/>
  <c r="I437" i="18"/>
  <c r="L431" i="5"/>
  <c r="I433" i="18"/>
  <c r="L427" i="5"/>
  <c r="I429" i="18"/>
  <c r="L423" i="5"/>
  <c r="I425" i="18"/>
  <c r="L419" i="5"/>
  <c r="I421" i="18"/>
  <c r="L415" i="5"/>
  <c r="I417" i="18"/>
  <c r="L411" i="5"/>
  <c r="I413" i="18"/>
  <c r="L407" i="5"/>
  <c r="I409" i="18"/>
  <c r="L403" i="5"/>
  <c r="I405" i="18"/>
  <c r="L399" i="5"/>
  <c r="I401" i="18"/>
  <c r="L395" i="5"/>
  <c r="I397" i="18"/>
  <c r="L391" i="5"/>
  <c r="I393" i="18"/>
  <c r="L387" i="5"/>
  <c r="I389" i="18"/>
  <c r="L383" i="5"/>
  <c r="I385" i="18"/>
  <c r="L379" i="5"/>
  <c r="I381" i="18"/>
  <c r="L375" i="5"/>
  <c r="I377" i="18"/>
  <c r="L371" i="5"/>
  <c r="I373" i="18"/>
  <c r="L367" i="5"/>
  <c r="I369" i="18"/>
  <c r="L363" i="5"/>
  <c r="I365" i="18"/>
  <c r="L359" i="5"/>
  <c r="I361" i="18"/>
  <c r="L355" i="5"/>
  <c r="I357" i="18"/>
  <c r="L351" i="5"/>
  <c r="I353" i="18"/>
  <c r="L347" i="5"/>
  <c r="L343" i="5"/>
  <c r="I349" i="18"/>
  <c r="I345" i="18"/>
  <c r="L339" i="5"/>
  <c r="I341" i="18"/>
  <c r="L335" i="5"/>
  <c r="I337" i="18"/>
  <c r="L331" i="5"/>
  <c r="I333" i="18"/>
  <c r="L327" i="5"/>
  <c r="I329" i="18"/>
  <c r="L323" i="5"/>
  <c r="I325" i="18"/>
  <c r="L319" i="5"/>
  <c r="I321" i="18"/>
  <c r="L315" i="5"/>
  <c r="I317" i="18"/>
  <c r="L311" i="5"/>
  <c r="I313" i="18"/>
  <c r="L307" i="5"/>
  <c r="I309" i="18"/>
  <c r="L303" i="5"/>
  <c r="I305" i="18"/>
  <c r="L299" i="5"/>
  <c r="I301" i="18"/>
  <c r="L295" i="5"/>
  <c r="L291" i="5"/>
  <c r="I297" i="18"/>
  <c r="I293" i="18"/>
  <c r="L287" i="5"/>
  <c r="I289" i="18"/>
  <c r="L283" i="5"/>
  <c r="I285" i="18"/>
  <c r="L279" i="5"/>
  <c r="I281" i="18"/>
  <c r="L275" i="5"/>
  <c r="I277" i="18"/>
  <c r="L271" i="5"/>
  <c r="I273" i="18"/>
  <c r="L267" i="5"/>
  <c r="I269" i="18"/>
  <c r="L263" i="5"/>
  <c r="I265" i="18"/>
  <c r="L259" i="5"/>
  <c r="I261" i="18"/>
  <c r="L255" i="5"/>
  <c r="I257" i="18"/>
  <c r="L251" i="5"/>
  <c r="I253" i="18"/>
  <c r="L247" i="5"/>
  <c r="I249" i="18"/>
  <c r="L243" i="5"/>
  <c r="I245" i="18"/>
  <c r="L239" i="5"/>
  <c r="I241" i="18"/>
  <c r="L235" i="5"/>
  <c r="I237" i="18"/>
  <c r="L231" i="5"/>
  <c r="L227" i="5"/>
  <c r="I233" i="18"/>
  <c r="I229" i="18"/>
  <c r="L223" i="5"/>
  <c r="I225" i="18"/>
  <c r="L219" i="5"/>
  <c r="I221" i="18"/>
  <c r="L215" i="5"/>
  <c r="I217" i="18"/>
  <c r="L211" i="5"/>
  <c r="I213" i="18"/>
  <c r="L207" i="5"/>
  <c r="I209" i="18"/>
  <c r="L203" i="5"/>
  <c r="I205" i="18"/>
  <c r="L199" i="5"/>
  <c r="I201" i="18"/>
  <c r="L195" i="5"/>
  <c r="I197" i="18"/>
  <c r="L191" i="5"/>
  <c r="I193" i="18"/>
  <c r="L187" i="5"/>
  <c r="I189" i="18"/>
  <c r="L183" i="5"/>
  <c r="I185" i="18"/>
  <c r="L179" i="5"/>
  <c r="I181" i="18"/>
  <c r="L175" i="5"/>
  <c r="I177" i="18"/>
  <c r="L171" i="5"/>
  <c r="I173" i="18"/>
  <c r="L167" i="5"/>
  <c r="I169" i="18"/>
  <c r="L163" i="5"/>
  <c r="I165" i="18"/>
  <c r="L159" i="5"/>
  <c r="I161" i="18"/>
  <c r="L155" i="5"/>
  <c r="I157" i="18"/>
  <c r="L151" i="5"/>
  <c r="I153" i="18"/>
  <c r="L147" i="5"/>
  <c r="I149" i="18"/>
  <c r="L143" i="5"/>
  <c r="I145" i="18"/>
  <c r="L139" i="5"/>
  <c r="I141" i="18"/>
  <c r="L135" i="5"/>
  <c r="I137" i="18"/>
  <c r="L131" i="5"/>
  <c r="I133" i="18"/>
  <c r="L127" i="5"/>
  <c r="I129" i="18"/>
  <c r="L123" i="5"/>
  <c r="I125" i="18"/>
  <c r="L119" i="5"/>
  <c r="I121" i="18"/>
  <c r="L115" i="5"/>
  <c r="I117" i="18"/>
  <c r="L111" i="5"/>
  <c r="I113" i="18"/>
  <c r="L107" i="5"/>
  <c r="I109" i="18"/>
  <c r="L103" i="5"/>
  <c r="I105" i="18"/>
  <c r="L99" i="5"/>
  <c r="I101" i="18"/>
  <c r="L95" i="5"/>
  <c r="I97" i="18"/>
  <c r="L91" i="5"/>
  <c r="I93" i="18"/>
  <c r="L87" i="5"/>
  <c r="I89" i="18"/>
  <c r="L83" i="5"/>
  <c r="I85" i="18"/>
  <c r="L79" i="5"/>
  <c r="I81" i="18"/>
  <c r="L75" i="5"/>
  <c r="I77" i="18"/>
  <c r="L71" i="5"/>
  <c r="I73" i="18"/>
  <c r="L67" i="5"/>
  <c r="I69" i="18"/>
  <c r="L63" i="5"/>
  <c r="I65" i="18"/>
  <c r="L59" i="5"/>
  <c r="I61" i="18"/>
  <c r="L55" i="5"/>
  <c r="I57" i="18"/>
  <c r="L51" i="5"/>
  <c r="I53" i="18"/>
  <c r="L47" i="5"/>
  <c r="I49" i="18"/>
  <c r="L43" i="5"/>
  <c r="I45" i="18"/>
  <c r="L39" i="5"/>
  <c r="I41" i="18"/>
  <c r="L35" i="5"/>
  <c r="I37" i="18"/>
  <c r="L31" i="5"/>
  <c r="I33" i="18"/>
  <c r="L27" i="5"/>
  <c r="I29" i="18"/>
  <c r="L23" i="5"/>
  <c r="I25" i="18"/>
  <c r="L19" i="5"/>
  <c r="I21" i="18"/>
  <c r="L15" i="5"/>
  <c r="I17" i="18"/>
  <c r="L11" i="5"/>
  <c r="I13" i="18"/>
  <c r="L7" i="5"/>
  <c r="I9" i="18"/>
  <c r="L3" i="5"/>
  <c r="I12" i="18"/>
  <c r="L6" i="5"/>
  <c r="I11" i="18"/>
  <c r="L5" i="5"/>
  <c r="J6" i="19"/>
  <c r="H126" i="4"/>
  <c r="H127" i="4"/>
  <c r="H128" i="4"/>
  <c r="H129" i="4"/>
  <c r="H130" i="4"/>
  <c r="H131" i="4"/>
  <c r="H132" i="4"/>
  <c r="H133" i="4"/>
  <c r="H134" i="4"/>
  <c r="H135" i="4"/>
  <c r="H125" i="4"/>
  <c r="H122" i="4"/>
  <c r="H123" i="4"/>
  <c r="H121" i="4"/>
  <c r="H117" i="4"/>
  <c r="H118" i="4"/>
  <c r="H119" i="4"/>
  <c r="H116" i="4"/>
  <c r="H109" i="4"/>
  <c r="H110" i="4"/>
  <c r="H111" i="4"/>
  <c r="H112" i="4"/>
  <c r="H113" i="4"/>
  <c r="H114" i="4"/>
  <c r="H108" i="4"/>
  <c r="H96" i="4"/>
  <c r="H97" i="4"/>
  <c r="H98" i="4"/>
  <c r="H99" i="4"/>
  <c r="H100" i="4"/>
  <c r="H101" i="4"/>
  <c r="H102" i="4"/>
  <c r="H103" i="4"/>
  <c r="H104" i="4"/>
  <c r="H95" i="4"/>
  <c r="H93" i="4"/>
  <c r="H87" i="4"/>
  <c r="H88" i="4"/>
  <c r="H89" i="4"/>
  <c r="H90" i="4"/>
  <c r="H91" i="4"/>
  <c r="H82" i="4"/>
  <c r="H83" i="4"/>
  <c r="H84" i="4"/>
  <c r="H81" i="4"/>
  <c r="H77" i="4"/>
  <c r="H78" i="4"/>
  <c r="H79" i="4"/>
  <c r="H76" i="4"/>
  <c r="H59" i="4"/>
  <c r="H60" i="4"/>
  <c r="H61" i="4"/>
  <c r="H62" i="4"/>
  <c r="H63" i="4"/>
  <c r="H64" i="4"/>
  <c r="H65" i="4"/>
  <c r="H66" i="4"/>
  <c r="H67" i="4"/>
  <c r="H68" i="4"/>
  <c r="H58" i="4"/>
  <c r="H55" i="4"/>
  <c r="H56" i="4"/>
  <c r="H54" i="4"/>
  <c r="H50" i="4"/>
  <c r="H51" i="4"/>
  <c r="H52" i="4"/>
  <c r="H49" i="4"/>
  <c r="H42" i="4"/>
  <c r="H43" i="4"/>
  <c r="H44" i="4"/>
  <c r="H45" i="4"/>
  <c r="H46" i="4"/>
  <c r="H47" i="4"/>
  <c r="H41" i="4"/>
  <c r="H35" i="4"/>
  <c r="H36" i="4"/>
  <c r="H37" i="4"/>
  <c r="H34" i="4"/>
  <c r="H33" i="4"/>
  <c r="H32" i="4"/>
  <c r="H30" i="4"/>
  <c r="H31" i="4"/>
  <c r="H29" i="4"/>
  <c r="H26" i="4"/>
  <c r="H20" i="4"/>
  <c r="H21" i="4"/>
  <c r="H22" i="4"/>
  <c r="H23" i="4"/>
  <c r="H24" i="4"/>
  <c r="H19" i="4"/>
  <c r="H15" i="4"/>
  <c r="H16" i="4"/>
  <c r="H17" i="4"/>
  <c r="H14" i="4"/>
  <c r="H10" i="4"/>
  <c r="H11" i="4"/>
  <c r="H12" i="4"/>
  <c r="I7" i="19" l="1"/>
  <c r="H13" i="4"/>
  <c r="H18" i="4"/>
  <c r="H80" i="4"/>
  <c r="H57" i="4"/>
  <c r="M7" i="9" l="1" a="1"/>
  <c r="M7" i="9" s="1"/>
  <c r="M8" i="9" a="1"/>
  <c r="M8" i="9" s="1"/>
  <c r="M49" i="9" a="1"/>
  <c r="M49" i="9" s="1"/>
  <c r="M88" i="9" a="1"/>
  <c r="M88" i="9" s="1"/>
  <c r="M9" i="9" a="1"/>
  <c r="M9" i="9" s="1"/>
  <c r="M19" i="9" a="1"/>
  <c r="M19" i="9" s="1"/>
  <c r="N19" i="9" s="1"/>
  <c r="M62" i="9" a="1"/>
  <c r="M62" i="9" s="1"/>
  <c r="M20" i="9" a="1"/>
  <c r="M20" i="9" s="1"/>
  <c r="N20" i="9" s="1"/>
  <c r="M14" i="9" a="1"/>
  <c r="M14" i="9" s="1"/>
  <c r="M17" i="9" a="1"/>
  <c r="M17" i="9" s="1"/>
  <c r="M51" i="9" a="1"/>
  <c r="M51" i="9" s="1"/>
  <c r="M26" i="9" a="1"/>
  <c r="M26" i="9" s="1"/>
  <c r="N26" i="9" s="1"/>
  <c r="M18" i="9" a="1"/>
  <c r="M18" i="9" s="1"/>
  <c r="M29" i="9" a="1"/>
  <c r="M29" i="9" s="1"/>
  <c r="N29" i="9" s="1"/>
  <c r="M69" i="9" a="1"/>
  <c r="M69" i="9" s="1"/>
  <c r="M33" i="9" a="1"/>
  <c r="M33" i="9" s="1"/>
  <c r="M65" i="9" a="1"/>
  <c r="M65" i="9" s="1"/>
  <c r="N65" i="9" s="1"/>
  <c r="M79" i="9" a="1"/>
  <c r="M79" i="9" s="1"/>
  <c r="M44" i="9" a="1"/>
  <c r="M44" i="9" s="1"/>
  <c r="M25" i="9" a="1"/>
  <c r="M25" i="9" s="1"/>
  <c r="N25" i="9" s="1"/>
  <c r="M31" i="9" a="1"/>
  <c r="M31" i="9" s="1"/>
  <c r="M21" i="9" a="1"/>
  <c r="M21" i="9" s="1"/>
  <c r="M42" i="9" a="1"/>
  <c r="M42" i="9" s="1"/>
  <c r="M54" i="9" a="1"/>
  <c r="M54" i="9" s="1"/>
  <c r="M72" i="9" a="1"/>
  <c r="M72" i="9" s="1"/>
  <c r="M56" i="9" a="1"/>
  <c r="M56" i="9" s="1"/>
  <c r="M74" i="9" a="1"/>
  <c r="M74" i="9" s="1"/>
  <c r="M39" i="9" a="1"/>
  <c r="M39" i="9" s="1"/>
  <c r="M55" i="9" a="1"/>
  <c r="M55" i="9" s="1"/>
  <c r="M71" i="9" a="1"/>
  <c r="M71" i="9" s="1"/>
  <c r="M35" i="9" a="1"/>
  <c r="M35" i="9" s="1"/>
  <c r="M27" i="9" a="1"/>
  <c r="M27" i="9" s="1"/>
  <c r="N27" i="9" s="1"/>
  <c r="M57" i="9" a="1"/>
  <c r="M57" i="9" s="1"/>
  <c r="M73" i="9" a="1"/>
  <c r="M73" i="9" s="1"/>
  <c r="M16" i="9" a="1"/>
  <c r="M16" i="9" s="1"/>
  <c r="M53" i="9" a="1"/>
  <c r="M53" i="9" s="1"/>
  <c r="M84" i="9" a="1"/>
  <c r="M84" i="9" s="1"/>
  <c r="M43" i="9" a="1"/>
  <c r="M43" i="9" s="1"/>
  <c r="M50" i="9" a="1"/>
  <c r="M50" i="9" s="1"/>
  <c r="M83" i="9" a="1"/>
  <c r="M83" i="9" s="1"/>
  <c r="M12" i="9" a="1"/>
  <c r="M12" i="9" s="1"/>
  <c r="M40" i="9" a="1"/>
  <c r="M40" i="9" s="1"/>
  <c r="M52" i="9" a="1"/>
  <c r="M52" i="9" s="1"/>
  <c r="M70" i="9" a="1"/>
  <c r="M70" i="9" s="1"/>
  <c r="M81" i="9" a="1"/>
  <c r="M81" i="9" s="1"/>
  <c r="M64" i="9" a="1"/>
  <c r="M64" i="9" s="1"/>
  <c r="M48" i="9" a="1"/>
  <c r="M48" i="9" s="1"/>
  <c r="N48" i="9" s="1"/>
  <c r="M80" i="9" a="1"/>
  <c r="M80" i="9" s="1"/>
  <c r="M63" i="9" a="1"/>
  <c r="M63" i="9" s="1"/>
  <c r="N63" i="9" s="1"/>
  <c r="M47" i="9" a="1"/>
  <c r="M47" i="9" s="1"/>
  <c r="N47" i="9" s="1"/>
  <c r="M86" i="9" a="1"/>
  <c r="M86" i="9" s="1"/>
  <c r="M15" i="9" a="1"/>
  <c r="M15" i="9" s="1"/>
  <c r="M46" i="9" a="1"/>
  <c r="M46" i="9" s="1"/>
  <c r="M82" i="9" a="1"/>
  <c r="M82" i="9" s="1"/>
  <c r="M37" i="9" a="1"/>
  <c r="M37" i="9" s="1"/>
  <c r="M28" i="9" a="1"/>
  <c r="M28" i="9" s="1"/>
  <c r="N28" i="9" s="1"/>
  <c r="M24" i="9" a="1"/>
  <c r="M24" i="9" s="1"/>
  <c r="M10" i="9" a="1"/>
  <c r="M10" i="9" s="1"/>
  <c r="M32" i="9" a="1"/>
  <c r="M32" i="9" s="1"/>
  <c r="M59" i="9" a="1"/>
  <c r="M59" i="9" s="1"/>
  <c r="M75" i="9" a="1"/>
  <c r="M75" i="9" s="1"/>
  <c r="M87" i="9" a="1"/>
  <c r="M87" i="9" s="1"/>
  <c r="M61" i="9" a="1"/>
  <c r="M61" i="9" s="1"/>
  <c r="M77" i="9" a="1"/>
  <c r="M77" i="9" s="1"/>
  <c r="M34" i="9" a="1"/>
  <c r="M34" i="9" s="1"/>
  <c r="M58" i="9" a="1"/>
  <c r="M58" i="9" s="1"/>
  <c r="M76" i="9" a="1"/>
  <c r="M76" i="9" s="1"/>
  <c r="M11" i="9" a="1"/>
  <c r="M11" i="9" s="1"/>
  <c r="M60" i="9" a="1"/>
  <c r="M60" i="9" s="1"/>
  <c r="N60" i="9" s="1"/>
  <c r="M67" i="9" a="1"/>
  <c r="M67" i="9" s="1"/>
  <c r="D24" i="2"/>
  <c r="M6" i="9" l="1"/>
  <c r="M5" i="9" s="1"/>
  <c r="M68" i="9"/>
  <c r="M66" i="9" s="1"/>
  <c r="M13" i="9"/>
  <c r="M78" i="9"/>
  <c r="M30" i="9"/>
  <c r="N46" i="9"/>
  <c r="M45" i="9"/>
  <c r="M41" i="9"/>
  <c r="N24" i="9"/>
  <c r="M23" i="9"/>
  <c r="M85" i="9"/>
  <c r="A1" i="18"/>
  <c r="P4" i="13"/>
  <c r="H7" i="18"/>
  <c r="G7" i="18"/>
  <c r="M22" i="9" l="1"/>
  <c r="J365" i="18"/>
  <c r="J401" i="18"/>
  <c r="J234" i="18"/>
  <c r="J249" i="18"/>
  <c r="J253" i="18"/>
  <c r="J261" i="18"/>
  <c r="J281" i="18"/>
  <c r="J289" i="18"/>
  <c r="J361" i="18"/>
  <c r="J372" i="18"/>
  <c r="J391" i="18"/>
  <c r="J399" i="18"/>
  <c r="J475" i="18"/>
  <c r="J479" i="18"/>
  <c r="J14" i="18"/>
  <c r="J203" i="18"/>
  <c r="J346" i="18"/>
  <c r="J350" i="18"/>
  <c r="J373" i="18"/>
  <c r="J441" i="18"/>
  <c r="J449" i="18"/>
  <c r="J480" i="18"/>
  <c r="J484" i="18"/>
  <c r="J488" i="18"/>
  <c r="J504" i="18"/>
  <c r="J12" i="18"/>
  <c r="J212" i="18"/>
  <c r="J232" i="18"/>
  <c r="J255" i="18"/>
  <c r="J263" i="18"/>
  <c r="J287" i="18"/>
  <c r="J343" i="18"/>
  <c r="J427" i="18"/>
  <c r="J485" i="18"/>
  <c r="J489" i="18"/>
  <c r="J201" i="18"/>
  <c r="J213" i="18"/>
  <c r="J217" i="18"/>
  <c r="J244" i="18"/>
  <c r="J340" i="18"/>
  <c r="J375" i="18"/>
  <c r="J443" i="18"/>
  <c r="J467" i="18"/>
  <c r="J482" i="18"/>
  <c r="J486" i="18"/>
  <c r="J490" i="18"/>
  <c r="J506" i="18"/>
  <c r="J387" i="18"/>
  <c r="J429" i="18"/>
  <c r="J466" i="18"/>
  <c r="J222" i="18"/>
  <c r="J496" i="18"/>
  <c r="J11" i="18"/>
  <c r="J198" i="18"/>
  <c r="J200" i="18"/>
  <c r="J403" i="18"/>
  <c r="J451" i="18"/>
  <c r="J500" i="18"/>
  <c r="J206" i="18"/>
  <c r="J407" i="18"/>
  <c r="J494" i="18"/>
  <c r="J193" i="18"/>
  <c r="J216" i="18"/>
  <c r="J240" i="18"/>
  <c r="J347" i="18"/>
  <c r="J349" i="18"/>
  <c r="J408" i="18"/>
  <c r="J413" i="18"/>
  <c r="J502" i="18"/>
  <c r="J359" i="18"/>
  <c r="J385" i="18"/>
  <c r="J417" i="18"/>
  <c r="J431" i="18"/>
  <c r="J437" i="18"/>
  <c r="J439" i="18"/>
  <c r="J458" i="18"/>
  <c r="J464" i="18"/>
  <c r="J492" i="18"/>
  <c r="J10" i="18"/>
  <c r="J210" i="18"/>
  <c r="J9" i="18"/>
  <c r="J226" i="18"/>
  <c r="J228" i="18"/>
  <c r="J13" i="18"/>
  <c r="J15" i="18"/>
  <c r="J191" i="18"/>
  <c r="J215" i="18"/>
  <c r="J219" i="18"/>
  <c r="J224" i="18"/>
  <c r="J220" i="18"/>
  <c r="J230" i="18"/>
  <c r="J242" i="18"/>
  <c r="J246" i="18"/>
  <c r="J355" i="18"/>
  <c r="J369" i="18"/>
  <c r="J381" i="18"/>
  <c r="J357" i="18"/>
  <c r="J377" i="18"/>
  <c r="J199" i="18"/>
  <c r="J202" i="18"/>
  <c r="J257" i="18"/>
  <c r="J285" i="18"/>
  <c r="J345" i="18"/>
  <c r="J351" i="18"/>
  <c r="J363" i="18"/>
  <c r="J367" i="18"/>
  <c r="J371" i="18"/>
  <c r="J389" i="18"/>
  <c r="J204" i="18"/>
  <c r="J208" i="18"/>
  <c r="J214" i="18"/>
  <c r="J218" i="18"/>
  <c r="J236" i="18"/>
  <c r="J238" i="18"/>
  <c r="J342" i="18"/>
  <c r="J353" i="18"/>
  <c r="J354" i="18"/>
  <c r="J379" i="18"/>
  <c r="J393" i="18"/>
  <c r="J376" i="18"/>
  <c r="J395" i="18"/>
  <c r="J409" i="18"/>
  <c r="J415" i="18"/>
  <c r="J423" i="18"/>
  <c r="J462" i="18"/>
  <c r="J383" i="18"/>
  <c r="J397" i="18"/>
  <c r="J419" i="18"/>
  <c r="J435" i="18"/>
  <c r="J405" i="18"/>
  <c r="J411" i="18"/>
  <c r="J445" i="18"/>
  <c r="J452" i="18"/>
  <c r="J421" i="18"/>
  <c r="J425" i="18"/>
  <c r="J433" i="18"/>
  <c r="J447" i="18"/>
  <c r="J454" i="18"/>
  <c r="J456" i="18"/>
  <c r="J460" i="18"/>
  <c r="J498" i="18"/>
  <c r="J507" i="18"/>
  <c r="J16" i="18"/>
  <c r="J17" i="18"/>
  <c r="J19" i="18"/>
  <c r="J8" i="18"/>
  <c r="J48" i="18"/>
  <c r="J51" i="18"/>
  <c r="J64" i="18"/>
  <c r="J72" i="18"/>
  <c r="J75" i="18"/>
  <c r="J80" i="18"/>
  <c r="J88" i="18"/>
  <c r="J91" i="18"/>
  <c r="J96" i="18"/>
  <c r="J104" i="18"/>
  <c r="J115" i="18"/>
  <c r="J120" i="18"/>
  <c r="J123" i="18"/>
  <c r="J128" i="18"/>
  <c r="J131" i="18"/>
  <c r="J136" i="18"/>
  <c r="J139" i="18"/>
  <c r="J144" i="18"/>
  <c r="J147" i="18"/>
  <c r="J152" i="18"/>
  <c r="J155" i="18"/>
  <c r="J160" i="18"/>
  <c r="J163" i="18"/>
  <c r="J168" i="18"/>
  <c r="J171" i="18"/>
  <c r="J176" i="18"/>
  <c r="J179" i="18"/>
  <c r="J184" i="18"/>
  <c r="J187" i="18"/>
  <c r="J194" i="18"/>
  <c r="J24" i="18"/>
  <c r="J27" i="18"/>
  <c r="J40" i="18"/>
  <c r="J43" i="18"/>
  <c r="J56" i="18"/>
  <c r="J59" i="18"/>
  <c r="J67" i="18"/>
  <c r="J83" i="18"/>
  <c r="J107" i="18"/>
  <c r="J21" i="18"/>
  <c r="J29" i="18"/>
  <c r="J34" i="18"/>
  <c r="J53" i="18"/>
  <c r="J61" i="18"/>
  <c r="J66" i="18"/>
  <c r="J74" i="18"/>
  <c r="J82" i="18"/>
  <c r="J90" i="18"/>
  <c r="J101" i="18"/>
  <c r="J106" i="18"/>
  <c r="J117" i="18"/>
  <c r="J125" i="18"/>
  <c r="J133" i="18"/>
  <c r="J141" i="18"/>
  <c r="J146" i="18"/>
  <c r="J157" i="18"/>
  <c r="J165" i="18"/>
  <c r="J170" i="18"/>
  <c r="J178" i="18"/>
  <c r="J186" i="18"/>
  <c r="J189" i="18"/>
  <c r="J192" i="18"/>
  <c r="J205" i="18"/>
  <c r="J32" i="18"/>
  <c r="J35" i="18"/>
  <c r="J99" i="18"/>
  <c r="J112" i="18"/>
  <c r="J18" i="18"/>
  <c r="J26" i="18"/>
  <c r="J37" i="18"/>
  <c r="J42" i="18"/>
  <c r="J45" i="18"/>
  <c r="J50" i="18"/>
  <c r="J58" i="18"/>
  <c r="J69" i="18"/>
  <c r="J77" i="18"/>
  <c r="J85" i="18"/>
  <c r="J93" i="18"/>
  <c r="J98" i="18"/>
  <c r="J109" i="18"/>
  <c r="J114" i="18"/>
  <c r="J122" i="18"/>
  <c r="J130" i="18"/>
  <c r="J138" i="18"/>
  <c r="J149" i="18"/>
  <c r="J154" i="18"/>
  <c r="J162" i="18"/>
  <c r="J173" i="18"/>
  <c r="J181" i="18"/>
  <c r="J20" i="18"/>
  <c r="J23" i="18"/>
  <c r="J28" i="18"/>
  <c r="J31" i="18"/>
  <c r="J36" i="18"/>
  <c r="J39" i="18"/>
  <c r="J44" i="18"/>
  <c r="J47" i="18"/>
  <c r="J52" i="18"/>
  <c r="J55" i="18"/>
  <c r="J60" i="18"/>
  <c r="J63" i="18"/>
  <c r="J68" i="18"/>
  <c r="J71" i="18"/>
  <c r="J76" i="18"/>
  <c r="J79" i="18"/>
  <c r="J84" i="18"/>
  <c r="J87" i="18"/>
  <c r="J92" i="18"/>
  <c r="J95" i="18"/>
  <c r="J100" i="18"/>
  <c r="J103" i="18"/>
  <c r="J108" i="18"/>
  <c r="J111" i="18"/>
  <c r="J116" i="18"/>
  <c r="J119" i="18"/>
  <c r="J124" i="18"/>
  <c r="J127" i="18"/>
  <c r="J132" i="18"/>
  <c r="J135" i="18"/>
  <c r="J140" i="18"/>
  <c r="J143" i="18"/>
  <c r="J148" i="18"/>
  <c r="J151" i="18"/>
  <c r="J156" i="18"/>
  <c r="J159" i="18"/>
  <c r="J164" i="18"/>
  <c r="J167" i="18"/>
  <c r="J172" i="18"/>
  <c r="J175" i="18"/>
  <c r="J180" i="18"/>
  <c r="J183" i="18"/>
  <c r="J188" i="18"/>
  <c r="J196" i="18"/>
  <c r="J22" i="18"/>
  <c r="J25" i="18"/>
  <c r="J30" i="18"/>
  <c r="J33" i="18"/>
  <c r="J38" i="18"/>
  <c r="J41" i="18"/>
  <c r="J46" i="18"/>
  <c r="J49" i="18"/>
  <c r="J54" i="18"/>
  <c r="J57" i="18"/>
  <c r="J62" i="18"/>
  <c r="J65" i="18"/>
  <c r="J70" i="18"/>
  <c r="J73" i="18"/>
  <c r="J78" i="18"/>
  <c r="J81" i="18"/>
  <c r="J86" i="18"/>
  <c r="J89" i="18"/>
  <c r="J94" i="18"/>
  <c r="J97" i="18"/>
  <c r="J102" i="18"/>
  <c r="J105" i="18"/>
  <c r="J110" i="18"/>
  <c r="J113" i="18"/>
  <c r="J118" i="18"/>
  <c r="J121" i="18"/>
  <c r="J126" i="18"/>
  <c r="J129" i="18"/>
  <c r="J134" i="18"/>
  <c r="J137" i="18"/>
  <c r="J142" i="18"/>
  <c r="J145" i="18"/>
  <c r="J150" i="18"/>
  <c r="J153" i="18"/>
  <c r="J158" i="18"/>
  <c r="J161" i="18"/>
  <c r="J166" i="18"/>
  <c r="J169" i="18"/>
  <c r="J174" i="18"/>
  <c r="J177" i="18"/>
  <c r="J182" i="18"/>
  <c r="J185" i="18"/>
  <c r="J190" i="18"/>
  <c r="J207" i="18"/>
  <c r="J197" i="18"/>
  <c r="J225" i="18"/>
  <c r="J233" i="18"/>
  <c r="J250" i="18"/>
  <c r="J221" i="18"/>
  <c r="J229" i="18"/>
  <c r="J195" i="18"/>
  <c r="J209" i="18"/>
  <c r="J211" i="18"/>
  <c r="J223" i="18"/>
  <c r="J227" i="18"/>
  <c r="J231" i="18"/>
  <c r="J235" i="18"/>
  <c r="J239" i="18"/>
  <c r="J243" i="18"/>
  <c r="J247" i="18"/>
  <c r="J252" i="18"/>
  <c r="J254" i="18"/>
  <c r="J258" i="18"/>
  <c r="J265" i="18"/>
  <c r="J269" i="18"/>
  <c r="J271" i="18"/>
  <c r="J284" i="18"/>
  <c r="J286" i="18"/>
  <c r="J290" i="18"/>
  <c r="J298" i="18"/>
  <c r="J260" i="18"/>
  <c r="J262" i="18"/>
  <c r="J266" i="18"/>
  <c r="J273" i="18"/>
  <c r="J277" i="18"/>
  <c r="J279" i="18"/>
  <c r="J301" i="18"/>
  <c r="J303" i="18"/>
  <c r="J305" i="18"/>
  <c r="J307" i="18"/>
  <c r="J309" i="18"/>
  <c r="J311" i="18"/>
  <c r="J313" i="18"/>
  <c r="J315" i="18"/>
  <c r="J317" i="18"/>
  <c r="J319" i="18"/>
  <c r="J321" i="18"/>
  <c r="J323" i="18"/>
  <c r="J325" i="18"/>
  <c r="J327" i="18"/>
  <c r="J329" i="18"/>
  <c r="J331" i="18"/>
  <c r="J333" i="18"/>
  <c r="J335" i="18"/>
  <c r="J337" i="18"/>
  <c r="J237" i="18"/>
  <c r="J241" i="18"/>
  <c r="J245" i="18"/>
  <c r="J268" i="18"/>
  <c r="J270" i="18"/>
  <c r="J274" i="18"/>
  <c r="J293" i="18"/>
  <c r="J276" i="18"/>
  <c r="J278" i="18"/>
  <c r="J282" i="18"/>
  <c r="J294" i="18"/>
  <c r="J297" i="18"/>
  <c r="J292" i="18"/>
  <c r="J295" i="18"/>
  <c r="J302" i="18"/>
  <c r="J306" i="18"/>
  <c r="J310" i="18"/>
  <c r="J314" i="18"/>
  <c r="J318" i="18"/>
  <c r="J322" i="18"/>
  <c r="J326" i="18"/>
  <c r="J330" i="18"/>
  <c r="J334" i="18"/>
  <c r="J341" i="18"/>
  <c r="J248" i="18"/>
  <c r="J251" i="18"/>
  <c r="J256" i="18"/>
  <c r="J259" i="18"/>
  <c r="J264" i="18"/>
  <c r="J267" i="18"/>
  <c r="J272" i="18"/>
  <c r="J275" i="18"/>
  <c r="J280" i="18"/>
  <c r="J283" i="18"/>
  <c r="J288" i="18"/>
  <c r="J291" i="18"/>
  <c r="J296" i="18"/>
  <c r="J299" i="18"/>
  <c r="J300" i="18"/>
  <c r="J304" i="18"/>
  <c r="J308" i="18"/>
  <c r="J312" i="18"/>
  <c r="J316" i="18"/>
  <c r="J320" i="18"/>
  <c r="J324" i="18"/>
  <c r="J328" i="18"/>
  <c r="J332" i="18"/>
  <c r="J336" i="18"/>
  <c r="J339" i="18"/>
  <c r="J338" i="18"/>
  <c r="J358" i="18"/>
  <c r="J344" i="18"/>
  <c r="J348" i="18"/>
  <c r="J352" i="18"/>
  <c r="J356" i="18"/>
  <c r="J360" i="18"/>
  <c r="J364" i="18"/>
  <c r="J368" i="18"/>
  <c r="J362" i="18"/>
  <c r="J366" i="18"/>
  <c r="J370" i="18"/>
  <c r="J410" i="18"/>
  <c r="J416" i="18"/>
  <c r="J380" i="18"/>
  <c r="J384" i="18"/>
  <c r="J388" i="18"/>
  <c r="J392" i="18"/>
  <c r="J396" i="18"/>
  <c r="J400" i="18"/>
  <c r="J404" i="18"/>
  <c r="J428" i="18"/>
  <c r="J412" i="18"/>
  <c r="J424" i="18"/>
  <c r="J374" i="18"/>
  <c r="J378" i="18"/>
  <c r="J382" i="18"/>
  <c r="J386" i="18"/>
  <c r="J390" i="18"/>
  <c r="J394" i="18"/>
  <c r="J398" i="18"/>
  <c r="J402" i="18"/>
  <c r="J406" i="18"/>
  <c r="J420" i="18"/>
  <c r="J457" i="18"/>
  <c r="J432" i="18"/>
  <c r="J436" i="18"/>
  <c r="J440" i="18"/>
  <c r="J444" i="18"/>
  <c r="J448" i="18"/>
  <c r="J459" i="18"/>
  <c r="J414" i="18"/>
  <c r="J418" i="18"/>
  <c r="J422" i="18"/>
  <c r="J426" i="18"/>
  <c r="J430" i="18"/>
  <c r="J434" i="18"/>
  <c r="J438" i="18"/>
  <c r="J442" i="18"/>
  <c r="J446" i="18"/>
  <c r="J450" i="18"/>
  <c r="J453" i="18"/>
  <c r="J455" i="18"/>
  <c r="J470" i="18"/>
  <c r="J472" i="18"/>
  <c r="J476" i="18"/>
  <c r="J478" i="18"/>
  <c r="J461" i="18"/>
  <c r="J465" i="18"/>
  <c r="J471" i="18"/>
  <c r="J473" i="18"/>
  <c r="J463" i="18"/>
  <c r="J468" i="18"/>
  <c r="J481" i="18"/>
  <c r="J483" i="18"/>
  <c r="J469" i="18"/>
  <c r="J474" i="18"/>
  <c r="J477" i="18"/>
  <c r="J493" i="18"/>
  <c r="J497" i="18"/>
  <c r="J487" i="18"/>
  <c r="J491" i="18"/>
  <c r="J495" i="18"/>
  <c r="J499" i="18"/>
  <c r="J503" i="18"/>
  <c r="J501" i="18"/>
  <c r="J505" i="18"/>
  <c r="J7" i="18" l="1"/>
  <c r="I7" i="18"/>
  <c r="B71" i="4" l="1"/>
  <c r="B4" i="4"/>
  <c r="N135" i="4" l="1"/>
  <c r="N134" i="4"/>
  <c r="N133" i="4"/>
  <c r="N132" i="4"/>
  <c r="N131" i="4"/>
  <c r="N130" i="4"/>
  <c r="N129" i="4"/>
  <c r="N128" i="4"/>
  <c r="N127" i="4"/>
  <c r="N126" i="4"/>
  <c r="N125" i="4"/>
  <c r="L124" i="4"/>
  <c r="K124" i="4"/>
  <c r="J124" i="4"/>
  <c r="I124" i="4"/>
  <c r="G124" i="4"/>
  <c r="F124" i="4"/>
  <c r="E124" i="4"/>
  <c r="N123" i="4"/>
  <c r="N121" i="4"/>
  <c r="L120" i="4"/>
  <c r="K120" i="4"/>
  <c r="J120" i="4"/>
  <c r="I120" i="4"/>
  <c r="G120" i="4"/>
  <c r="F120" i="4"/>
  <c r="E120" i="4"/>
  <c r="N119" i="4"/>
  <c r="N118" i="4"/>
  <c r="N117" i="4"/>
  <c r="N116" i="4"/>
  <c r="L115" i="4"/>
  <c r="K115" i="4"/>
  <c r="J115" i="4"/>
  <c r="I115" i="4"/>
  <c r="G115" i="4"/>
  <c r="F115" i="4"/>
  <c r="E115" i="4"/>
  <c r="N114" i="4"/>
  <c r="N113" i="4"/>
  <c r="N112" i="4"/>
  <c r="N111" i="4"/>
  <c r="N110" i="4"/>
  <c r="N109" i="4"/>
  <c r="N108" i="4"/>
  <c r="L107" i="4"/>
  <c r="K107" i="4"/>
  <c r="J107" i="4"/>
  <c r="I107" i="4"/>
  <c r="G107" i="4"/>
  <c r="F107" i="4"/>
  <c r="E107" i="4"/>
  <c r="N104" i="4"/>
  <c r="N103" i="4"/>
  <c r="N102" i="4"/>
  <c r="N101" i="4"/>
  <c r="N100" i="4"/>
  <c r="D58" i="11" s="1"/>
  <c r="N99" i="4"/>
  <c r="D57" i="11" s="1"/>
  <c r="N98" i="4"/>
  <c r="N97" i="4"/>
  <c r="N96" i="4"/>
  <c r="N95" i="4"/>
  <c r="L94" i="4"/>
  <c r="L92" i="4" s="1"/>
  <c r="K94" i="4"/>
  <c r="K92" i="4" s="1"/>
  <c r="J94" i="4"/>
  <c r="J92" i="4" s="1"/>
  <c r="I94" i="4"/>
  <c r="I92" i="4" s="1"/>
  <c r="G94" i="4"/>
  <c r="G92" i="4" s="1"/>
  <c r="F94" i="4"/>
  <c r="F92" i="4" s="1"/>
  <c r="E94" i="4"/>
  <c r="E92" i="4" s="1"/>
  <c r="N93" i="4"/>
  <c r="N91" i="4"/>
  <c r="N90" i="4"/>
  <c r="N89" i="4"/>
  <c r="N88" i="4"/>
  <c r="N87" i="4"/>
  <c r="N86" i="4"/>
  <c r="L85" i="4"/>
  <c r="K85" i="4"/>
  <c r="J85" i="4"/>
  <c r="I85" i="4"/>
  <c r="G85" i="4"/>
  <c r="F85" i="4"/>
  <c r="N84" i="4"/>
  <c r="N83" i="4"/>
  <c r="N82" i="4"/>
  <c r="N81" i="4"/>
  <c r="L80" i="4"/>
  <c r="K80" i="4"/>
  <c r="J80" i="4"/>
  <c r="I80" i="4"/>
  <c r="G80" i="4"/>
  <c r="F80" i="4"/>
  <c r="N79" i="4"/>
  <c r="N78" i="4"/>
  <c r="N77" i="4"/>
  <c r="N76" i="4"/>
  <c r="L75" i="4"/>
  <c r="K75" i="4"/>
  <c r="J75" i="4"/>
  <c r="I75" i="4"/>
  <c r="G75" i="4"/>
  <c r="F75" i="4"/>
  <c r="I72" i="4" l="1"/>
  <c r="J74" i="4"/>
  <c r="J73" i="4" s="1"/>
  <c r="E106" i="4"/>
  <c r="E72" i="4" s="1"/>
  <c r="J106" i="4"/>
  <c r="J72" i="4" s="1"/>
  <c r="L106" i="4"/>
  <c r="L72" i="4" s="1"/>
  <c r="D85" i="4"/>
  <c r="F74" i="4"/>
  <c r="F73" i="4" s="1"/>
  <c r="D120" i="4"/>
  <c r="F106" i="4"/>
  <c r="F72" i="4" s="1"/>
  <c r="K74" i="4"/>
  <c r="K73" i="4" s="1"/>
  <c r="M120" i="4"/>
  <c r="L74" i="4"/>
  <c r="L73" i="4" s="1"/>
  <c r="G106" i="4"/>
  <c r="G72" i="4" s="1"/>
  <c r="M75" i="4"/>
  <c r="I74" i="4"/>
  <c r="I73" i="4" s="1"/>
  <c r="H85" i="4"/>
  <c r="N122" i="4"/>
  <c r="N120" i="4" s="1"/>
  <c r="H94" i="4"/>
  <c r="H92" i="4" s="1"/>
  <c r="K106" i="4"/>
  <c r="K72" i="4" s="1"/>
  <c r="I106" i="4"/>
  <c r="N115" i="4"/>
  <c r="D75" i="4"/>
  <c r="D80" i="4"/>
  <c r="G74" i="4"/>
  <c r="G73" i="4" s="1"/>
  <c r="E74" i="4"/>
  <c r="E73" i="4" s="1"/>
  <c r="N94" i="4"/>
  <c r="D94" i="4"/>
  <c r="D92" i="4" s="1"/>
  <c r="D107" i="4"/>
  <c r="D124" i="4"/>
  <c r="N107" i="4"/>
  <c r="N124" i="4"/>
  <c r="N75" i="4"/>
  <c r="N85" i="4"/>
  <c r="D55" i="11" s="1"/>
  <c r="N80" i="4"/>
  <c r="D115" i="4"/>
  <c r="M80" i="4"/>
  <c r="H115" i="4"/>
  <c r="M85" i="4"/>
  <c r="H120" i="4"/>
  <c r="M124" i="4"/>
  <c r="H75" i="4"/>
  <c r="M107" i="4"/>
  <c r="H124" i="4"/>
  <c r="M94" i="4"/>
  <c r="M92" i="4" s="1"/>
  <c r="H107" i="4"/>
  <c r="M115" i="4"/>
  <c r="D106" i="4" l="1"/>
  <c r="D72" i="4" s="1"/>
  <c r="D59" i="11"/>
  <c r="D6" i="11"/>
  <c r="N92" i="4"/>
  <c r="B6" i="11"/>
  <c r="D56" i="11"/>
  <c r="M106" i="4"/>
  <c r="M74" i="4"/>
  <c r="M73" i="4" s="1"/>
  <c r="N74" i="4"/>
  <c r="D74" i="4"/>
  <c r="D73" i="4" s="1"/>
  <c r="H106" i="4"/>
  <c r="H72" i="4" s="1"/>
  <c r="N106" i="4"/>
  <c r="N72" i="4" s="1"/>
  <c r="H74" i="4"/>
  <c r="H73" i="4" s="1"/>
  <c r="N73" i="4" l="1"/>
  <c r="AC8" i="13"/>
  <c r="AC9" i="13"/>
  <c r="AC10" i="13"/>
  <c r="AC11" i="13"/>
  <c r="AC13" i="13"/>
  <c r="AC14" i="13"/>
  <c r="AC16" i="13"/>
  <c r="AC17" i="13"/>
  <c r="AC18" i="13"/>
  <c r="AC19" i="13"/>
  <c r="AC20" i="13"/>
  <c r="AC21" i="13"/>
  <c r="AC22" i="13"/>
  <c r="AC23" i="13"/>
  <c r="AC24" i="13"/>
  <c r="AC25" i="13"/>
  <c r="AC26" i="13"/>
  <c r="AC27" i="13"/>
  <c r="AC28" i="13"/>
  <c r="AC29" i="13"/>
  <c r="AC30" i="13"/>
  <c r="AC31" i="13"/>
  <c r="AC32" i="13"/>
  <c r="AC33" i="13"/>
  <c r="AC34" i="13"/>
  <c r="AC35" i="13"/>
  <c r="AC36" i="13"/>
  <c r="AC37" i="13"/>
  <c r="AC38" i="13"/>
  <c r="AC39" i="13"/>
  <c r="AC40" i="13"/>
  <c r="AC41" i="13"/>
  <c r="AC42" i="13"/>
  <c r="AC43" i="13"/>
  <c r="AC44" i="13"/>
  <c r="AC45" i="13"/>
  <c r="AC46" i="13"/>
  <c r="AC47" i="13"/>
  <c r="AC48" i="13"/>
  <c r="AC49" i="13"/>
  <c r="AC50" i="13"/>
  <c r="AC51" i="13"/>
  <c r="AC52" i="13"/>
  <c r="AC53" i="13"/>
  <c r="AC54" i="13"/>
  <c r="AC55" i="13"/>
  <c r="AC56" i="13"/>
  <c r="AC57" i="13"/>
  <c r="AC58" i="13"/>
  <c r="AC59" i="13"/>
  <c r="AC60" i="13"/>
  <c r="AC61" i="13"/>
  <c r="AC62" i="13"/>
  <c r="AC63" i="13"/>
  <c r="AC64" i="13"/>
  <c r="AC65" i="13"/>
  <c r="AC66" i="13"/>
  <c r="AC67" i="13"/>
  <c r="AC68" i="13"/>
  <c r="AC69" i="13"/>
  <c r="AC70" i="13"/>
  <c r="AC71" i="13"/>
  <c r="AC72" i="13"/>
  <c r="AC73" i="13"/>
  <c r="AC74" i="13"/>
  <c r="AC75" i="13"/>
  <c r="AC76" i="13"/>
  <c r="AC77" i="13"/>
  <c r="AC78" i="13"/>
  <c r="AC79" i="13"/>
  <c r="AC80" i="13"/>
  <c r="AC81" i="13"/>
  <c r="AC82" i="13"/>
  <c r="AC83" i="13"/>
  <c r="AC84" i="13"/>
  <c r="AC85" i="13"/>
  <c r="AC86" i="13"/>
  <c r="AC87" i="13"/>
  <c r="AC88" i="13"/>
  <c r="AC89" i="13"/>
  <c r="AC90" i="13"/>
  <c r="AC91" i="13"/>
  <c r="AC92" i="13"/>
  <c r="AC93" i="13"/>
  <c r="AC94" i="13"/>
  <c r="AC95" i="13"/>
  <c r="AC96" i="13"/>
  <c r="AC97" i="13"/>
  <c r="AC98" i="13"/>
  <c r="AC99" i="13"/>
  <c r="AC100" i="13"/>
  <c r="AC101" i="13"/>
  <c r="AC102" i="13"/>
  <c r="AC103" i="13"/>
  <c r="AC104" i="13"/>
  <c r="AC105" i="13"/>
  <c r="AC106" i="13"/>
  <c r="AC107" i="13"/>
  <c r="AC108" i="13"/>
  <c r="AC109" i="13"/>
  <c r="AC110" i="13"/>
  <c r="AC111" i="13"/>
  <c r="AC112" i="13"/>
  <c r="AC113" i="13"/>
  <c r="AC114" i="13"/>
  <c r="AC115" i="13"/>
  <c r="AC116" i="13"/>
  <c r="AC117" i="13"/>
  <c r="AC118" i="13"/>
  <c r="AC119" i="13"/>
  <c r="AC120" i="13"/>
  <c r="J7" i="13"/>
  <c r="U7" i="13" s="1"/>
  <c r="J8" i="13"/>
  <c r="U8" i="13" s="1"/>
  <c r="J9" i="13"/>
  <c r="U9" i="13" s="1"/>
  <c r="J10" i="13"/>
  <c r="U10" i="13" s="1"/>
  <c r="J11" i="13"/>
  <c r="U11" i="13" s="1"/>
  <c r="J12" i="13"/>
  <c r="U12" i="13" s="1"/>
  <c r="J13" i="13"/>
  <c r="U13" i="13" s="1"/>
  <c r="J14" i="13"/>
  <c r="U14" i="13" s="1"/>
  <c r="J15" i="13"/>
  <c r="U15" i="13" s="1"/>
  <c r="J16" i="13"/>
  <c r="U16" i="13" s="1"/>
  <c r="J17" i="13"/>
  <c r="U17" i="13" s="1"/>
  <c r="J18" i="13"/>
  <c r="U18" i="13" s="1"/>
  <c r="J19" i="13"/>
  <c r="U19" i="13" s="1"/>
  <c r="J20" i="13"/>
  <c r="U20" i="13" s="1"/>
  <c r="J21" i="13"/>
  <c r="U21" i="13" s="1"/>
  <c r="J22" i="13"/>
  <c r="U22" i="13" s="1"/>
  <c r="J23" i="13"/>
  <c r="U23" i="13" s="1"/>
  <c r="J24" i="13"/>
  <c r="U24" i="13" s="1"/>
  <c r="J25" i="13"/>
  <c r="U25" i="13" s="1"/>
  <c r="J26" i="13"/>
  <c r="U26" i="13" s="1"/>
  <c r="J27" i="13"/>
  <c r="U27" i="13" s="1"/>
  <c r="J28" i="13"/>
  <c r="U28" i="13" s="1"/>
  <c r="J29" i="13"/>
  <c r="U29" i="13" s="1"/>
  <c r="J30" i="13"/>
  <c r="U30" i="13" s="1"/>
  <c r="J31" i="13"/>
  <c r="U31" i="13" s="1"/>
  <c r="J32" i="13"/>
  <c r="U32" i="13" s="1"/>
  <c r="J33" i="13"/>
  <c r="U33" i="13" s="1"/>
  <c r="J34" i="13"/>
  <c r="U34" i="13" s="1"/>
  <c r="J35" i="13"/>
  <c r="U35" i="13" s="1"/>
  <c r="J36" i="13"/>
  <c r="U36" i="13" s="1"/>
  <c r="J37" i="13"/>
  <c r="U37" i="13" s="1"/>
  <c r="J38" i="13"/>
  <c r="U38" i="13" s="1"/>
  <c r="J39" i="13"/>
  <c r="U39" i="13" s="1"/>
  <c r="J40" i="13"/>
  <c r="U40" i="13" s="1"/>
  <c r="J41" i="13"/>
  <c r="U41" i="13" s="1"/>
  <c r="J42" i="13"/>
  <c r="U42" i="13" s="1"/>
  <c r="J43" i="13"/>
  <c r="U43" i="13" s="1"/>
  <c r="J44" i="13"/>
  <c r="U44" i="13" s="1"/>
  <c r="J45" i="13"/>
  <c r="U45" i="13" s="1"/>
  <c r="J46" i="13"/>
  <c r="U46" i="13" s="1"/>
  <c r="J47" i="13"/>
  <c r="U47" i="13" s="1"/>
  <c r="J48" i="13"/>
  <c r="U48" i="13" s="1"/>
  <c r="J49" i="13"/>
  <c r="U49" i="13" s="1"/>
  <c r="J50" i="13"/>
  <c r="U50" i="13" s="1"/>
  <c r="J51" i="13"/>
  <c r="U51" i="13" s="1"/>
  <c r="J52" i="13"/>
  <c r="U52" i="13" s="1"/>
  <c r="J53" i="13"/>
  <c r="U53" i="13" s="1"/>
  <c r="J54" i="13"/>
  <c r="U54" i="13" s="1"/>
  <c r="J55" i="13"/>
  <c r="U55" i="13" s="1"/>
  <c r="J56" i="13"/>
  <c r="U56" i="13" s="1"/>
  <c r="J57" i="13"/>
  <c r="U57" i="13" s="1"/>
  <c r="J58" i="13"/>
  <c r="U58" i="13" s="1"/>
  <c r="J59" i="13"/>
  <c r="U59" i="13" s="1"/>
  <c r="J60" i="13"/>
  <c r="U60" i="13" s="1"/>
  <c r="J61" i="13"/>
  <c r="U61" i="13" s="1"/>
  <c r="J62" i="13"/>
  <c r="U62" i="13" s="1"/>
  <c r="J63" i="13"/>
  <c r="U63" i="13" s="1"/>
  <c r="J64" i="13"/>
  <c r="U64" i="13" s="1"/>
  <c r="J65" i="13"/>
  <c r="U65" i="13" s="1"/>
  <c r="J66" i="13"/>
  <c r="U66" i="13" s="1"/>
  <c r="J67" i="13"/>
  <c r="U67" i="13" s="1"/>
  <c r="J68" i="13"/>
  <c r="U68" i="13" s="1"/>
  <c r="J69" i="13"/>
  <c r="U69" i="13" s="1"/>
  <c r="J70" i="13"/>
  <c r="U70" i="13" s="1"/>
  <c r="J71" i="13"/>
  <c r="U71" i="13" s="1"/>
  <c r="J72" i="13"/>
  <c r="U72" i="13" s="1"/>
  <c r="J73" i="13"/>
  <c r="U73" i="13" s="1"/>
  <c r="J74" i="13"/>
  <c r="U74" i="13" s="1"/>
  <c r="J75" i="13"/>
  <c r="U75" i="13" s="1"/>
  <c r="J76" i="13"/>
  <c r="U76" i="13" s="1"/>
  <c r="J77" i="13"/>
  <c r="U77" i="13" s="1"/>
  <c r="J78" i="13"/>
  <c r="U78" i="13" s="1"/>
  <c r="J79" i="13"/>
  <c r="U79" i="13" s="1"/>
  <c r="J80" i="13"/>
  <c r="U80" i="13" s="1"/>
  <c r="J81" i="13"/>
  <c r="U81" i="13" s="1"/>
  <c r="J82" i="13"/>
  <c r="U82" i="13" s="1"/>
  <c r="J83" i="13"/>
  <c r="U83" i="13" s="1"/>
  <c r="J84" i="13"/>
  <c r="U84" i="13" s="1"/>
  <c r="J85" i="13"/>
  <c r="U85" i="13" s="1"/>
  <c r="J86" i="13"/>
  <c r="U86" i="13" s="1"/>
  <c r="J87" i="13"/>
  <c r="U87" i="13" s="1"/>
  <c r="J88" i="13"/>
  <c r="U88" i="13" s="1"/>
  <c r="J89" i="13"/>
  <c r="U89" i="13" s="1"/>
  <c r="J90" i="13"/>
  <c r="U90" i="13" s="1"/>
  <c r="J91" i="13"/>
  <c r="U91" i="13" s="1"/>
  <c r="J92" i="13"/>
  <c r="U92" i="13" s="1"/>
  <c r="J93" i="13"/>
  <c r="U93" i="13" s="1"/>
  <c r="J94" i="13"/>
  <c r="U94" i="13" s="1"/>
  <c r="J95" i="13"/>
  <c r="U95" i="13" s="1"/>
  <c r="J96" i="13"/>
  <c r="U96" i="13" s="1"/>
  <c r="J97" i="13"/>
  <c r="U97" i="13" s="1"/>
  <c r="J98" i="13"/>
  <c r="U98" i="13" s="1"/>
  <c r="J99" i="13"/>
  <c r="U99" i="13" s="1"/>
  <c r="J100" i="13"/>
  <c r="U100" i="13" s="1"/>
  <c r="J101" i="13"/>
  <c r="U101" i="13" s="1"/>
  <c r="J102" i="13"/>
  <c r="U102" i="13" s="1"/>
  <c r="J103" i="13"/>
  <c r="U103" i="13" s="1"/>
  <c r="J104" i="13"/>
  <c r="U104" i="13" s="1"/>
  <c r="J105" i="13"/>
  <c r="U105" i="13" s="1"/>
  <c r="J106" i="13"/>
  <c r="U106" i="13" s="1"/>
  <c r="J107" i="13"/>
  <c r="U107" i="13" s="1"/>
  <c r="J108" i="13"/>
  <c r="U108" i="13" s="1"/>
  <c r="J109" i="13"/>
  <c r="U109" i="13" s="1"/>
  <c r="J110" i="13"/>
  <c r="U110" i="13" s="1"/>
  <c r="J111" i="13"/>
  <c r="U111" i="13" s="1"/>
  <c r="J112" i="13"/>
  <c r="U112" i="13" s="1"/>
  <c r="J113" i="13"/>
  <c r="U113" i="13" s="1"/>
  <c r="J114" i="13"/>
  <c r="U114" i="13" s="1"/>
  <c r="J115" i="13"/>
  <c r="U115" i="13" s="1"/>
  <c r="J116" i="13"/>
  <c r="U116" i="13" s="1"/>
  <c r="J117" i="13"/>
  <c r="U117" i="13" s="1"/>
  <c r="J118" i="13"/>
  <c r="U118" i="13" s="1"/>
  <c r="J119" i="13"/>
  <c r="U119" i="13" s="1"/>
  <c r="J120" i="13"/>
  <c r="U120" i="13" s="1"/>
  <c r="J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I91" i="13"/>
  <c r="I92" i="13"/>
  <c r="I93" i="13"/>
  <c r="I94" i="13"/>
  <c r="I95" i="13"/>
  <c r="I96" i="13"/>
  <c r="I97" i="13"/>
  <c r="I98" i="13"/>
  <c r="I99" i="13"/>
  <c r="I100" i="13"/>
  <c r="I101" i="13"/>
  <c r="I102" i="13"/>
  <c r="I103" i="13"/>
  <c r="I104" i="13"/>
  <c r="I105" i="13"/>
  <c r="I106" i="13"/>
  <c r="I107" i="13"/>
  <c r="I108" i="13"/>
  <c r="I109" i="13"/>
  <c r="I110" i="13"/>
  <c r="I111" i="13"/>
  <c r="I112" i="13"/>
  <c r="I113" i="13"/>
  <c r="I114" i="13"/>
  <c r="I115" i="13"/>
  <c r="I116" i="13"/>
  <c r="I117" i="13"/>
  <c r="I118" i="13"/>
  <c r="I119" i="13"/>
  <c r="I120" i="13"/>
  <c r="I6" i="13"/>
  <c r="H7" i="13"/>
  <c r="H8" i="13"/>
  <c r="H9" i="13"/>
  <c r="H10" i="13"/>
  <c r="H11" i="13"/>
  <c r="H12" i="13"/>
  <c r="H13" i="13"/>
  <c r="H14" i="13"/>
  <c r="H15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7" i="13"/>
  <c r="H78" i="13"/>
  <c r="H79" i="13"/>
  <c r="H80" i="13"/>
  <c r="H81" i="13"/>
  <c r="H82" i="13"/>
  <c r="H83" i="13"/>
  <c r="H84" i="13"/>
  <c r="H85" i="13"/>
  <c r="H86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0" i="13"/>
  <c r="H111" i="13"/>
  <c r="H112" i="13"/>
  <c r="H113" i="13"/>
  <c r="H114" i="13"/>
  <c r="H115" i="13"/>
  <c r="H116" i="13"/>
  <c r="H117" i="13"/>
  <c r="H118" i="13"/>
  <c r="H119" i="13"/>
  <c r="H120" i="13"/>
  <c r="H6" i="13"/>
  <c r="F8" i="14"/>
  <c r="F7" i="14" s="1"/>
  <c r="F6" i="14" s="1"/>
  <c r="F5" i="14" s="1"/>
  <c r="F4" i="14" s="1"/>
  <c r="F3" i="14" s="1"/>
  <c r="E8" i="14"/>
  <c r="E7" i="14" s="1"/>
  <c r="E6" i="14" s="1"/>
  <c r="E5" i="14" s="1"/>
  <c r="E4" i="14" s="1"/>
  <c r="E3" i="14" s="1"/>
  <c r="D8" i="14"/>
  <c r="D7" i="14" s="1"/>
  <c r="D6" i="14" s="1"/>
  <c r="D5" i="14" s="1"/>
  <c r="D4" i="14" s="1"/>
  <c r="D3" i="14" s="1"/>
  <c r="C8" i="14"/>
  <c r="C7" i="14" s="1"/>
  <c r="C6" i="14" s="1"/>
  <c r="C5" i="14" s="1"/>
  <c r="C4" i="14" s="1"/>
  <c r="C3" i="14" s="1"/>
  <c r="B8" i="14"/>
  <c r="B7" i="14" s="1"/>
  <c r="B6" i="14" s="1"/>
  <c r="B5" i="14" s="1"/>
  <c r="B4" i="14" s="1"/>
  <c r="B3" i="14" s="1"/>
  <c r="AE4" i="13" l="1"/>
  <c r="AA4" i="13"/>
  <c r="AF4" i="13"/>
  <c r="AB4" i="13"/>
  <c r="AD4" i="13"/>
  <c r="Z4" i="13"/>
  <c r="X4" i="13"/>
  <c r="V4" i="13"/>
  <c r="W4" i="13"/>
  <c r="X11" i="13"/>
  <c r="AB11" i="13" s="1"/>
  <c r="AF11" i="13" s="1"/>
  <c r="X12" i="13"/>
  <c r="AB12" i="13" s="1"/>
  <c r="AF12" i="13" s="1"/>
  <c r="X13" i="13"/>
  <c r="AB13" i="13" s="1"/>
  <c r="AF13" i="13" s="1"/>
  <c r="X14" i="13"/>
  <c r="AB14" i="13" s="1"/>
  <c r="AF14" i="13" s="1"/>
  <c r="V15" i="13"/>
  <c r="X16" i="13"/>
  <c r="AB16" i="13" s="1"/>
  <c r="AF16" i="13" s="1"/>
  <c r="X17" i="13"/>
  <c r="AB17" i="13" s="1"/>
  <c r="AF17" i="13" s="1"/>
  <c r="V18" i="13"/>
  <c r="Z18" i="13" s="1"/>
  <c r="AD18" i="13" s="1"/>
  <c r="X19" i="13"/>
  <c r="AB19" i="13" s="1"/>
  <c r="AF19" i="13" s="1"/>
  <c r="X20" i="13"/>
  <c r="AB20" i="13" s="1"/>
  <c r="AF20" i="13" s="1"/>
  <c r="X21" i="13"/>
  <c r="AB21" i="13" s="1"/>
  <c r="AF21" i="13" s="1"/>
  <c r="X22" i="13"/>
  <c r="AB22" i="13" s="1"/>
  <c r="AF22" i="13" s="1"/>
  <c r="X23" i="13"/>
  <c r="AB23" i="13" s="1"/>
  <c r="AF23" i="13" s="1"/>
  <c r="X24" i="13"/>
  <c r="AB24" i="13" s="1"/>
  <c r="AF24" i="13" s="1"/>
  <c r="X25" i="13"/>
  <c r="AB25" i="13" s="1"/>
  <c r="AF25" i="13" s="1"/>
  <c r="V26" i="13"/>
  <c r="X27" i="13"/>
  <c r="AB27" i="13" s="1"/>
  <c r="AF27" i="13" s="1"/>
  <c r="X28" i="13"/>
  <c r="AB28" i="13" s="1"/>
  <c r="AF28" i="13" s="1"/>
  <c r="X29" i="13"/>
  <c r="AB29" i="13" s="1"/>
  <c r="AF29" i="13" s="1"/>
  <c r="X30" i="13"/>
  <c r="AB30" i="13" s="1"/>
  <c r="AF30" i="13" s="1"/>
  <c r="X31" i="13"/>
  <c r="AB31" i="13" s="1"/>
  <c r="AF31" i="13" s="1"/>
  <c r="X32" i="13"/>
  <c r="AB32" i="13" s="1"/>
  <c r="AF32" i="13" s="1"/>
  <c r="X33" i="13"/>
  <c r="AB33" i="13" s="1"/>
  <c r="AF33" i="13" s="1"/>
  <c r="X34" i="13"/>
  <c r="AB34" i="13" s="1"/>
  <c r="AF34" i="13" s="1"/>
  <c r="X35" i="13"/>
  <c r="AB35" i="13" s="1"/>
  <c r="AF35" i="13" s="1"/>
  <c r="X36" i="13"/>
  <c r="AB36" i="13" s="1"/>
  <c r="AF36" i="13" s="1"/>
  <c r="X37" i="13"/>
  <c r="AB37" i="13" s="1"/>
  <c r="AF37" i="13" s="1"/>
  <c r="X38" i="13"/>
  <c r="AB38" i="13" s="1"/>
  <c r="AF38" i="13" s="1"/>
  <c r="X39" i="13"/>
  <c r="AB39" i="13" s="1"/>
  <c r="AF39" i="13" s="1"/>
  <c r="X40" i="13"/>
  <c r="AB40" i="13" s="1"/>
  <c r="AF40" i="13" s="1"/>
  <c r="X41" i="13"/>
  <c r="X42" i="13"/>
  <c r="AB42" i="13" s="1"/>
  <c r="AF42" i="13" s="1"/>
  <c r="X43" i="13"/>
  <c r="AB43" i="13" s="1"/>
  <c r="AF43" i="13" s="1"/>
  <c r="X44" i="13"/>
  <c r="AB44" i="13" s="1"/>
  <c r="AF44" i="13" s="1"/>
  <c r="X45" i="13"/>
  <c r="AB45" i="13" s="1"/>
  <c r="AF45" i="13" s="1"/>
  <c r="X46" i="13"/>
  <c r="AB46" i="13" s="1"/>
  <c r="AF46" i="13" s="1"/>
  <c r="V47" i="13"/>
  <c r="X48" i="13"/>
  <c r="AB48" i="13" s="1"/>
  <c r="AF48" i="13" s="1"/>
  <c r="X49" i="13"/>
  <c r="AB49" i="13" s="1"/>
  <c r="AF49" i="13" s="1"/>
  <c r="V50" i="13"/>
  <c r="Z50" i="13" s="1"/>
  <c r="AD50" i="13" s="1"/>
  <c r="X51" i="13"/>
  <c r="AB51" i="13" s="1"/>
  <c r="AF51" i="13" s="1"/>
  <c r="X52" i="13"/>
  <c r="AB52" i="13" s="1"/>
  <c r="AF52" i="13" s="1"/>
  <c r="X53" i="13"/>
  <c r="AB53" i="13" s="1"/>
  <c r="AF53" i="13" s="1"/>
  <c r="X54" i="13"/>
  <c r="AB54" i="13" s="1"/>
  <c r="AF54" i="13" s="1"/>
  <c r="X55" i="13"/>
  <c r="AB55" i="13" s="1"/>
  <c r="AF55" i="13" s="1"/>
  <c r="X56" i="13"/>
  <c r="AB56" i="13" s="1"/>
  <c r="AF56" i="13" s="1"/>
  <c r="X57" i="13"/>
  <c r="AB57" i="13" s="1"/>
  <c r="AF57" i="13" s="1"/>
  <c r="X58" i="13"/>
  <c r="AB58" i="13" s="1"/>
  <c r="AF58" i="13" s="1"/>
  <c r="X59" i="13"/>
  <c r="AB59" i="13" s="1"/>
  <c r="AF59" i="13" s="1"/>
  <c r="X60" i="13"/>
  <c r="AB60" i="13" s="1"/>
  <c r="AF60" i="13" s="1"/>
  <c r="X61" i="13"/>
  <c r="AB61" i="13" s="1"/>
  <c r="AF61" i="13" s="1"/>
  <c r="X62" i="13"/>
  <c r="AB62" i="13" s="1"/>
  <c r="AF62" i="13" s="1"/>
  <c r="V63" i="13"/>
  <c r="X64" i="13"/>
  <c r="AB64" i="13" s="1"/>
  <c r="AF64" i="13" s="1"/>
  <c r="X65" i="13"/>
  <c r="AB65" i="13" s="1"/>
  <c r="AF65" i="13" s="1"/>
  <c r="V66" i="13"/>
  <c r="Z66" i="13" s="1"/>
  <c r="AD66" i="13" s="1"/>
  <c r="X67" i="13"/>
  <c r="AB67" i="13" s="1"/>
  <c r="AF67" i="13" s="1"/>
  <c r="X68" i="13"/>
  <c r="AB68" i="13" s="1"/>
  <c r="AF68" i="13" s="1"/>
  <c r="X69" i="13"/>
  <c r="AB69" i="13" s="1"/>
  <c r="AF69" i="13" s="1"/>
  <c r="X70" i="13"/>
  <c r="AB70" i="13" s="1"/>
  <c r="AF70" i="13" s="1"/>
  <c r="X71" i="13"/>
  <c r="AB71" i="13" s="1"/>
  <c r="AF71" i="13" s="1"/>
  <c r="X72" i="13"/>
  <c r="AB72" i="13" s="1"/>
  <c r="AF72" i="13" s="1"/>
  <c r="X73" i="13"/>
  <c r="AB73" i="13" s="1"/>
  <c r="AF73" i="13" s="1"/>
  <c r="X74" i="13"/>
  <c r="X75" i="13"/>
  <c r="X76" i="13"/>
  <c r="AB76" i="13" s="1"/>
  <c r="AF76" i="13" s="1"/>
  <c r="X77" i="13"/>
  <c r="AB77" i="13" s="1"/>
  <c r="AF77" i="13" s="1"/>
  <c r="X78" i="13"/>
  <c r="AB78" i="13" s="1"/>
  <c r="AF78" i="13" s="1"/>
  <c r="V79" i="13"/>
  <c r="X80" i="13"/>
  <c r="AB80" i="13" s="1"/>
  <c r="AF80" i="13" s="1"/>
  <c r="X81" i="13"/>
  <c r="AB81" i="13" s="1"/>
  <c r="AF81" i="13" s="1"/>
  <c r="V82" i="13"/>
  <c r="Z82" i="13" s="1"/>
  <c r="AD82" i="13" s="1"/>
  <c r="X83" i="13"/>
  <c r="AB83" i="13" s="1"/>
  <c r="AF83" i="13" s="1"/>
  <c r="X84" i="13"/>
  <c r="AB84" i="13" s="1"/>
  <c r="AF84" i="13" s="1"/>
  <c r="X85" i="13"/>
  <c r="AB85" i="13" s="1"/>
  <c r="AF85" i="13" s="1"/>
  <c r="X86" i="13"/>
  <c r="AB86" i="13" s="1"/>
  <c r="AF86" i="13" s="1"/>
  <c r="X87" i="13"/>
  <c r="AB87" i="13" s="1"/>
  <c r="AF87" i="13" s="1"/>
  <c r="X88" i="13"/>
  <c r="AB88" i="13" s="1"/>
  <c r="AF88" i="13" s="1"/>
  <c r="X89" i="13"/>
  <c r="AB89" i="13" s="1"/>
  <c r="AF89" i="13" s="1"/>
  <c r="X90" i="13"/>
  <c r="AB90" i="13" s="1"/>
  <c r="AF90" i="13" s="1"/>
  <c r="X91" i="13"/>
  <c r="X92" i="13"/>
  <c r="AB92" i="13" s="1"/>
  <c r="AF92" i="13" s="1"/>
  <c r="X93" i="13"/>
  <c r="AB93" i="13" s="1"/>
  <c r="AF93" i="13" s="1"/>
  <c r="X94" i="13"/>
  <c r="AB94" i="13" s="1"/>
  <c r="AF94" i="13" s="1"/>
  <c r="V95" i="13"/>
  <c r="X96" i="13"/>
  <c r="AB96" i="13" s="1"/>
  <c r="AF96" i="13" s="1"/>
  <c r="X97" i="13"/>
  <c r="AB97" i="13" s="1"/>
  <c r="AF97" i="13" s="1"/>
  <c r="V98" i="13"/>
  <c r="X99" i="13"/>
  <c r="AB99" i="13" s="1"/>
  <c r="AF99" i="13" s="1"/>
  <c r="X100" i="13"/>
  <c r="AB100" i="13" s="1"/>
  <c r="AF100" i="13" s="1"/>
  <c r="X101" i="13"/>
  <c r="AB101" i="13" s="1"/>
  <c r="AF101" i="13" s="1"/>
  <c r="X102" i="13"/>
  <c r="AB102" i="13" s="1"/>
  <c r="AF102" i="13" s="1"/>
  <c r="X103" i="13"/>
  <c r="AB103" i="13" s="1"/>
  <c r="AF103" i="13" s="1"/>
  <c r="X104" i="13"/>
  <c r="AB104" i="13" s="1"/>
  <c r="AF104" i="13" s="1"/>
  <c r="X105" i="13"/>
  <c r="AB105" i="13" s="1"/>
  <c r="AF105" i="13" s="1"/>
  <c r="X106" i="13"/>
  <c r="X107" i="13"/>
  <c r="AB107" i="13" s="1"/>
  <c r="AF107" i="13" s="1"/>
  <c r="X108" i="13"/>
  <c r="AB108" i="13" s="1"/>
  <c r="AF108" i="13" s="1"/>
  <c r="X109" i="13"/>
  <c r="AB109" i="13" s="1"/>
  <c r="AF109" i="13" s="1"/>
  <c r="X110" i="13"/>
  <c r="AB110" i="13" s="1"/>
  <c r="AF110" i="13" s="1"/>
  <c r="V111" i="13"/>
  <c r="Z111" i="13" s="1"/>
  <c r="AD111" i="13" s="1"/>
  <c r="X112" i="13"/>
  <c r="AB112" i="13" s="1"/>
  <c r="AF112" i="13" s="1"/>
  <c r="X113" i="13"/>
  <c r="AB113" i="13" s="1"/>
  <c r="AF113" i="13" s="1"/>
  <c r="V114" i="13"/>
  <c r="X115" i="13"/>
  <c r="AB115" i="13" s="1"/>
  <c r="AF115" i="13" s="1"/>
  <c r="X116" i="13"/>
  <c r="AB116" i="13" s="1"/>
  <c r="AF116" i="13" s="1"/>
  <c r="X117" i="13"/>
  <c r="AB117" i="13" s="1"/>
  <c r="AF117" i="13" s="1"/>
  <c r="X118" i="13"/>
  <c r="AB118" i="13" s="1"/>
  <c r="AF118" i="13" s="1"/>
  <c r="X119" i="13"/>
  <c r="AB119" i="13" s="1"/>
  <c r="AF119" i="13" s="1"/>
  <c r="X120" i="13"/>
  <c r="AB120" i="13" s="1"/>
  <c r="AF120" i="13" s="1"/>
  <c r="U4" i="13"/>
  <c r="V106" i="13" l="1"/>
  <c r="Z106" i="13" s="1"/>
  <c r="AD106" i="13" s="1"/>
  <c r="V90" i="13"/>
  <c r="W90" i="13" s="1"/>
  <c r="AA90" i="13" s="1"/>
  <c r="AE90" i="13" s="1"/>
  <c r="V74" i="13"/>
  <c r="Z74" i="13" s="1"/>
  <c r="AD74" i="13" s="1"/>
  <c r="V58" i="13"/>
  <c r="W58" i="13" s="1"/>
  <c r="AA58" i="13" s="1"/>
  <c r="AE58" i="13" s="1"/>
  <c r="V44" i="13"/>
  <c r="Z44" i="13" s="1"/>
  <c r="AD44" i="13" s="1"/>
  <c r="V34" i="13"/>
  <c r="W34" i="13" s="1"/>
  <c r="AA34" i="13" s="1"/>
  <c r="AE34" i="13" s="1"/>
  <c r="V23" i="13"/>
  <c r="Z23" i="13" s="1"/>
  <c r="AD23" i="13" s="1"/>
  <c r="V12" i="13"/>
  <c r="Z12" i="13" s="1"/>
  <c r="AD12" i="13" s="1"/>
  <c r="X114" i="13"/>
  <c r="AB114" i="13" s="1"/>
  <c r="AF114" i="13" s="1"/>
  <c r="X98" i="13"/>
  <c r="AB98" i="13" s="1"/>
  <c r="AF98" i="13" s="1"/>
  <c r="X82" i="13"/>
  <c r="AB82" i="13" s="1"/>
  <c r="AF82" i="13" s="1"/>
  <c r="X66" i="13"/>
  <c r="W66" i="13" s="1"/>
  <c r="AA66" i="13" s="1"/>
  <c r="AE66" i="13" s="1"/>
  <c r="X50" i="13"/>
  <c r="AB50" i="13" s="1"/>
  <c r="AF50" i="13" s="1"/>
  <c r="X18" i="13"/>
  <c r="W18" i="13" s="1"/>
  <c r="AA18" i="13" s="1"/>
  <c r="AE18" i="13" s="1"/>
  <c r="V119" i="13"/>
  <c r="W119" i="13" s="1"/>
  <c r="AA119" i="13" s="1"/>
  <c r="AE119" i="13" s="1"/>
  <c r="V103" i="13"/>
  <c r="Z103" i="13" s="1"/>
  <c r="AD103" i="13" s="1"/>
  <c r="V87" i="13"/>
  <c r="W87" i="13" s="1"/>
  <c r="AA87" i="13" s="1"/>
  <c r="AE87" i="13" s="1"/>
  <c r="V71" i="13"/>
  <c r="W71" i="13" s="1"/>
  <c r="AA71" i="13" s="1"/>
  <c r="AE71" i="13" s="1"/>
  <c r="V55" i="13"/>
  <c r="W55" i="13" s="1"/>
  <c r="AA55" i="13" s="1"/>
  <c r="AE55" i="13" s="1"/>
  <c r="V42" i="13"/>
  <c r="W42" i="13" s="1"/>
  <c r="AA42" i="13" s="1"/>
  <c r="AE42" i="13" s="1"/>
  <c r="V31" i="13"/>
  <c r="W31" i="13" s="1"/>
  <c r="AA31" i="13" s="1"/>
  <c r="AE31" i="13" s="1"/>
  <c r="V20" i="13"/>
  <c r="Z20" i="13" s="1"/>
  <c r="AD20" i="13" s="1"/>
  <c r="X111" i="13"/>
  <c r="AB111" i="13" s="1"/>
  <c r="AF111" i="13" s="1"/>
  <c r="X95" i="13"/>
  <c r="AB95" i="13" s="1"/>
  <c r="AF95" i="13" s="1"/>
  <c r="X79" i="13"/>
  <c r="AB79" i="13" s="1"/>
  <c r="AF79" i="13" s="1"/>
  <c r="X63" i="13"/>
  <c r="AB63" i="13" s="1"/>
  <c r="AF63" i="13" s="1"/>
  <c r="X47" i="13"/>
  <c r="AB47" i="13" s="1"/>
  <c r="AF47" i="13" s="1"/>
  <c r="X15" i="13"/>
  <c r="AB15" i="13" s="1"/>
  <c r="AF15" i="13" s="1"/>
  <c r="V39" i="13"/>
  <c r="W39" i="13" s="1"/>
  <c r="AA39" i="13" s="1"/>
  <c r="AE39" i="13" s="1"/>
  <c r="V28" i="13"/>
  <c r="Z28" i="13" s="1"/>
  <c r="AD28" i="13" s="1"/>
  <c r="X26" i="13"/>
  <c r="AB26" i="13" s="1"/>
  <c r="AF26" i="13" s="1"/>
  <c r="V36" i="13"/>
  <c r="Z36" i="13" s="1"/>
  <c r="AD36" i="13" s="1"/>
  <c r="AB41" i="13"/>
  <c r="AF41" i="13" s="1"/>
  <c r="AB91" i="13"/>
  <c r="AF91" i="13" s="1"/>
  <c r="AB75" i="13"/>
  <c r="AF75" i="13" s="1"/>
  <c r="V117" i="13"/>
  <c r="V109" i="13"/>
  <c r="V101" i="13"/>
  <c r="V93" i="13"/>
  <c r="V85" i="13"/>
  <c r="V77" i="13"/>
  <c r="V69" i="13"/>
  <c r="V61" i="13"/>
  <c r="V53" i="13"/>
  <c r="V45" i="13"/>
  <c r="V37" i="13"/>
  <c r="V29" i="13"/>
  <c r="V21" i="13"/>
  <c r="V13" i="13"/>
  <c r="V116" i="13"/>
  <c r="Z116" i="13" s="1"/>
  <c r="AD116" i="13" s="1"/>
  <c r="V108" i="13"/>
  <c r="Z108" i="13" s="1"/>
  <c r="AD108" i="13" s="1"/>
  <c r="V100" i="13"/>
  <c r="Z100" i="13" s="1"/>
  <c r="AD100" i="13" s="1"/>
  <c r="V92" i="13"/>
  <c r="Z92" i="13" s="1"/>
  <c r="AD92" i="13" s="1"/>
  <c r="V84" i="13"/>
  <c r="Z84" i="13" s="1"/>
  <c r="AD84" i="13" s="1"/>
  <c r="V76" i="13"/>
  <c r="Z76" i="13" s="1"/>
  <c r="AD76" i="13" s="1"/>
  <c r="V68" i="13"/>
  <c r="Z68" i="13" s="1"/>
  <c r="AD68" i="13" s="1"/>
  <c r="V60" i="13"/>
  <c r="Z60" i="13" s="1"/>
  <c r="AD60" i="13" s="1"/>
  <c r="V52" i="13"/>
  <c r="Z52" i="13" s="1"/>
  <c r="AD52" i="13" s="1"/>
  <c r="V115" i="13"/>
  <c r="V107" i="13"/>
  <c r="V99" i="13"/>
  <c r="V91" i="13"/>
  <c r="Z91" i="13" s="1"/>
  <c r="AD91" i="13" s="1"/>
  <c r="V83" i="13"/>
  <c r="V75" i="13"/>
  <c r="Z75" i="13" s="1"/>
  <c r="AD75" i="13" s="1"/>
  <c r="V67" i="13"/>
  <c r="V59" i="13"/>
  <c r="V51" i="13"/>
  <c r="V43" i="13"/>
  <c r="V35" i="13"/>
  <c r="V27" i="13"/>
  <c r="V19" i="13"/>
  <c r="V11" i="13"/>
  <c r="Z95" i="13"/>
  <c r="AD95" i="13" s="1"/>
  <c r="Z79" i="13"/>
  <c r="AD79" i="13" s="1"/>
  <c r="Z63" i="13"/>
  <c r="AD63" i="13" s="1"/>
  <c r="Z47" i="13"/>
  <c r="AD47" i="13" s="1"/>
  <c r="Z15" i="13"/>
  <c r="AD15" i="13" s="1"/>
  <c r="AB106" i="13"/>
  <c r="AF106" i="13" s="1"/>
  <c r="AB74" i="13"/>
  <c r="AF74" i="13" s="1"/>
  <c r="V113" i="13"/>
  <c r="V105" i="13"/>
  <c r="V97" i="13"/>
  <c r="V89" i="13"/>
  <c r="V81" i="13"/>
  <c r="V73" i="13"/>
  <c r="V65" i="13"/>
  <c r="V57" i="13"/>
  <c r="V49" i="13"/>
  <c r="V41" i="13"/>
  <c r="Z41" i="13" s="1"/>
  <c r="AD41" i="13" s="1"/>
  <c r="V33" i="13"/>
  <c r="V25" i="13"/>
  <c r="V17" i="13"/>
  <c r="V120" i="13"/>
  <c r="V112" i="13"/>
  <c r="V104" i="13"/>
  <c r="V96" i="13"/>
  <c r="V88" i="13"/>
  <c r="V80" i="13"/>
  <c r="V72" i="13"/>
  <c r="V64" i="13"/>
  <c r="V56" i="13"/>
  <c r="V48" i="13"/>
  <c r="V40" i="13"/>
  <c r="V32" i="13"/>
  <c r="V24" i="13"/>
  <c r="V16" i="13"/>
  <c r="V118" i="13"/>
  <c r="V110" i="13"/>
  <c r="V102" i="13"/>
  <c r="V94" i="13"/>
  <c r="V86" i="13"/>
  <c r="V78" i="13"/>
  <c r="V70" i="13"/>
  <c r="V62" i="13"/>
  <c r="V54" i="13"/>
  <c r="V46" i="13"/>
  <c r="V38" i="13"/>
  <c r="V30" i="13"/>
  <c r="V22" i="13"/>
  <c r="V14" i="13"/>
  <c r="Z114" i="13"/>
  <c r="AD114" i="13" s="1"/>
  <c r="Z98" i="13"/>
  <c r="AD98" i="13" s="1"/>
  <c r="Z26" i="13"/>
  <c r="AD26" i="13" s="1"/>
  <c r="W44" i="13" l="1"/>
  <c r="AA44" i="13" s="1"/>
  <c r="AE44" i="13" s="1"/>
  <c r="Z71" i="13"/>
  <c r="AD71" i="13" s="1"/>
  <c r="W116" i="13"/>
  <c r="AA116" i="13" s="1"/>
  <c r="AE116" i="13" s="1"/>
  <c r="Z90" i="13"/>
  <c r="AD90" i="13" s="1"/>
  <c r="W74" i="13"/>
  <c r="AA74" i="13" s="1"/>
  <c r="AE74" i="13" s="1"/>
  <c r="W12" i="13"/>
  <c r="AA12" i="13" s="1"/>
  <c r="AE12" i="13" s="1"/>
  <c r="W36" i="13"/>
  <c r="AA36" i="13" s="1"/>
  <c r="AE36" i="13" s="1"/>
  <c r="AB18" i="13"/>
  <c r="AF18" i="13" s="1"/>
  <c r="W103" i="13"/>
  <c r="AA103" i="13" s="1"/>
  <c r="AE103" i="13" s="1"/>
  <c r="Z34" i="13"/>
  <c r="AD34" i="13" s="1"/>
  <c r="AB66" i="13"/>
  <c r="AF66" i="13" s="1"/>
  <c r="W20" i="13"/>
  <c r="AA20" i="13" s="1"/>
  <c r="AE20" i="13" s="1"/>
  <c r="Z42" i="13"/>
  <c r="AD42" i="13" s="1"/>
  <c r="W28" i="13"/>
  <c r="AA28" i="13" s="1"/>
  <c r="AE28" i="13" s="1"/>
  <c r="Z58" i="13"/>
  <c r="AD58" i="13" s="1"/>
  <c r="W84" i="13"/>
  <c r="AA84" i="13" s="1"/>
  <c r="AE84" i="13" s="1"/>
  <c r="W111" i="13"/>
  <c r="AA111" i="13" s="1"/>
  <c r="AE111" i="13" s="1"/>
  <c r="W106" i="13"/>
  <c r="AA106" i="13" s="1"/>
  <c r="AE106" i="13" s="1"/>
  <c r="Z119" i="13"/>
  <c r="AD119" i="13" s="1"/>
  <c r="Z39" i="13"/>
  <c r="AD39" i="13" s="1"/>
  <c r="W98" i="13"/>
  <c r="AA98" i="13" s="1"/>
  <c r="AE98" i="13" s="1"/>
  <c r="W92" i="13"/>
  <c r="AA92" i="13" s="1"/>
  <c r="AE92" i="13" s="1"/>
  <c r="W50" i="13"/>
  <c r="AA50" i="13" s="1"/>
  <c r="AE50" i="13" s="1"/>
  <c r="Z31" i="13"/>
  <c r="AD31" i="13" s="1"/>
  <c r="Z87" i="13"/>
  <c r="AD87" i="13" s="1"/>
  <c r="W100" i="13"/>
  <c r="AA100" i="13" s="1"/>
  <c r="AE100" i="13" s="1"/>
  <c r="W114" i="13"/>
  <c r="AA114" i="13" s="1"/>
  <c r="AE114" i="13" s="1"/>
  <c r="W82" i="13"/>
  <c r="AA82" i="13" s="1"/>
  <c r="AE82" i="13" s="1"/>
  <c r="W23" i="13"/>
  <c r="AA23" i="13" s="1"/>
  <c r="AE23" i="13" s="1"/>
  <c r="W26" i="13"/>
  <c r="AA26" i="13" s="1"/>
  <c r="AE26" i="13" s="1"/>
  <c r="W47" i="13"/>
  <c r="AA47" i="13" s="1"/>
  <c r="AE47" i="13" s="1"/>
  <c r="W108" i="13"/>
  <c r="AA108" i="13" s="1"/>
  <c r="AE108" i="13" s="1"/>
  <c r="W95" i="13"/>
  <c r="AA95" i="13" s="1"/>
  <c r="AE95" i="13" s="1"/>
  <c r="W63" i="13"/>
  <c r="AA63" i="13" s="1"/>
  <c r="AE63" i="13" s="1"/>
  <c r="Z55" i="13"/>
  <c r="AD55" i="13" s="1"/>
  <c r="W15" i="13"/>
  <c r="AA15" i="13" s="1"/>
  <c r="AE15" i="13" s="1"/>
  <c r="W79" i="13"/>
  <c r="AA79" i="13" s="1"/>
  <c r="AE79" i="13" s="1"/>
  <c r="W68" i="13"/>
  <c r="AA68" i="13" s="1"/>
  <c r="AE68" i="13" s="1"/>
  <c r="W54" i="13"/>
  <c r="AA54" i="13" s="1"/>
  <c r="AE54" i="13" s="1"/>
  <c r="Z54" i="13"/>
  <c r="AD54" i="13" s="1"/>
  <c r="W118" i="13"/>
  <c r="AA118" i="13" s="1"/>
  <c r="AE118" i="13" s="1"/>
  <c r="Z118" i="13"/>
  <c r="AD118" i="13" s="1"/>
  <c r="W72" i="13"/>
  <c r="AA72" i="13" s="1"/>
  <c r="AE72" i="13" s="1"/>
  <c r="Z72" i="13"/>
  <c r="AD72" i="13" s="1"/>
  <c r="W25" i="13"/>
  <c r="AA25" i="13" s="1"/>
  <c r="AE25" i="13" s="1"/>
  <c r="Z25" i="13"/>
  <c r="AD25" i="13" s="1"/>
  <c r="W89" i="13"/>
  <c r="AA89" i="13" s="1"/>
  <c r="AE89" i="13" s="1"/>
  <c r="Z89" i="13"/>
  <c r="AD89" i="13" s="1"/>
  <c r="W51" i="13"/>
  <c r="AA51" i="13" s="1"/>
  <c r="AE51" i="13" s="1"/>
  <c r="Z51" i="13"/>
  <c r="AD51" i="13" s="1"/>
  <c r="W115" i="13"/>
  <c r="AA115" i="13" s="1"/>
  <c r="AE115" i="13" s="1"/>
  <c r="Z115" i="13"/>
  <c r="AD115" i="13" s="1"/>
  <c r="W45" i="13"/>
  <c r="AA45" i="13" s="1"/>
  <c r="AE45" i="13" s="1"/>
  <c r="Z45" i="13"/>
  <c r="AD45" i="13" s="1"/>
  <c r="W109" i="13"/>
  <c r="AA109" i="13" s="1"/>
  <c r="AE109" i="13" s="1"/>
  <c r="Z109" i="13"/>
  <c r="AD109" i="13" s="1"/>
  <c r="W62" i="13"/>
  <c r="AA62" i="13" s="1"/>
  <c r="AE62" i="13" s="1"/>
  <c r="Z62" i="13"/>
  <c r="AD62" i="13" s="1"/>
  <c r="W16" i="13"/>
  <c r="AA16" i="13" s="1"/>
  <c r="AE16" i="13" s="1"/>
  <c r="Z16" i="13"/>
  <c r="AD16" i="13" s="1"/>
  <c r="W80" i="13"/>
  <c r="AA80" i="13" s="1"/>
  <c r="AE80" i="13" s="1"/>
  <c r="Z80" i="13"/>
  <c r="AD80" i="13" s="1"/>
  <c r="W33" i="13"/>
  <c r="AA33" i="13" s="1"/>
  <c r="AE33" i="13" s="1"/>
  <c r="Z33" i="13"/>
  <c r="AD33" i="13" s="1"/>
  <c r="W97" i="13"/>
  <c r="AA97" i="13" s="1"/>
  <c r="AE97" i="13" s="1"/>
  <c r="Z97" i="13"/>
  <c r="AD97" i="13" s="1"/>
  <c r="Z59" i="13"/>
  <c r="AD59" i="13" s="1"/>
  <c r="W59" i="13"/>
  <c r="AA59" i="13" s="1"/>
  <c r="AE59" i="13" s="1"/>
  <c r="W53" i="13"/>
  <c r="AA53" i="13" s="1"/>
  <c r="AE53" i="13" s="1"/>
  <c r="Z53" i="13"/>
  <c r="AD53" i="13" s="1"/>
  <c r="W117" i="13"/>
  <c r="AA117" i="13" s="1"/>
  <c r="AE117" i="13" s="1"/>
  <c r="Z117" i="13"/>
  <c r="AD117" i="13" s="1"/>
  <c r="W70" i="13"/>
  <c r="AA70" i="13" s="1"/>
  <c r="AE70" i="13" s="1"/>
  <c r="Z70" i="13"/>
  <c r="AD70" i="13" s="1"/>
  <c r="W24" i="13"/>
  <c r="AA24" i="13" s="1"/>
  <c r="AE24" i="13" s="1"/>
  <c r="Z24" i="13"/>
  <c r="AD24" i="13" s="1"/>
  <c r="W88" i="13"/>
  <c r="AA88" i="13" s="1"/>
  <c r="AE88" i="13" s="1"/>
  <c r="Z88" i="13"/>
  <c r="AD88" i="13" s="1"/>
  <c r="W105" i="13"/>
  <c r="AA105" i="13" s="1"/>
  <c r="AE105" i="13" s="1"/>
  <c r="Z105" i="13"/>
  <c r="AD105" i="13" s="1"/>
  <c r="W67" i="13"/>
  <c r="AA67" i="13" s="1"/>
  <c r="AE67" i="13" s="1"/>
  <c r="Z67" i="13"/>
  <c r="AD67" i="13" s="1"/>
  <c r="W61" i="13"/>
  <c r="AA61" i="13" s="1"/>
  <c r="AE61" i="13" s="1"/>
  <c r="Z61" i="13"/>
  <c r="AD61" i="13" s="1"/>
  <c r="W14" i="13"/>
  <c r="AA14" i="13" s="1"/>
  <c r="AE14" i="13" s="1"/>
  <c r="Z14" i="13"/>
  <c r="AD14" i="13" s="1"/>
  <c r="W78" i="13"/>
  <c r="AA78" i="13" s="1"/>
  <c r="AE78" i="13" s="1"/>
  <c r="Z78" i="13"/>
  <c r="AD78" i="13" s="1"/>
  <c r="W32" i="13"/>
  <c r="AA32" i="13" s="1"/>
  <c r="AE32" i="13" s="1"/>
  <c r="Z32" i="13"/>
  <c r="AD32" i="13" s="1"/>
  <c r="W96" i="13"/>
  <c r="AA96" i="13" s="1"/>
  <c r="AE96" i="13" s="1"/>
  <c r="Z96" i="13"/>
  <c r="AD96" i="13" s="1"/>
  <c r="W49" i="13"/>
  <c r="AA49" i="13" s="1"/>
  <c r="AE49" i="13" s="1"/>
  <c r="Z49" i="13"/>
  <c r="AD49" i="13" s="1"/>
  <c r="W113" i="13"/>
  <c r="AA113" i="13" s="1"/>
  <c r="AE113" i="13" s="1"/>
  <c r="Z113" i="13"/>
  <c r="AD113" i="13" s="1"/>
  <c r="Z11" i="13"/>
  <c r="AD11" i="13" s="1"/>
  <c r="W11" i="13"/>
  <c r="AA11" i="13" s="1"/>
  <c r="AE11" i="13" s="1"/>
  <c r="W69" i="13"/>
  <c r="AA69" i="13" s="1"/>
  <c r="AE69" i="13" s="1"/>
  <c r="Z69" i="13"/>
  <c r="AD69" i="13" s="1"/>
  <c r="W75" i="13"/>
  <c r="AA75" i="13" s="1"/>
  <c r="AE75" i="13" s="1"/>
  <c r="W22" i="13"/>
  <c r="AA22" i="13" s="1"/>
  <c r="AE22" i="13" s="1"/>
  <c r="Z22" i="13"/>
  <c r="AD22" i="13" s="1"/>
  <c r="W86" i="13"/>
  <c r="AA86" i="13" s="1"/>
  <c r="AE86" i="13" s="1"/>
  <c r="Z86" i="13"/>
  <c r="AD86" i="13" s="1"/>
  <c r="W40" i="13"/>
  <c r="AA40" i="13" s="1"/>
  <c r="AE40" i="13" s="1"/>
  <c r="Z40" i="13"/>
  <c r="AD40" i="13" s="1"/>
  <c r="W104" i="13"/>
  <c r="AA104" i="13" s="1"/>
  <c r="AE104" i="13" s="1"/>
  <c r="Z104" i="13"/>
  <c r="AD104" i="13" s="1"/>
  <c r="W57" i="13"/>
  <c r="AA57" i="13" s="1"/>
  <c r="AE57" i="13" s="1"/>
  <c r="Z57" i="13"/>
  <c r="AD57" i="13" s="1"/>
  <c r="Z19" i="13"/>
  <c r="AD19" i="13" s="1"/>
  <c r="W19" i="13"/>
  <c r="AA19" i="13" s="1"/>
  <c r="AE19" i="13" s="1"/>
  <c r="Z83" i="13"/>
  <c r="AD83" i="13" s="1"/>
  <c r="W83" i="13"/>
  <c r="AA83" i="13" s="1"/>
  <c r="AE83" i="13" s="1"/>
  <c r="W13" i="13"/>
  <c r="AA13" i="13" s="1"/>
  <c r="AE13" i="13" s="1"/>
  <c r="Z13" i="13"/>
  <c r="AD13" i="13" s="1"/>
  <c r="W77" i="13"/>
  <c r="AA77" i="13" s="1"/>
  <c r="AE77" i="13" s="1"/>
  <c r="Z77" i="13"/>
  <c r="AD77" i="13" s="1"/>
  <c r="W30" i="13"/>
  <c r="AA30" i="13" s="1"/>
  <c r="AE30" i="13" s="1"/>
  <c r="Z30" i="13"/>
  <c r="AD30" i="13" s="1"/>
  <c r="W94" i="13"/>
  <c r="AA94" i="13" s="1"/>
  <c r="AE94" i="13" s="1"/>
  <c r="Z94" i="13"/>
  <c r="AD94" i="13" s="1"/>
  <c r="W48" i="13"/>
  <c r="AA48" i="13" s="1"/>
  <c r="AE48" i="13" s="1"/>
  <c r="Z48" i="13"/>
  <c r="AD48" i="13" s="1"/>
  <c r="Z112" i="13"/>
  <c r="AD112" i="13" s="1"/>
  <c r="W112" i="13"/>
  <c r="AA112" i="13" s="1"/>
  <c r="AE112" i="13" s="1"/>
  <c r="W65" i="13"/>
  <c r="AA65" i="13" s="1"/>
  <c r="AE65" i="13" s="1"/>
  <c r="Z65" i="13"/>
  <c r="AD65" i="13" s="1"/>
  <c r="Z27" i="13"/>
  <c r="AD27" i="13" s="1"/>
  <c r="W27" i="13"/>
  <c r="AA27" i="13" s="1"/>
  <c r="AE27" i="13" s="1"/>
  <c r="Z21" i="13"/>
  <c r="AD21" i="13" s="1"/>
  <c r="W21" i="13"/>
  <c r="AA21" i="13" s="1"/>
  <c r="AE21" i="13" s="1"/>
  <c r="Z85" i="13"/>
  <c r="AD85" i="13" s="1"/>
  <c r="W85" i="13"/>
  <c r="AA85" i="13" s="1"/>
  <c r="AE85" i="13" s="1"/>
  <c r="W91" i="13"/>
  <c r="AA91" i="13" s="1"/>
  <c r="AE91" i="13" s="1"/>
  <c r="W52" i="13"/>
  <c r="AA52" i="13" s="1"/>
  <c r="AE52" i="13" s="1"/>
  <c r="W38" i="13"/>
  <c r="AA38" i="13" s="1"/>
  <c r="AE38" i="13" s="1"/>
  <c r="Z38" i="13"/>
  <c r="AD38" i="13" s="1"/>
  <c r="W102" i="13"/>
  <c r="AA102" i="13" s="1"/>
  <c r="AE102" i="13" s="1"/>
  <c r="Z102" i="13"/>
  <c r="AD102" i="13" s="1"/>
  <c r="W56" i="13"/>
  <c r="AA56" i="13" s="1"/>
  <c r="AE56" i="13" s="1"/>
  <c r="Z56" i="13"/>
  <c r="AD56" i="13" s="1"/>
  <c r="W120" i="13"/>
  <c r="AA120" i="13" s="1"/>
  <c r="AE120" i="13" s="1"/>
  <c r="Z120" i="13"/>
  <c r="AD120" i="13" s="1"/>
  <c r="W73" i="13"/>
  <c r="AA73" i="13" s="1"/>
  <c r="AE73" i="13" s="1"/>
  <c r="Z73" i="13"/>
  <c r="AD73" i="13" s="1"/>
  <c r="W35" i="13"/>
  <c r="AA35" i="13" s="1"/>
  <c r="AE35" i="13" s="1"/>
  <c r="Z35" i="13"/>
  <c r="AD35" i="13" s="1"/>
  <c r="W99" i="13"/>
  <c r="AA99" i="13" s="1"/>
  <c r="AE99" i="13" s="1"/>
  <c r="Z99" i="13"/>
  <c r="AD99" i="13" s="1"/>
  <c r="W29" i="13"/>
  <c r="AA29" i="13" s="1"/>
  <c r="AE29" i="13" s="1"/>
  <c r="Z29" i="13"/>
  <c r="AD29" i="13" s="1"/>
  <c r="W93" i="13"/>
  <c r="AA93" i="13" s="1"/>
  <c r="AE93" i="13" s="1"/>
  <c r="Z93" i="13"/>
  <c r="AD93" i="13" s="1"/>
  <c r="W76" i="13"/>
  <c r="AA76" i="13" s="1"/>
  <c r="AE76" i="13" s="1"/>
  <c r="W60" i="13"/>
  <c r="AA60" i="13" s="1"/>
  <c r="AE60" i="13" s="1"/>
  <c r="W46" i="13"/>
  <c r="AA46" i="13" s="1"/>
  <c r="AE46" i="13" s="1"/>
  <c r="Z46" i="13"/>
  <c r="AD46" i="13" s="1"/>
  <c r="W110" i="13"/>
  <c r="AA110" i="13" s="1"/>
  <c r="AE110" i="13" s="1"/>
  <c r="Z110" i="13"/>
  <c r="AD110" i="13" s="1"/>
  <c r="Z64" i="13"/>
  <c r="AD64" i="13" s="1"/>
  <c r="W64" i="13"/>
  <c r="AA64" i="13" s="1"/>
  <c r="AE64" i="13" s="1"/>
  <c r="W17" i="13"/>
  <c r="AA17" i="13" s="1"/>
  <c r="AE17" i="13" s="1"/>
  <c r="Z17" i="13"/>
  <c r="AD17" i="13" s="1"/>
  <c r="W81" i="13"/>
  <c r="AA81" i="13" s="1"/>
  <c r="AE81" i="13" s="1"/>
  <c r="Z81" i="13"/>
  <c r="AD81" i="13" s="1"/>
  <c r="W43" i="13"/>
  <c r="AA43" i="13" s="1"/>
  <c r="AE43" i="13" s="1"/>
  <c r="Z43" i="13"/>
  <c r="AD43" i="13" s="1"/>
  <c r="W107" i="13"/>
  <c r="AA107" i="13" s="1"/>
  <c r="AE107" i="13" s="1"/>
  <c r="Z107" i="13"/>
  <c r="AD107" i="13" s="1"/>
  <c r="W37" i="13"/>
  <c r="AA37" i="13" s="1"/>
  <c r="AE37" i="13" s="1"/>
  <c r="Z37" i="13"/>
  <c r="AD37" i="13" s="1"/>
  <c r="W101" i="13"/>
  <c r="AA101" i="13" s="1"/>
  <c r="AE101" i="13" s="1"/>
  <c r="Z101" i="13"/>
  <c r="AD101" i="13" s="1"/>
  <c r="W41" i="13"/>
  <c r="AA41" i="13" s="1"/>
  <c r="AE41" i="13" s="1"/>
  <c r="T4" i="13" l="1"/>
  <c r="T7" i="13"/>
  <c r="T8" i="13"/>
  <c r="T9" i="13"/>
  <c r="T10" i="13"/>
  <c r="T11" i="13"/>
  <c r="T12" i="13"/>
  <c r="T13" i="13"/>
  <c r="T14" i="13"/>
  <c r="T15" i="13"/>
  <c r="T16" i="13"/>
  <c r="T17" i="13"/>
  <c r="T18" i="13"/>
  <c r="T19" i="13"/>
  <c r="T20" i="13"/>
  <c r="T21" i="13"/>
  <c r="T22" i="13"/>
  <c r="T23" i="13"/>
  <c r="T24" i="13"/>
  <c r="T25" i="13"/>
  <c r="T26" i="13"/>
  <c r="T27" i="13"/>
  <c r="T28" i="13"/>
  <c r="T29" i="13"/>
  <c r="T30" i="13"/>
  <c r="T31" i="13"/>
  <c r="T32" i="13"/>
  <c r="T33" i="13"/>
  <c r="T34" i="13"/>
  <c r="T35" i="13"/>
  <c r="T36" i="13"/>
  <c r="T37" i="13"/>
  <c r="T38" i="13"/>
  <c r="T39" i="13"/>
  <c r="T40" i="13"/>
  <c r="T41" i="13"/>
  <c r="T42" i="13"/>
  <c r="T43" i="13"/>
  <c r="T44" i="13"/>
  <c r="T45" i="13"/>
  <c r="T46" i="13"/>
  <c r="T47" i="13"/>
  <c r="T48" i="13"/>
  <c r="T49" i="13"/>
  <c r="T50" i="13"/>
  <c r="T51" i="13"/>
  <c r="T52" i="13"/>
  <c r="T53" i="13"/>
  <c r="T54" i="13"/>
  <c r="T55" i="13"/>
  <c r="T56" i="13"/>
  <c r="T57" i="13"/>
  <c r="T58" i="13"/>
  <c r="T59" i="13"/>
  <c r="T60" i="13"/>
  <c r="T61" i="13"/>
  <c r="T62" i="13"/>
  <c r="T63" i="13"/>
  <c r="T64" i="13"/>
  <c r="T65" i="13"/>
  <c r="T66" i="13"/>
  <c r="T67" i="13"/>
  <c r="T68" i="13"/>
  <c r="T69" i="13"/>
  <c r="T70" i="13"/>
  <c r="T71" i="13"/>
  <c r="T72" i="13"/>
  <c r="T73" i="13"/>
  <c r="T74" i="13"/>
  <c r="T75" i="13"/>
  <c r="T76" i="13"/>
  <c r="T77" i="13"/>
  <c r="T78" i="13"/>
  <c r="T79" i="13"/>
  <c r="T80" i="13"/>
  <c r="T81" i="13"/>
  <c r="T82" i="13"/>
  <c r="T83" i="13"/>
  <c r="T84" i="13"/>
  <c r="T85" i="13"/>
  <c r="T86" i="13"/>
  <c r="T87" i="13"/>
  <c r="T88" i="13"/>
  <c r="T89" i="13"/>
  <c r="T90" i="13"/>
  <c r="T91" i="13"/>
  <c r="T92" i="13"/>
  <c r="T93" i="13"/>
  <c r="T94" i="13"/>
  <c r="T95" i="13"/>
  <c r="T96" i="13"/>
  <c r="T97" i="13"/>
  <c r="T98" i="13"/>
  <c r="T99" i="13"/>
  <c r="T100" i="13"/>
  <c r="T101" i="13"/>
  <c r="T102" i="13"/>
  <c r="T103" i="13"/>
  <c r="T104" i="13"/>
  <c r="T105" i="13"/>
  <c r="T106" i="13"/>
  <c r="T107" i="13"/>
  <c r="T108" i="13"/>
  <c r="T109" i="13"/>
  <c r="T110" i="13"/>
  <c r="T111" i="13"/>
  <c r="T112" i="13"/>
  <c r="T113" i="13"/>
  <c r="T114" i="13"/>
  <c r="T115" i="13"/>
  <c r="T116" i="13"/>
  <c r="T117" i="13"/>
  <c r="T118" i="13"/>
  <c r="T119" i="13"/>
  <c r="T120" i="13"/>
  <c r="S4" i="13"/>
  <c r="V10" i="13" l="1"/>
  <c r="Z10" i="13" s="1"/>
  <c r="AD10" i="13" s="1"/>
  <c r="X10" i="13"/>
  <c r="AB10" i="13" s="1"/>
  <c r="AF10" i="13" s="1"/>
  <c r="X9" i="13"/>
  <c r="AB9" i="13" s="1"/>
  <c r="AF9" i="13" s="1"/>
  <c r="V9" i="13"/>
  <c r="X8" i="13"/>
  <c r="AB8" i="13" s="1"/>
  <c r="AF8" i="13" s="1"/>
  <c r="V8" i="13"/>
  <c r="V7" i="13"/>
  <c r="Z7" i="13" s="1"/>
  <c r="AD7" i="13" s="1"/>
  <c r="X7" i="13"/>
  <c r="K7" i="13"/>
  <c r="K8" i="13"/>
  <c r="K9" i="13"/>
  <c r="K10" i="13"/>
  <c r="K11" i="13"/>
  <c r="K12" i="13"/>
  <c r="K13" i="13"/>
  <c r="K14" i="13"/>
  <c r="K15" i="13"/>
  <c r="K16" i="13"/>
  <c r="K17" i="13"/>
  <c r="K18" i="13"/>
  <c r="K19" i="13"/>
  <c r="K20" i="13"/>
  <c r="K21" i="13"/>
  <c r="K22" i="13"/>
  <c r="K23" i="13"/>
  <c r="K24" i="13"/>
  <c r="K25" i="13"/>
  <c r="K26" i="13"/>
  <c r="K27" i="13"/>
  <c r="K28" i="13"/>
  <c r="K29" i="13"/>
  <c r="K30" i="13"/>
  <c r="K31" i="13"/>
  <c r="K32" i="13"/>
  <c r="K33" i="13"/>
  <c r="K34" i="13"/>
  <c r="K35" i="13"/>
  <c r="K36" i="13"/>
  <c r="K37" i="13"/>
  <c r="K38" i="13"/>
  <c r="K39" i="13"/>
  <c r="K40" i="13"/>
  <c r="K41" i="13"/>
  <c r="K42" i="13"/>
  <c r="K43" i="13"/>
  <c r="K44" i="13"/>
  <c r="K45" i="13"/>
  <c r="K46" i="13"/>
  <c r="K47" i="13"/>
  <c r="K48" i="13"/>
  <c r="K49" i="13"/>
  <c r="K50" i="13"/>
  <c r="K51" i="13"/>
  <c r="K52" i="13"/>
  <c r="K53" i="13"/>
  <c r="K54" i="13"/>
  <c r="K55" i="13"/>
  <c r="K56" i="13"/>
  <c r="K57" i="13"/>
  <c r="K58" i="13"/>
  <c r="K59" i="13"/>
  <c r="K60" i="13"/>
  <c r="K61" i="13"/>
  <c r="K62" i="13"/>
  <c r="K63" i="13"/>
  <c r="K64" i="13"/>
  <c r="K65" i="13"/>
  <c r="K66" i="13"/>
  <c r="K67" i="13"/>
  <c r="K68" i="13"/>
  <c r="K69" i="13"/>
  <c r="K70" i="13"/>
  <c r="K71" i="13"/>
  <c r="K72" i="13"/>
  <c r="K73" i="13"/>
  <c r="K74" i="13"/>
  <c r="K75" i="13"/>
  <c r="K76" i="13"/>
  <c r="K77" i="13"/>
  <c r="K78" i="13"/>
  <c r="K79" i="13"/>
  <c r="K80" i="13"/>
  <c r="K81" i="13"/>
  <c r="K82" i="13"/>
  <c r="K83" i="13"/>
  <c r="K84" i="13"/>
  <c r="K85" i="13"/>
  <c r="K86" i="13"/>
  <c r="K87" i="13"/>
  <c r="K88" i="13"/>
  <c r="K89" i="13"/>
  <c r="K90" i="13"/>
  <c r="K91" i="13"/>
  <c r="K92" i="13"/>
  <c r="K93" i="13"/>
  <c r="K94" i="13"/>
  <c r="K95" i="13"/>
  <c r="K96" i="13"/>
  <c r="K97" i="13"/>
  <c r="K98" i="13"/>
  <c r="K99" i="13"/>
  <c r="K100" i="13"/>
  <c r="K101" i="13"/>
  <c r="K102" i="13"/>
  <c r="K103" i="13"/>
  <c r="K104" i="13"/>
  <c r="K105" i="13"/>
  <c r="K106" i="13"/>
  <c r="K107" i="13"/>
  <c r="K108" i="13"/>
  <c r="K109" i="13"/>
  <c r="K110" i="13"/>
  <c r="K111" i="13"/>
  <c r="K112" i="13"/>
  <c r="K113" i="13"/>
  <c r="K114" i="13"/>
  <c r="K115" i="13"/>
  <c r="K116" i="13"/>
  <c r="K117" i="13"/>
  <c r="K118" i="13"/>
  <c r="K119" i="13"/>
  <c r="K120" i="13"/>
  <c r="U6" i="13"/>
  <c r="W7" i="13" l="1"/>
  <c r="AA7" i="13" s="1"/>
  <c r="AE7" i="13" s="1"/>
  <c r="AB7" i="13"/>
  <c r="AF7" i="13" s="1"/>
  <c r="W10" i="13"/>
  <c r="AA10" i="13" s="1"/>
  <c r="AE10" i="13" s="1"/>
  <c r="Z8" i="13"/>
  <c r="AD8" i="13" s="1"/>
  <c r="W8" i="13"/>
  <c r="AA8" i="13" s="1"/>
  <c r="AE8" i="13" s="1"/>
  <c r="Z9" i="13"/>
  <c r="AD9" i="13" s="1"/>
  <c r="W9" i="13"/>
  <c r="AA9" i="13" s="1"/>
  <c r="AE9" i="13" s="1"/>
  <c r="V6" i="13"/>
  <c r="K6" i="13"/>
  <c r="X6" i="13" l="1"/>
  <c r="X5" i="13" s="1"/>
  <c r="V5" i="13"/>
  <c r="AB6" i="13"/>
  <c r="AB5" i="13" s="1"/>
  <c r="Z6" i="13"/>
  <c r="Z5" i="13" s="1"/>
  <c r="W6" i="13"/>
  <c r="W5" i="13" s="1"/>
  <c r="A7" i="13"/>
  <c r="A8" i="13"/>
  <c r="A9" i="13"/>
  <c r="A10" i="13"/>
  <c r="A11" i="13"/>
  <c r="A12" i="13"/>
  <c r="A13" i="13"/>
  <c r="A14" i="13"/>
  <c r="A15" i="13"/>
  <c r="A16" i="13"/>
  <c r="A17" i="13"/>
  <c r="A18" i="13"/>
  <c r="A19" i="13"/>
  <c r="A20" i="13"/>
  <c r="A21" i="13"/>
  <c r="A22" i="13"/>
  <c r="A23" i="13"/>
  <c r="A24" i="13"/>
  <c r="A25" i="13"/>
  <c r="A26" i="13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A47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3" i="13"/>
  <c r="A74" i="13"/>
  <c r="A75" i="13"/>
  <c r="A76" i="13"/>
  <c r="A77" i="13"/>
  <c r="A78" i="13"/>
  <c r="A79" i="13"/>
  <c r="A80" i="13"/>
  <c r="A81" i="13"/>
  <c r="A82" i="13"/>
  <c r="A83" i="13"/>
  <c r="A84" i="13"/>
  <c r="A85" i="13"/>
  <c r="A86" i="13"/>
  <c r="A87" i="13"/>
  <c r="A88" i="13"/>
  <c r="A89" i="13"/>
  <c r="A90" i="13"/>
  <c r="A91" i="13"/>
  <c r="A92" i="13"/>
  <c r="A93" i="13"/>
  <c r="A94" i="13"/>
  <c r="A95" i="13"/>
  <c r="A96" i="13"/>
  <c r="A97" i="13"/>
  <c r="A98" i="13"/>
  <c r="A99" i="13"/>
  <c r="A100" i="13"/>
  <c r="A101" i="13"/>
  <c r="A102" i="13"/>
  <c r="A103" i="13"/>
  <c r="A104" i="13"/>
  <c r="A105" i="13"/>
  <c r="A106" i="13"/>
  <c r="A107" i="13"/>
  <c r="A108" i="13"/>
  <c r="A109" i="13"/>
  <c r="A110" i="13"/>
  <c r="A111" i="13"/>
  <c r="A112" i="13"/>
  <c r="A113" i="13"/>
  <c r="A114" i="13"/>
  <c r="A115" i="13"/>
  <c r="A116" i="13"/>
  <c r="A117" i="13"/>
  <c r="A118" i="13"/>
  <c r="A119" i="13"/>
  <c r="A120" i="13"/>
  <c r="A6" i="13"/>
  <c r="AA6" i="13" l="1"/>
  <c r="AA5" i="13" s="1"/>
  <c r="AD6" i="13"/>
  <c r="AD5" i="13" s="1"/>
  <c r="AF6" i="13"/>
  <c r="AF5" i="13" s="1"/>
  <c r="AE6" i="13" l="1"/>
  <c r="AE5" i="13" s="1"/>
  <c r="N87" i="9"/>
  <c r="N88" i="9"/>
  <c r="N86" i="9"/>
  <c r="N80" i="9"/>
  <c r="N81" i="9"/>
  <c r="N82" i="9"/>
  <c r="N83" i="9"/>
  <c r="N79" i="9"/>
  <c r="N71" i="9"/>
  <c r="N72" i="9"/>
  <c r="N73" i="9"/>
  <c r="N74" i="9"/>
  <c r="N75" i="9"/>
  <c r="N76" i="9"/>
  <c r="N77" i="9"/>
  <c r="N69" i="9"/>
  <c r="N67" i="9"/>
  <c r="N49" i="9"/>
  <c r="N50" i="9"/>
  <c r="N51" i="9"/>
  <c r="N52" i="9"/>
  <c r="N53" i="9"/>
  <c r="N54" i="9"/>
  <c r="N55" i="9"/>
  <c r="N56" i="9"/>
  <c r="N57" i="9"/>
  <c r="N58" i="9"/>
  <c r="N59" i="9"/>
  <c r="N61" i="9"/>
  <c r="N62" i="9"/>
  <c r="N64" i="9"/>
  <c r="N44" i="9"/>
  <c r="N40" i="9"/>
  <c r="N39" i="9"/>
  <c r="N37" i="9"/>
  <c r="N32" i="9"/>
  <c r="N33" i="9"/>
  <c r="N34" i="9"/>
  <c r="N35" i="9"/>
  <c r="N31" i="9"/>
  <c r="N23" i="9"/>
  <c r="N21" i="9"/>
  <c r="N17" i="9"/>
  <c r="N18" i="9"/>
  <c r="N10" i="9"/>
  <c r="N5" i="9" s="1"/>
  <c r="N11" i="9"/>
  <c r="N12" i="9"/>
  <c r="N70" i="9"/>
  <c r="D87" i="9"/>
  <c r="D88" i="9"/>
  <c r="D86" i="9"/>
  <c r="D80" i="9"/>
  <c r="D81" i="9"/>
  <c r="D82" i="9"/>
  <c r="D83" i="9"/>
  <c r="D84" i="9"/>
  <c r="D79" i="9"/>
  <c r="D70" i="9"/>
  <c r="D71" i="9"/>
  <c r="D72" i="9"/>
  <c r="D73" i="9"/>
  <c r="D75" i="9"/>
  <c r="D76" i="9"/>
  <c r="D77" i="9"/>
  <c r="D69" i="9"/>
  <c r="D67" i="9"/>
  <c r="D49" i="9"/>
  <c r="D50" i="9"/>
  <c r="D51" i="9"/>
  <c r="D52" i="9"/>
  <c r="D53" i="9"/>
  <c r="D54" i="9"/>
  <c r="D55" i="9"/>
  <c r="D56" i="9"/>
  <c r="D57" i="9"/>
  <c r="D58" i="9"/>
  <c r="D59" i="9"/>
  <c r="D61" i="9"/>
  <c r="D62" i="9"/>
  <c r="D64" i="9"/>
  <c r="D48" i="9"/>
  <c r="D44" i="9"/>
  <c r="D40" i="9"/>
  <c r="D39" i="9"/>
  <c r="D37" i="9"/>
  <c r="D32" i="9"/>
  <c r="D33" i="9"/>
  <c r="D34" i="9"/>
  <c r="D35" i="9"/>
  <c r="D31" i="9"/>
  <c r="D15" i="9"/>
  <c r="D16" i="9"/>
  <c r="D14" i="9"/>
  <c r="D11" i="9"/>
  <c r="D12" i="9"/>
  <c r="D43" i="9"/>
  <c r="F78" i="9"/>
  <c r="G78" i="9"/>
  <c r="I78" i="9"/>
  <c r="J78" i="9"/>
  <c r="K78" i="9"/>
  <c r="L78" i="9"/>
  <c r="E68" i="9"/>
  <c r="E66" i="9" s="1"/>
  <c r="F68" i="9"/>
  <c r="F66" i="9" s="1"/>
  <c r="G68" i="9"/>
  <c r="G66" i="9" s="1"/>
  <c r="I68" i="9"/>
  <c r="I66" i="9" s="1"/>
  <c r="J68" i="9"/>
  <c r="J66" i="9" s="1"/>
  <c r="K68" i="9"/>
  <c r="K66" i="9" s="1"/>
  <c r="L68" i="9"/>
  <c r="L66" i="9" s="1"/>
  <c r="F41" i="9"/>
  <c r="G41" i="9"/>
  <c r="I41" i="9"/>
  <c r="J41" i="9"/>
  <c r="K41" i="9"/>
  <c r="L41" i="9"/>
  <c r="E38" i="9"/>
  <c r="E36" i="9" s="1"/>
  <c r="F38" i="9"/>
  <c r="F36" i="9" s="1"/>
  <c r="G38" i="9"/>
  <c r="G36" i="9" s="1"/>
  <c r="I38" i="9"/>
  <c r="I36" i="9" s="1"/>
  <c r="J38" i="9"/>
  <c r="J36" i="9" s="1"/>
  <c r="K38" i="9"/>
  <c r="K36" i="9" s="1"/>
  <c r="L38" i="9"/>
  <c r="L36" i="9" s="1"/>
  <c r="E22" i="9"/>
  <c r="F22" i="9"/>
  <c r="G30" i="9"/>
  <c r="G22" i="9" s="1"/>
  <c r="I30" i="9"/>
  <c r="I22" i="9" s="1"/>
  <c r="J30" i="9"/>
  <c r="J22" i="9" s="1"/>
  <c r="K30" i="9"/>
  <c r="K22" i="9" s="1"/>
  <c r="L30" i="9"/>
  <c r="L22" i="9" s="1"/>
  <c r="E13" i="9"/>
  <c r="F13" i="9"/>
  <c r="G13" i="9"/>
  <c r="J13" i="9"/>
  <c r="K13" i="9"/>
  <c r="D30" i="9" l="1"/>
  <c r="D22" i="9" s="1"/>
  <c r="N45" i="9"/>
  <c r="D13" i="9"/>
  <c r="H41" i="9"/>
  <c r="H22" i="9"/>
  <c r="D42" i="9"/>
  <c r="D41" i="9" s="1"/>
  <c r="N38" i="9"/>
  <c r="N36" i="9" s="1"/>
  <c r="N78" i="9"/>
  <c r="N41" i="9"/>
  <c r="N68" i="9"/>
  <c r="N66" i="9" s="1"/>
  <c r="N13" i="9"/>
  <c r="N30" i="9"/>
  <c r="N22" i="9" s="1"/>
  <c r="H38" i="9"/>
  <c r="H36" i="9" s="1"/>
  <c r="D74" i="9"/>
  <c r="D68" i="9" s="1"/>
  <c r="D66" i="9" s="1"/>
  <c r="M38" i="9"/>
  <c r="M36" i="9" s="1"/>
  <c r="D78" i="9"/>
  <c r="D45" i="9"/>
  <c r="D38" i="9"/>
  <c r="D36" i="9" s="1"/>
  <c r="R4" i="7" l="1"/>
  <c r="K4" i="7"/>
  <c r="N59" i="4"/>
  <c r="N60" i="4"/>
  <c r="N61" i="4"/>
  <c r="N62" i="4"/>
  <c r="N63" i="4"/>
  <c r="N64" i="4"/>
  <c r="N65" i="4"/>
  <c r="N66" i="4"/>
  <c r="N67" i="4"/>
  <c r="N68" i="4"/>
  <c r="N58" i="4"/>
  <c r="N55" i="4"/>
  <c r="N56" i="4"/>
  <c r="N54" i="4"/>
  <c r="N50" i="4"/>
  <c r="N51" i="4"/>
  <c r="N52" i="4"/>
  <c r="N49" i="4"/>
  <c r="N42" i="4"/>
  <c r="N43" i="4"/>
  <c r="N44" i="4"/>
  <c r="N45" i="4"/>
  <c r="N46" i="4"/>
  <c r="N47" i="4"/>
  <c r="N41" i="4"/>
  <c r="N29" i="4"/>
  <c r="N30" i="4"/>
  <c r="N31" i="4"/>
  <c r="N32" i="4"/>
  <c r="D52" i="11" s="1"/>
  <c r="N33" i="4"/>
  <c r="D53" i="11" s="1"/>
  <c r="N34" i="4"/>
  <c r="N35" i="4"/>
  <c r="N36" i="4"/>
  <c r="N37" i="4"/>
  <c r="N28" i="4"/>
  <c r="N26" i="4"/>
  <c r="N20" i="4"/>
  <c r="N21" i="4"/>
  <c r="N22" i="4"/>
  <c r="N23" i="4"/>
  <c r="N24" i="4"/>
  <c r="N19" i="4"/>
  <c r="N15" i="4"/>
  <c r="N16" i="4"/>
  <c r="N17" i="4"/>
  <c r="N10" i="4"/>
  <c r="N11" i="4"/>
  <c r="N12" i="4"/>
  <c r="F57" i="4"/>
  <c r="G57" i="4"/>
  <c r="I57" i="4"/>
  <c r="J57" i="4"/>
  <c r="K57" i="4"/>
  <c r="L57" i="4"/>
  <c r="E53" i="4"/>
  <c r="F53" i="4"/>
  <c r="G53" i="4"/>
  <c r="I53" i="4"/>
  <c r="J53" i="4"/>
  <c r="K53" i="4"/>
  <c r="L53" i="4"/>
  <c r="E48" i="4"/>
  <c r="F48" i="4"/>
  <c r="G48" i="4"/>
  <c r="I48" i="4"/>
  <c r="J48" i="4"/>
  <c r="K48" i="4"/>
  <c r="L48" i="4"/>
  <c r="F40" i="4"/>
  <c r="G40" i="4"/>
  <c r="I40" i="4"/>
  <c r="J40" i="4"/>
  <c r="K40" i="4"/>
  <c r="L40" i="4"/>
  <c r="E27" i="4"/>
  <c r="E25" i="4" s="1"/>
  <c r="F27" i="4"/>
  <c r="F25" i="4" s="1"/>
  <c r="G27" i="4"/>
  <c r="G25" i="4" s="1"/>
  <c r="I27" i="4"/>
  <c r="I25" i="4" s="1"/>
  <c r="J27" i="4"/>
  <c r="J25" i="4" s="1"/>
  <c r="K27" i="4"/>
  <c r="K25" i="4" s="1"/>
  <c r="L27" i="4"/>
  <c r="L25" i="4" s="1"/>
  <c r="E18" i="4"/>
  <c r="F18" i="4"/>
  <c r="G18" i="4"/>
  <c r="I18" i="4"/>
  <c r="J18" i="4"/>
  <c r="K18" i="4"/>
  <c r="L18" i="4"/>
  <c r="E13" i="4"/>
  <c r="F13" i="4"/>
  <c r="I13" i="4"/>
  <c r="J13" i="4"/>
  <c r="K13" i="4"/>
  <c r="L13" i="4"/>
  <c r="E8" i="4"/>
  <c r="F8" i="4"/>
  <c r="G8" i="4"/>
  <c r="I8" i="4"/>
  <c r="J8" i="4"/>
  <c r="K8" i="4"/>
  <c r="L8" i="4"/>
  <c r="F7" i="4" l="1"/>
  <c r="F6" i="4" s="1"/>
  <c r="E7" i="4"/>
  <c r="E6" i="4" s="1"/>
  <c r="K5" i="4"/>
  <c r="G39" i="4"/>
  <c r="G5" i="4" s="1"/>
  <c r="H27" i="4"/>
  <c r="H25" i="4" s="1"/>
  <c r="E39" i="4"/>
  <c r="E5" i="4" s="1"/>
  <c r="D18" i="4"/>
  <c r="D53" i="4"/>
  <c r="I39" i="4"/>
  <c r="I5" i="4" s="1"/>
  <c r="I7" i="4"/>
  <c r="I6" i="4" s="1"/>
  <c r="D57" i="4"/>
  <c r="J39" i="4"/>
  <c r="J5" i="4" s="1"/>
  <c r="N8" i="4"/>
  <c r="H48" i="4"/>
  <c r="D48" i="4"/>
  <c r="L7" i="4"/>
  <c r="L6" i="4" s="1"/>
  <c r="H8" i="4"/>
  <c r="H7" i="4" s="1"/>
  <c r="D8" i="4"/>
  <c r="H40" i="4"/>
  <c r="D13" i="4"/>
  <c r="L39" i="4"/>
  <c r="L5" i="4" s="1"/>
  <c r="K39" i="4"/>
  <c r="N53" i="4"/>
  <c r="N18" i="4"/>
  <c r="D50" i="11" s="1"/>
  <c r="N48" i="4"/>
  <c r="N40" i="4"/>
  <c r="N13" i="4"/>
  <c r="N57" i="4"/>
  <c r="D5" i="11" s="1"/>
  <c r="N27" i="4"/>
  <c r="B5" i="11" s="1"/>
  <c r="M57" i="4"/>
  <c r="M53" i="4"/>
  <c r="M48" i="4"/>
  <c r="M40" i="4"/>
  <c r="M27" i="4"/>
  <c r="M25" i="4" s="1"/>
  <c r="H53" i="4"/>
  <c r="F39" i="4"/>
  <c r="F5" i="4" s="1"/>
  <c r="J7" i="4"/>
  <c r="J6" i="4" s="1"/>
  <c r="K7" i="4"/>
  <c r="K6" i="4" s="1"/>
  <c r="G7" i="4"/>
  <c r="G6" i="4" s="1"/>
  <c r="D39" i="4" l="1"/>
  <c r="D5" i="4" s="1"/>
  <c r="D7" i="4"/>
  <c r="D27" i="4"/>
  <c r="D25" i="4" s="1"/>
  <c r="H6" i="4"/>
  <c r="H39" i="4"/>
  <c r="H5" i="4" s="1"/>
  <c r="N7" i="4"/>
  <c r="N25" i="4"/>
  <c r="D51" i="11"/>
  <c r="D54" i="11"/>
  <c r="N39" i="4"/>
  <c r="N5" i="4" s="1"/>
  <c r="M39" i="4"/>
  <c r="M7" i="4"/>
  <c r="M6" i="4" s="1"/>
  <c r="D6" i="4" l="1"/>
  <c r="N6" i="4"/>
  <c r="B17" i="2"/>
  <c r="A16" i="2"/>
  <c r="B1" i="2" l="1"/>
  <c r="E85" i="9" l="1"/>
  <c r="E89" i="9" s="1"/>
  <c r="H89" i="9"/>
  <c r="N85" i="9"/>
  <c r="G85" i="9"/>
  <c r="G89" i="9" s="1"/>
  <c r="L85" i="9"/>
  <c r="L89" i="9" s="1"/>
  <c r="K85" i="9"/>
  <c r="K89" i="9" s="1"/>
  <c r="F85" i="9"/>
  <c r="F89" i="9" s="1"/>
  <c r="J85" i="9"/>
  <c r="J89" i="9" s="1"/>
  <c r="I85" i="9"/>
  <c r="I89" i="9" s="1"/>
  <c r="D85" i="9"/>
  <c r="D89" i="9" s="1"/>
  <c r="M89" i="9"/>
  <c r="N89" i="9" l="1"/>
  <c r="N94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<sst xmlns="http://schemas.openxmlformats.org/spreadsheetml/2006/main" count="2147" uniqueCount="770">
  <si>
    <t>Version</t>
  </si>
  <si>
    <t>Tabellenblatt</t>
  </si>
  <si>
    <t>Zellbereich</t>
  </si>
  <si>
    <t>Beschreibung</t>
  </si>
  <si>
    <t>I. Angaben zum Netzbetreiber</t>
  </si>
  <si>
    <t>Farblegende</t>
  </si>
  <si>
    <t xml:space="preserve">IV. Informationen über Netzteile, zu denen getrennte Angaben im SAV gemacht werden </t>
  </si>
  <si>
    <t>NetzId</t>
  </si>
  <si>
    <t>Bezeichnung</t>
  </si>
  <si>
    <t>Übernommen aus Gasnetz</t>
  </si>
  <si>
    <t>Firma</t>
  </si>
  <si>
    <t>Betriebsnummer</t>
  </si>
  <si>
    <t>Eingabefeld mit vorgeschlagenen Wert, überschreibbar</t>
  </si>
  <si>
    <t>Netznummer</t>
  </si>
  <si>
    <t>Berechnung</t>
  </si>
  <si>
    <t>GewSt-Hebesatz</t>
  </si>
  <si>
    <t>Nicht auszufüllen</t>
  </si>
  <si>
    <t>Angaben zum Jahr, für das Angaben gemacht werden</t>
  </si>
  <si>
    <t>Istjahr</t>
  </si>
  <si>
    <t>Erhebungsbogen für</t>
  </si>
  <si>
    <t>Firma:</t>
  </si>
  <si>
    <t>EHB-Id</t>
  </si>
  <si>
    <t>GewSt-Hebesatz:</t>
  </si>
  <si>
    <t>Eigentumsanteil in %:</t>
  </si>
  <si>
    <t>Kapazitätsanteil in %:</t>
  </si>
  <si>
    <t>Verbundenes Unternehmen?</t>
  </si>
  <si>
    <t>Leistung</t>
  </si>
  <si>
    <t>Beschaffungsverfahren</t>
  </si>
  <si>
    <t>III. Informationen zur an den Netzbetreiber überlassenen Netzinfrastruktur (VP) und zu Vertragsverhältnissen zum Bezug von Dienstleistungen</t>
  </si>
  <si>
    <t>Maßgeblich für die Befüllung des Erhebungsbogens sind die Vorgaben des Hinweispapiers sowie die ergänzenden Hinweise für Wasserstoff-Kernnetzbetreiber</t>
  </si>
  <si>
    <t>Verpächter</t>
  </si>
  <si>
    <t>Antwort</t>
  </si>
  <si>
    <t>Fundstelle der Erläuterung im Bericht</t>
  </si>
  <si>
    <t>I. Schlüsselung</t>
  </si>
  <si>
    <t xml:space="preserve">1. </t>
  </si>
  <si>
    <t>II. Anlagevermögen</t>
  </si>
  <si>
    <t>1.</t>
  </si>
  <si>
    <t>Sind in die Bewertung des Sachanlagevermögens aktivisch abgesetzte Baukostenzuschüsse eingeflossen?</t>
  </si>
  <si>
    <t>2.</t>
  </si>
  <si>
    <t>Sind in die Bewertung des Sachanlagevermögens aktivisch abgesetzte Investitionszuschüsse eingeflossen?</t>
  </si>
  <si>
    <t>III. Tätigkeitsabschluss</t>
  </si>
  <si>
    <t>1a.</t>
  </si>
  <si>
    <t>Wurden im Rahmen der Erstellung des Tätigkeitsabschlusses Saldierungen in Bilanz- oder GuV-Positionen vorgenommen?</t>
  </si>
  <si>
    <t>Wurde eine Cash-Pooling-Vereinbarung getroffen?</t>
  </si>
  <si>
    <t>Netzbetreiber/Pächter</t>
  </si>
  <si>
    <t xml:space="preserve">Erhebungsbogen für </t>
  </si>
  <si>
    <t>Subverpächter</t>
  </si>
  <si>
    <t>Dienstleister</t>
  </si>
  <si>
    <t>GuV_Pos</t>
  </si>
  <si>
    <t>2 Bestandsveränderungen</t>
  </si>
  <si>
    <t>3 andere aktivierte Eigenleistungen</t>
  </si>
  <si>
    <t>5.2.2 Aufwendungen für überlassene Netzinfrastruktur</t>
  </si>
  <si>
    <t>5.2.3 Aufwendungen für durch Dritte erbrachte Betriebsführung, Wartung und Instandhaltung (Dienstleistungskosten)</t>
  </si>
  <si>
    <t>6.1 Löhne und Gehälter</t>
  </si>
  <si>
    <t>6.2.1 für Altersversorgung</t>
  </si>
  <si>
    <t>6.2.2 für soziale Abgaben und sonstige Aufwendungen</t>
  </si>
  <si>
    <t>7.1 Abschreibungen Immaterielles Anlagevermögen</t>
  </si>
  <si>
    <t>7.2 Abschreibungen des Sachanlagevermögens</t>
  </si>
  <si>
    <t>7.3 Abschreibungen auf Vermögensgegenstände des Umlaufvermögens und Finanzanlagen</t>
  </si>
  <si>
    <t>9 Erträge aus Beteiligungen</t>
  </si>
  <si>
    <t>10 Erträge aus anderen Wertpapieren und Ausleihungen des Finanzanlagevermögens</t>
  </si>
  <si>
    <t>11.1 Erträge aus Finanzanlagen</t>
  </si>
  <si>
    <t>11.2.1 Erträge aus Forderungen aus Lieferungen und Leistungen</t>
  </si>
  <si>
    <t>11.2.2 Erträge aus Forderungen gegenüber verbundenen Unternehmen</t>
  </si>
  <si>
    <t>11.2.3 Erträge aus Forderungen gegen Unternehmen, mit denen ein Beteiligungsverhältnis besteht</t>
  </si>
  <si>
    <t>11.2.4 Erträge aus sonstigen Vermögensgegenständen</t>
  </si>
  <si>
    <t>11.2.5 Erträge aus Wertpapieren des Umlaufvermögens</t>
  </si>
  <si>
    <t>11.2.6 Erträge aus Kassenbestand, Guthaben bei der Bundesbank und Kreditinstituten</t>
  </si>
  <si>
    <t>11.2.7 Erträge aus Cash-Pooling-Vereinbarungen</t>
  </si>
  <si>
    <t>11.3 Andere sonstige Zinsen und ähnliche Erträge</t>
  </si>
  <si>
    <t>12 Abschreibungen auf Finanzanlagen und auf Wertpapiere des Umlaufvermögens</t>
  </si>
  <si>
    <t>13.1 gegenüber verbundenen Unternehmen</t>
  </si>
  <si>
    <t>13.2 gegenüber Unternehmen, mit denen ein Beteiligungsverhältnis besteht</t>
  </si>
  <si>
    <t>13.3 gegenüber Kreditinstituten</t>
  </si>
  <si>
    <t>13.4 für Zinsen und Gebühren für Cash-Pooling</t>
  </si>
  <si>
    <t>13.5 Sonstiges</t>
  </si>
  <si>
    <t>14 Steuern vom Einkommen und vom Ertrag</t>
  </si>
  <si>
    <t>15.1 KFZ-Steuer</t>
  </si>
  <si>
    <t>15.2 Grundsteuer</t>
  </si>
  <si>
    <t>15.3 Sonstiges</t>
  </si>
  <si>
    <t>freihändige Vergabe</t>
  </si>
  <si>
    <t>öffentliche Ausschreibung</t>
  </si>
  <si>
    <t xml:space="preserve">Anwendung von VOB, VOL, VOF </t>
  </si>
  <si>
    <t>Sonstiges (zu erläutern)</t>
  </si>
  <si>
    <t xml:space="preserve">    Falls ja, wurden diese im Tabellenblatt D_SAV zum Sachanlagevermögen wieder hinzugerechnet?</t>
  </si>
  <si>
    <t>2a.</t>
  </si>
  <si>
    <t>IV. Dienstleistungsverträge (nur im DL-EHB auszufüllen)</t>
  </si>
  <si>
    <t>Findet eine Arbeitnehmer-Überlassung statt?</t>
  </si>
  <si>
    <t xml:space="preserve">    Falls ja, wie viele Mitarbeiter wurden überlassen?</t>
  </si>
  <si>
    <t xml:space="preserve">2a. </t>
  </si>
  <si>
    <t xml:space="preserve"> Bilanzpositionen </t>
  </si>
  <si>
    <t xml:space="preserve"> nach Sparten </t>
  </si>
  <si>
    <t xml:space="preserve"> Sparte Wasserstoff nach Tätigkeitsbereichen </t>
  </si>
  <si>
    <t xml:space="preserve"> Summe </t>
  </si>
  <si>
    <t xml:space="preserve"> Wasserstoff gesamt </t>
  </si>
  <si>
    <t xml:space="preserve"> Sonstige Aktivitäten in der Sparte Wasserstoff gesamt </t>
  </si>
  <si>
    <t xml:space="preserve"> Hinzurechnung (+) 
Kürzung (-) </t>
  </si>
  <si>
    <t>Eigenkapitalquote</t>
  </si>
  <si>
    <t>I.</t>
  </si>
  <si>
    <t>Aktivseite</t>
  </si>
  <si>
    <t>Anlagevermögen</t>
  </si>
  <si>
    <t>1.1</t>
  </si>
  <si>
    <t>Immaterielle Vermögensgegenstände</t>
  </si>
  <si>
    <t>1.1.1</t>
  </si>
  <si>
    <t>Selbst geschaffene gewerbliche Schutzrechte und ähnliche Rechte und Werte</t>
  </si>
  <si>
    <t>1.1.2</t>
  </si>
  <si>
    <t>entgeltlich erworbene Konzessionen, gewerbliche Schutzrechte und ähnliche Rechte und Werte sowie Lizenzen an solchen Rechten und Werten</t>
  </si>
  <si>
    <t>1.1.3</t>
  </si>
  <si>
    <t>Geschäfts- oder Firmenwert</t>
  </si>
  <si>
    <t>1.1.4</t>
  </si>
  <si>
    <t>geleistete Anzahlungen</t>
  </si>
  <si>
    <t>1.2</t>
  </si>
  <si>
    <t>Sachanlagen</t>
  </si>
  <si>
    <t>1.2.1</t>
  </si>
  <si>
    <t>Grundstücke, grundstücksgleiche Rechte und Bauten einschließlich der Bauten auf fremden Grundstücken</t>
  </si>
  <si>
    <t>1.2.2</t>
  </si>
  <si>
    <t>technische Anlagen und Maschinen</t>
  </si>
  <si>
    <t>1.2.3</t>
  </si>
  <si>
    <t>andere Anlagen, Betriebs- und Geschäftsausstattung</t>
  </si>
  <si>
    <t>1.2.4</t>
  </si>
  <si>
    <t>geleistete Anzahlungen und Anlagen im Bau</t>
  </si>
  <si>
    <t>1.3</t>
  </si>
  <si>
    <t>Finanzanlagen</t>
  </si>
  <si>
    <t>1.3.1</t>
  </si>
  <si>
    <t>Anteile an verbundenen Unternehmen</t>
  </si>
  <si>
    <t>1.3.2</t>
  </si>
  <si>
    <t>Ausleihungen an verbundene Unternehmen</t>
  </si>
  <si>
    <t>1.3.3</t>
  </si>
  <si>
    <t>Beteiligungen</t>
  </si>
  <si>
    <t>1.3.4</t>
  </si>
  <si>
    <t>Ausleihungen an Unternehmen, mit denen ein Beteiligungsverhältnis besteht</t>
  </si>
  <si>
    <t>1.3.5</t>
  </si>
  <si>
    <t>Wertpapiere des Anlagevermögens</t>
  </si>
  <si>
    <t>1.3.6</t>
  </si>
  <si>
    <t>sonstige Ausleihungen</t>
  </si>
  <si>
    <t>2</t>
  </si>
  <si>
    <t>Umlaufvermögen</t>
  </si>
  <si>
    <t>2.1</t>
  </si>
  <si>
    <t>Vorräte</t>
  </si>
  <si>
    <t>2.2</t>
  </si>
  <si>
    <t>Forderungen und sonstige Vermögensgegenstände</t>
  </si>
  <si>
    <t>2.3</t>
  </si>
  <si>
    <t>Wertpapiere</t>
  </si>
  <si>
    <t>2.4</t>
  </si>
  <si>
    <t>Kassenbestand, Bundesbankguthaben, Guthaben bei Kreditinstituten und Schecks</t>
  </si>
  <si>
    <t>2.5</t>
  </si>
  <si>
    <t>Kapitalausgleichsposten</t>
  </si>
  <si>
    <t>3</t>
  </si>
  <si>
    <t>Rechnungsabgrenzungsposten</t>
  </si>
  <si>
    <t>4</t>
  </si>
  <si>
    <t>Aktive latente Steuern</t>
  </si>
  <si>
    <t>5</t>
  </si>
  <si>
    <t>Aktiver Unterschiedsbetrag aus der Vermögensverrechnung</t>
  </si>
  <si>
    <t>II.</t>
  </si>
  <si>
    <t>Passivseite</t>
  </si>
  <si>
    <t>6</t>
  </si>
  <si>
    <t>Eigenkapital</t>
  </si>
  <si>
    <t>6.1</t>
  </si>
  <si>
    <t>Gezeichnetes Kapital</t>
  </si>
  <si>
    <t>6.2</t>
  </si>
  <si>
    <t>Kapitalrücklage</t>
  </si>
  <si>
    <t>6.3</t>
  </si>
  <si>
    <t>Gewinnrücklagen</t>
  </si>
  <si>
    <t>6.4</t>
  </si>
  <si>
    <t>Gewinnvortrag/Verlustvortrag</t>
  </si>
  <si>
    <t>6.5</t>
  </si>
  <si>
    <t>6.6</t>
  </si>
  <si>
    <t>Jahresüberschuss/Jahresfehlbetrag</t>
  </si>
  <si>
    <t>7</t>
  </si>
  <si>
    <t>Erhaltene Baukostenzuschüsse und Netzanschlusskosten</t>
  </si>
  <si>
    <t>8</t>
  </si>
  <si>
    <t>Sonderposten für Investitionszuschüsse</t>
  </si>
  <si>
    <t>8.1</t>
  </si>
  <si>
    <t>Zuschüsse aus Fördermitteln nach §3 Abs. 1 WasserstoffNEV</t>
  </si>
  <si>
    <t>8.2</t>
  </si>
  <si>
    <t>Zuschüsse aus Fördermitteln nach §3 Abs. 2 WasserstoffNEV</t>
  </si>
  <si>
    <t>8.3</t>
  </si>
  <si>
    <t>sonstige Investitionszuschüsse</t>
  </si>
  <si>
    <t>9</t>
  </si>
  <si>
    <t>Sonderposten mit Rücklageanteil</t>
  </si>
  <si>
    <t>10</t>
  </si>
  <si>
    <t>Rückstellungen</t>
  </si>
  <si>
    <t>10.1</t>
  </si>
  <si>
    <t>Rückstellungen für Pensionen und ähnliche Verpflichtungen</t>
  </si>
  <si>
    <t>10.2</t>
  </si>
  <si>
    <t>Steuerrückstellungen</t>
  </si>
  <si>
    <t>10.3</t>
  </si>
  <si>
    <t>sonstige Rückstellungen</t>
  </si>
  <si>
    <t>11</t>
  </si>
  <si>
    <t>Verbindlichkeiten</t>
  </si>
  <si>
    <t>11.1</t>
  </si>
  <si>
    <t>Anleihen, davon konvertibel</t>
  </si>
  <si>
    <t>11.2</t>
  </si>
  <si>
    <t>Verbindlichkeiten gegenüber Kreditinstituten</t>
  </si>
  <si>
    <t>11.3</t>
  </si>
  <si>
    <t>erhaltene Anzahlungen auf Bestellungen</t>
  </si>
  <si>
    <t>11.4</t>
  </si>
  <si>
    <t>Verbindlichkeiten aus Lieferungen und Leistungen</t>
  </si>
  <si>
    <t>11.5</t>
  </si>
  <si>
    <t>Verbindlichkeiten aus der Annahme gezogener Wechsel und der Ausstellung eigener Wechsel</t>
  </si>
  <si>
    <t>11.6</t>
  </si>
  <si>
    <t>Verbindlichkeiten gegenüber verbundenen Unternehmen</t>
  </si>
  <si>
    <t>11.7</t>
  </si>
  <si>
    <t>Verbindlichkeiten ggü. Unternehmen, mit denen ein Beteiligungsverhältnis besteht</t>
  </si>
  <si>
    <t>11.8</t>
  </si>
  <si>
    <t>sonstige Verbindlichkeiten</t>
  </si>
  <si>
    <t>12</t>
  </si>
  <si>
    <t>13</t>
  </si>
  <si>
    <t>Passive latente Steuern</t>
  </si>
  <si>
    <t>14</t>
  </si>
  <si>
    <t>1</t>
  </si>
  <si>
    <t>2.2.1</t>
  </si>
  <si>
    <t>Forderungen aus Lieferungen und Leistungen</t>
  </si>
  <si>
    <t>2.2.2</t>
  </si>
  <si>
    <t>2.2.3</t>
  </si>
  <si>
    <t>Forderungen gegen Unternehmen, mit denen ein Beteiligungsverhältnis besteht</t>
  </si>
  <si>
    <t>2.2.4</t>
  </si>
  <si>
    <t>Sonstige Vermögensgegenstände</t>
  </si>
  <si>
    <t>lfd. Nr.</t>
  </si>
  <si>
    <t>Jahr</t>
  </si>
  <si>
    <t>Bilanz_Pos</t>
  </si>
  <si>
    <t>1.1.1 Selbst geschaffene gewerbliche Schutzrechte und ähnliche Rechte und Werte</t>
  </si>
  <si>
    <t>1.1.2 entgeltlich erworbene Konzessionen, gewerbliche Schutzrechte und ähnliche Rechte und Werte sowie Lizenzen an solchen Rechten und Werten</t>
  </si>
  <si>
    <t>1.1.3 Geschäfts- oder Firmenwert</t>
  </si>
  <si>
    <t>1.1.4 geleistete Anzahlungen</t>
  </si>
  <si>
    <t>1.2.1 Grundstücke, grundstücksgleiche Rechte und Bauten einschließlich der Bauten auf fremden Grundstücken</t>
  </si>
  <si>
    <t>1.2.2 technische Anlagen und Maschinen</t>
  </si>
  <si>
    <t>1.2.3 andere Anlagen, Betriebs- und Geschäftsausstattung</t>
  </si>
  <si>
    <t>1.2.4 geleistete Anzahlungen und Anlagen im Bau</t>
  </si>
  <si>
    <t>1.3.1 Anteile an verbundenen Unternehmen</t>
  </si>
  <si>
    <t>1.3.2 Ausleihungen an verbundene Unternehmen</t>
  </si>
  <si>
    <t>1.3.3 Beteiligungen</t>
  </si>
  <si>
    <t>1.3.4 Ausleihungen an Unternehmen, mit denen ein Beteiligungsverhältnis besteht</t>
  </si>
  <si>
    <t>1.3.5 Wertpapiere des Anlagevermögens</t>
  </si>
  <si>
    <t>1.3.6 sonstige Ausleihungen</t>
  </si>
  <si>
    <t>2.1 Vorräte</t>
  </si>
  <si>
    <t>2.3 Wertpapiere</t>
  </si>
  <si>
    <t>2.4 Kassenbestand, Bundesbankguthaben, Guthaben bei Kreditinstituten und Schecks</t>
  </si>
  <si>
    <t>2.5 Kapitalausgleichsposten</t>
  </si>
  <si>
    <t>3 Rechnungsabgrenzungsposten</t>
  </si>
  <si>
    <t>4 Aktive latente Steuern</t>
  </si>
  <si>
    <t>5 Aktiver Unterschiedsbetrag aus der Vermögensverrechnung</t>
  </si>
  <si>
    <t>6.1 Gezeichnetes Kapital</t>
  </si>
  <si>
    <t>6.2 Kapitalrücklage</t>
  </si>
  <si>
    <t>6.3 Gewinnrücklagen</t>
  </si>
  <si>
    <t>6.4 Gewinnvortrag/Verlustvortrag</t>
  </si>
  <si>
    <t>6.5 Kapitalausgleichsposten</t>
  </si>
  <si>
    <t>6.6 Jahresüberschuss/Jahresfehlbetrag</t>
  </si>
  <si>
    <t>7 Erhaltene Baukostenzuschüsse und Netzanschlusskosten</t>
  </si>
  <si>
    <t>8.1 Zuschüsse aus Fördermitteln nach §3 Abs. 1 WasserstoffNEV</t>
  </si>
  <si>
    <t>8.2 Zuschüsse aus Fördermitteln nach §3 Abs. 2 WasserstoffNEV</t>
  </si>
  <si>
    <t>8.3 sonstige Investitionszuschüsse</t>
  </si>
  <si>
    <t>9 Sonderposten mit Rücklageanteil</t>
  </si>
  <si>
    <t>10.1 Rückstellungen für Pensionen und ähnliche Verpflichtungen</t>
  </si>
  <si>
    <t>10.2 Steuerrückstellungen</t>
  </si>
  <si>
    <t>10.3 sonstige Rückstellungen</t>
  </si>
  <si>
    <t>11.1 Anleihen, davon konvertibel</t>
  </si>
  <si>
    <t>11.2 Verbindlichkeiten gegenüber Kreditinstituten</t>
  </si>
  <si>
    <t>11.3 erhaltene Anzahlungen auf Bestellungen</t>
  </si>
  <si>
    <t>11.4 Verbindlichkeiten aus Lieferungen und Leistungen</t>
  </si>
  <si>
    <t>11.5 Verbindlichkeiten aus der Annahme gezogener Wechsel und der Ausstellung eigener Wechsel</t>
  </si>
  <si>
    <t>11.6 Verbindlichkeiten gegenüber verbundenen Unternehmen</t>
  </si>
  <si>
    <t>11.7 Verbindlichkeiten ggü. Unternehmen, mit denen ein Beteiligungsverhältnis besteht</t>
  </si>
  <si>
    <t>11.8 sonstige Verbindlichkeiten</t>
  </si>
  <si>
    <t>12 Rechnungsabgrenzungsposten</t>
  </si>
  <si>
    <t>13 Passive latente Steuern</t>
  </si>
  <si>
    <t>14 Kapitalausgleichsposten</t>
  </si>
  <si>
    <t>2.2.1 Forderungen aus Lieferungen und Leistungen</t>
  </si>
  <si>
    <t>Forderungen gegen verbundene Unternehmen (z.B. Cash-Pooling)</t>
  </si>
  <si>
    <t>2.2.2 Forderungen gegen verbundene Unternehmen (z.B. Cash-Pooling)</t>
  </si>
  <si>
    <t>2.2.3 Forderungen gegen Unternehmen, mit denen ein Beteiligungsverhältnis besteht</t>
  </si>
  <si>
    <t>2.2.4 Sonstige Vermögensgegenstände</t>
  </si>
  <si>
    <t>Allgemeine Angaben zu den Rückstellungen</t>
  </si>
  <si>
    <t>Gesamtunternehmen</t>
  </si>
  <si>
    <t>Berücksichtigung in GuV vor Hinzurechnungen/Kürzungen</t>
  </si>
  <si>
    <t>Kategorie der Rückstellung</t>
  </si>
  <si>
    <t>Bezeichnung der Rückstellung</t>
  </si>
  <si>
    <t xml:space="preserve">Anfangsbestand                      </t>
  </si>
  <si>
    <t>Verbrauch</t>
  </si>
  <si>
    <t>Auflösung</t>
  </si>
  <si>
    <t>Zuführung - Zweckanteil</t>
  </si>
  <si>
    <t xml:space="preserve">Endbestand              </t>
  </si>
  <si>
    <t xml:space="preserve">Auflösung </t>
  </si>
  <si>
    <t xml:space="preserve">Endbestand  </t>
  </si>
  <si>
    <t>Betrag</t>
  </si>
  <si>
    <t>Erläuterungen im Bericht - Gliederungspunkt/Seite</t>
  </si>
  <si>
    <t>RSt_Arten</t>
  </si>
  <si>
    <t xml:space="preserve">Darlehensspiegel des Gesamtunternehmens </t>
  </si>
  <si>
    <t>Gläubiger</t>
  </si>
  <si>
    <t>Beziehung 
zum Gläubiger</t>
  </si>
  <si>
    <t>Darlehens-/
Finanzierungsart</t>
  </si>
  <si>
    <t>Verwendungszweck gem. Darlehensvertrag</t>
  </si>
  <si>
    <t>Zinssatz zum Zeitpunkt der Aufnahme des Darlehens</t>
  </si>
  <si>
    <t xml:space="preserve">Berücksichtigung in Bilanzposition </t>
  </si>
  <si>
    <t xml:space="preserve">Berücksichtigung in GuV-Position </t>
  </si>
  <si>
    <t>Art der Zuordnung</t>
  </si>
  <si>
    <t xml:space="preserve">Berücksichtigung in Bilanz-Position </t>
  </si>
  <si>
    <t>Gläubiger Beziehung</t>
  </si>
  <si>
    <t>Fremder Dritter</t>
  </si>
  <si>
    <t>Verbundenes Unternehmen</t>
  </si>
  <si>
    <t>Unternehmen mit dem ein Beteiligungsverhältnis besteht</t>
  </si>
  <si>
    <t>Gewinn- und Verlustrechnung</t>
  </si>
  <si>
    <t>Sparte Wasserstoff nach Tätigkeitsbereichen</t>
  </si>
  <si>
    <t>Überleitung Wasserstoffnetz</t>
  </si>
  <si>
    <t>Summe</t>
  </si>
  <si>
    <t xml:space="preserve">Sonstige
Sparten gesamt
 </t>
  </si>
  <si>
    <t>Wasserstoff gesamt</t>
  </si>
  <si>
    <t>nach Sparten</t>
  </si>
  <si>
    <t>Umsatzerlöse</t>
  </si>
  <si>
    <t>Sonstige Erlöse</t>
  </si>
  <si>
    <t>Bestandsveränderungen</t>
  </si>
  <si>
    <t>andere aktivierte Eigenleistungen</t>
  </si>
  <si>
    <t>sonstige betriebliche Erträge</t>
  </si>
  <si>
    <t>4.1</t>
  </si>
  <si>
    <t>4.2</t>
  </si>
  <si>
    <t>4.3</t>
  </si>
  <si>
    <t>4.4</t>
  </si>
  <si>
    <t>4.5</t>
  </si>
  <si>
    <t>4.6</t>
  </si>
  <si>
    <t>Materialaufwand</t>
  </si>
  <si>
    <t>Auflösung von sonstigen Investitionszuschüssen</t>
  </si>
  <si>
    <t>Auflösung von Zuschüssen aus Fördermitteln nach §3 Abs. 1 WasserstoffNEV</t>
  </si>
  <si>
    <t>Erträge aus Fördermitteln nach §3 Abs. 2 WasserstoffNEV</t>
  </si>
  <si>
    <t>Andere sonstige Erträge</t>
  </si>
  <si>
    <t>5.1</t>
  </si>
  <si>
    <t>5.2</t>
  </si>
  <si>
    <t>5.2.1</t>
  </si>
  <si>
    <t>5.2.2</t>
  </si>
  <si>
    <t>5.2.3</t>
  </si>
  <si>
    <t>5.2.4</t>
  </si>
  <si>
    <t>5.2.5</t>
  </si>
  <si>
    <t>Aufwendungen für Roh-, Hilfs- und Betriebsstoffe</t>
  </si>
  <si>
    <t>Aufwendungen für bezogene Leistungen</t>
  </si>
  <si>
    <t>Aufwendungen für überlassene Netzinfrastruktur</t>
  </si>
  <si>
    <t>Aufwendungen für durch Dritte erbrachte Betriebsführung, Wartung und Instandhaltung (Dienstleistungskosten)</t>
  </si>
  <si>
    <t>Aufwendungen für die kontoführende Stelle</t>
  </si>
  <si>
    <t>Sonstiges</t>
  </si>
  <si>
    <t>Personalaufwand</t>
  </si>
  <si>
    <t>6.2.1</t>
  </si>
  <si>
    <t>6.2.2</t>
  </si>
  <si>
    <t>Löhne und Gehälter</t>
  </si>
  <si>
    <t>Soziale Abgaben und Aufwendungen für Altersversorgung und für Unterstützung</t>
  </si>
  <si>
    <t>für Altersversorgung</t>
  </si>
  <si>
    <t>für soziale Abgaben und sonstige Aufwendungen</t>
  </si>
  <si>
    <t>Abschreibungen</t>
  </si>
  <si>
    <t>7.1</t>
  </si>
  <si>
    <t>7.2</t>
  </si>
  <si>
    <t>7.3</t>
  </si>
  <si>
    <t>Abschreibungen Immaterielles Anlagevermögen</t>
  </si>
  <si>
    <t>Abschreibungen des Sachanlagevermögens</t>
  </si>
  <si>
    <t>Abschreibungen auf Vermögensgegenstände des Umlaufvermögens und Finanzanlagen</t>
  </si>
  <si>
    <t>sonstige betriebliche Aufwendungen</t>
  </si>
  <si>
    <t>Wartung und Instandsetzung</t>
  </si>
  <si>
    <t>Mieten, sonstige Pachtzinsen, sonstige Leasingraten, Gebühren und Beiträge</t>
  </si>
  <si>
    <t>8.4</t>
  </si>
  <si>
    <t>Versicherungen</t>
  </si>
  <si>
    <t>8.5</t>
  </si>
  <si>
    <t>Bürobedarf, Drucksachen und Zeitschriften</t>
  </si>
  <si>
    <t>8.6</t>
  </si>
  <si>
    <t>Postkosten, Frachtkosten und ähnliche Kosten</t>
  </si>
  <si>
    <t>8.7</t>
  </si>
  <si>
    <t>Rechts- und Beratungskosten</t>
  </si>
  <si>
    <t>8.8</t>
  </si>
  <si>
    <t>Sponsoring, Werbung, Spenden</t>
  </si>
  <si>
    <t>8.9</t>
  </si>
  <si>
    <t>Reisekosten und Auslösungen</t>
  </si>
  <si>
    <t>8.10</t>
  </si>
  <si>
    <t>Bewirtung und Geschenke</t>
  </si>
  <si>
    <t>8.11</t>
  </si>
  <si>
    <t>Einzelwertberichtigungen</t>
  </si>
  <si>
    <t>8.12</t>
  </si>
  <si>
    <t>Pauschalwertberichtigungen</t>
  </si>
  <si>
    <t>8.13</t>
  </si>
  <si>
    <t>Abschreibungen auf Forderungen</t>
  </si>
  <si>
    <t>8.14</t>
  </si>
  <si>
    <t>Erträge aus Beteiligungen</t>
  </si>
  <si>
    <t>Erträge aus anderen Wertpapieren und Ausleihungen des Finanzanlagevermögens</t>
  </si>
  <si>
    <t>Sonstige Zinsen und ähnliche Erträge</t>
  </si>
  <si>
    <t>Erträge aus Finanzanlagen</t>
  </si>
  <si>
    <t>Erträge aus Forderungen, sonstigen Vermögensgegenständen, Wertpapieren und liquiden Mitteln</t>
  </si>
  <si>
    <t>11.2.1</t>
  </si>
  <si>
    <t>Erträge aus Forderungen aus Lieferungen und Leistungen</t>
  </si>
  <si>
    <t>11.2.2</t>
  </si>
  <si>
    <t>Erträge aus Forderungen gegenüber verbundenen Unternehmen</t>
  </si>
  <si>
    <t>11.2.3</t>
  </si>
  <si>
    <t>Erträge aus Forderungen gegen Unternehmen, mit denen ein Beteiligungsverhältnis besteht</t>
  </si>
  <si>
    <t>11.2.4</t>
  </si>
  <si>
    <t>Erträge aus sonstigen Vermögensgegenständen</t>
  </si>
  <si>
    <t>11.2.5</t>
  </si>
  <si>
    <t>Erträge aus Wertpapieren des Umlaufvermögens</t>
  </si>
  <si>
    <t>11.2.6</t>
  </si>
  <si>
    <t>Erträge aus Kassenbestand, Guthaben bei der Bundesbank und Kreditinstituten</t>
  </si>
  <si>
    <t>11.2.7</t>
  </si>
  <si>
    <t>Erträge aus Cash-Pooling-Vereinbarungen</t>
  </si>
  <si>
    <t>Andere sonstige Zinsen und ähnliche Erträge</t>
  </si>
  <si>
    <t>Abschreibungen auf Finanzanlagen und auf Wertpapiere des Umlaufvermögens</t>
  </si>
  <si>
    <t>Zinsen und ähnliche Aufwendungen</t>
  </si>
  <si>
    <t>13.1</t>
  </si>
  <si>
    <t>gegenüber verbundenen Unternehmen</t>
  </si>
  <si>
    <t>13.2</t>
  </si>
  <si>
    <t>gegenüber Unternehmen, mit denen ein Beteiligungsverhältnis besteht</t>
  </si>
  <si>
    <t>13.3</t>
  </si>
  <si>
    <t>gegenüber Kreditinstituten</t>
  </si>
  <si>
    <t>13.4</t>
  </si>
  <si>
    <t>für Zinsen und Gebühren für Cash-Pooling</t>
  </si>
  <si>
    <t>13.5</t>
  </si>
  <si>
    <t>Steuern vom Einkommen und vom Ertrag</t>
  </si>
  <si>
    <t>15</t>
  </si>
  <si>
    <t>sonstige betriebliche Steuern</t>
  </si>
  <si>
    <t>15.1</t>
  </si>
  <si>
    <t>KFZ-Steuer</t>
  </si>
  <si>
    <t>15.2</t>
  </si>
  <si>
    <t>Grundsteuer</t>
  </si>
  <si>
    <t>15.3</t>
  </si>
  <si>
    <t>16</t>
  </si>
  <si>
    <t>Jahresüberschuss/Jahresfehlbetrag vor Ergebnisabführung</t>
  </si>
  <si>
    <t>Kalkulatorische Abschreibungen</t>
  </si>
  <si>
    <t>Kalkulatorische Eigenkapitalverzinsung</t>
  </si>
  <si>
    <t>Kalkulatorische Gewerbesteuer</t>
  </si>
  <si>
    <t>Netzkosten</t>
  </si>
  <si>
    <t>1.4</t>
  </si>
  <si>
    <t>5.2.4 Aufwendungen für die kontoführende Stelle</t>
  </si>
  <si>
    <t>5.2.5 Sonstiges</t>
  </si>
  <si>
    <t>Art</t>
  </si>
  <si>
    <t>Bezeichnung der Einzelposition</t>
  </si>
  <si>
    <t>UVArten</t>
  </si>
  <si>
    <t>Forderungen aus Netzentgelten</t>
  </si>
  <si>
    <t>sonstige Forderungen</t>
  </si>
  <si>
    <t>sonstige Vermögensgegenstände</t>
  </si>
  <si>
    <t>3. Sonstige Vermögensgegenstände</t>
  </si>
  <si>
    <t>Betrag der Einzelposition</t>
  </si>
  <si>
    <t>4.Verzinsliche und unverzinsliche Bilanzpositionen</t>
  </si>
  <si>
    <t>davon verzinslicher Bestand</t>
  </si>
  <si>
    <t>davon unverzinslicher Bestand</t>
  </si>
  <si>
    <t>5. Ergebnisabführung</t>
  </si>
  <si>
    <t>Bilanzposition</t>
  </si>
  <si>
    <t>davon der Betrag aus Ergebnisabführungsverträgen</t>
  </si>
  <si>
    <t>GuV-Position</t>
  </si>
  <si>
    <t>Angaben zur Anlage/Anlagengruppe</t>
  </si>
  <si>
    <t>erstmaliges historisches Anschaffungsjahr</t>
  </si>
  <si>
    <t>Suffix</t>
  </si>
  <si>
    <t>Anlagengruppe</t>
  </si>
  <si>
    <t>Nutzungsdauer unterer Rand</t>
  </si>
  <si>
    <t>Anlagengruppen</t>
  </si>
  <si>
    <t>Grundstücksanlagen, Bauten für Transportwesen</t>
  </si>
  <si>
    <t>Betriebsgebäude</t>
  </si>
  <si>
    <t>Verwaltungsgebäude</t>
  </si>
  <si>
    <t>Gleisanlagen, Eisenbahnwagen</t>
  </si>
  <si>
    <t>Geschäftsausstattung (ohne EDV, Werkzeuge/Geräte); Vermittlungseinrichtungen</t>
  </si>
  <si>
    <t>Werkzeuge/Geräte</t>
  </si>
  <si>
    <t>Lagereinrichtung</t>
  </si>
  <si>
    <t>Hardware</t>
  </si>
  <si>
    <t>Software</t>
  </si>
  <si>
    <t>Leichtfahrzeuge</t>
  </si>
  <si>
    <t>Schwerfahrzeuge</t>
  </si>
  <si>
    <t>Gasbehälter</t>
  </si>
  <si>
    <t>Gasreinigungsanlagen</t>
  </si>
  <si>
    <t>Piping und Armaturen</t>
  </si>
  <si>
    <t>Gasmessanlagen</t>
  </si>
  <si>
    <t>Verkehrswege</t>
  </si>
  <si>
    <t>Rohrleitungen/HAL Stahl PE ummantelt &lt;= 16 bar</t>
  </si>
  <si>
    <t>Rohrleitungen/HAL Stahl PE ummantelt &gt; 16 bar</t>
  </si>
  <si>
    <t>Rohrleitungen/HAL Stahl kathodisch geschützt &lt;= 16 bar</t>
  </si>
  <si>
    <t>Rohrleitungen/HAL Stahl kathodisch geschützt &gt; 16 bar</t>
  </si>
  <si>
    <t>Rohrleitungen/HAL Stahl bituminiert &lt;= 16 bar</t>
  </si>
  <si>
    <t>Rohrleitungen/HAL Stahl bituminiert &gt; 16 bar</t>
  </si>
  <si>
    <t>Rohrleitungen/HAL Grauguss (&gt; DN 150)</t>
  </si>
  <si>
    <t>Rohrleitungen/HAL Duktiler Guss</t>
  </si>
  <si>
    <t>Rohrleitungen/HAL Polyethylen (PE-HD)</t>
  </si>
  <si>
    <t>Rohrleitungen/HAL Polyvinylchlorid (PVC)</t>
  </si>
  <si>
    <t>Armaturen/Armaturenstationen</t>
  </si>
  <si>
    <t>Molchschleusen</t>
  </si>
  <si>
    <t>Sicherheitseinrichtungen (Rohrleitungen/HAL)</t>
  </si>
  <si>
    <t>Gaszähler der Verteilung</t>
  </si>
  <si>
    <t>Hausdruckregler/Zählerregler</t>
  </si>
  <si>
    <t>Messeinrichtungen</t>
  </si>
  <si>
    <t>Regeleinrichtungen</t>
  </si>
  <si>
    <t>Sicherheitseinrichtungen (Mess-, Regel- und Zähleranlagen)</t>
  </si>
  <si>
    <t>Leit- und Energietechnik (Mess-, Regel- und Zähleranlagen)</t>
  </si>
  <si>
    <t>Verdichter in Gasmischanlagen</t>
  </si>
  <si>
    <t>Nebenanlagen (Mess-, Regel- und Zähleranlagen)</t>
  </si>
  <si>
    <t>Gebäude (Mess-, Regel- und Zähleranlagen)</t>
  </si>
  <si>
    <t>Fernwirkanlagen</t>
  </si>
  <si>
    <t>Grundstücke</t>
  </si>
  <si>
    <t>grundstücksgleiche Rechte</t>
  </si>
  <si>
    <t>Anlagen im Bau/geleistete Anzahlungen des Sachanlagevermögens</t>
  </si>
  <si>
    <t>geleistete Anzahlungen des immateriellen Vermögens</t>
  </si>
  <si>
    <t>Maßnahmen-ID im Kernnetz-Antrag</t>
  </si>
  <si>
    <t>Zuordnung zu IPCEI-Projekt (z.B. Name, ProjektID, AZ,…)</t>
  </si>
  <si>
    <t>AnlagenID</t>
  </si>
  <si>
    <t>keine</t>
  </si>
  <si>
    <t>Nutzungsdauer oberer Rand</t>
  </si>
  <si>
    <t>Nutzungsdauer</t>
  </si>
  <si>
    <t>TNW-Reihe</t>
  </si>
  <si>
    <t>Altanlage gem. § 9 Abs. 1 WasserstoffNEV</t>
  </si>
  <si>
    <t>Umgewidmete oder übernommene Anlage</t>
  </si>
  <si>
    <t>Umwidmung</t>
  </si>
  <si>
    <t>Jahr der Umwidmung / Übernahme</t>
  </si>
  <si>
    <t>Zeilennummer im EHB Gas (ggf. inkl. eindeutiger EHB-ID)</t>
  </si>
  <si>
    <t>Angaben zu den Anschaffungs- und Herstellungskosten</t>
  </si>
  <si>
    <t>Historische AK/HK bezogen auf das Anschaffungsjahr</t>
  </si>
  <si>
    <t>weitere Hinzurechnungen
[€]</t>
  </si>
  <si>
    <t>weitere Kürzungen
[€]</t>
  </si>
  <si>
    <t>zu AK/HK</t>
  </si>
  <si>
    <t>zu Tagesneuwerten</t>
  </si>
  <si>
    <t>Schlüssel</t>
  </si>
  <si>
    <t>TNW-Faktor</t>
  </si>
  <si>
    <t xml:space="preserve">Wasserstoff </t>
  </si>
  <si>
    <t xml:space="preserve">Eingabefeld </t>
  </si>
  <si>
    <t>Faktorreihe</t>
  </si>
  <si>
    <t>Gewerbliche Betriebsgebäude, Bauleistungen am Bauwerk ohne Umsatzsteuer (bis 1968)</t>
  </si>
  <si>
    <t>Ortskanäle, Bauleistungen am Bauwerk (Tiefbau), ohne Umsatzsteuer (bis 1968)</t>
  </si>
  <si>
    <t>Stahlrohre, Rohrform-, Rohrverschluss- und Rohrverbindungsstücke aus Eisen und Stahl (bis 2000)</t>
  </si>
  <si>
    <t>gewichtete Reihe nach §6a(1)Nr.3</t>
  </si>
  <si>
    <t>Erzeugerpreise gewerblicher Produkte gesamt (ohne Mineralölerzeugnisse) (bis 1976)</t>
  </si>
  <si>
    <t>Unterer Rand gem. Festlegung WANDA</t>
  </si>
  <si>
    <t>Oberer Rand gem. Festlegung WANDA</t>
  </si>
  <si>
    <t>Standard-nutzungs-dauer</t>
  </si>
  <si>
    <t>Wasserstoffverdichtung</t>
  </si>
  <si>
    <t>Sicherheitseinrichtungen (Wasserstoffverdichteranlagen)</t>
  </si>
  <si>
    <t>Leit- und Energietechnik (Wasserstoffverdichteranlagen)</t>
  </si>
  <si>
    <t>Nebenanlagen (Wasserstoffverdichteranlagen)</t>
  </si>
  <si>
    <t>ZuschussId</t>
  </si>
  <si>
    <t>Zugangsjahr</t>
  </si>
  <si>
    <t>Zuschuss-Arten</t>
  </si>
  <si>
    <t>Wurden für die Erstellung des Tätigkeitsabschlusses Kosten gemäß § 6 Abs. 4 WasserstoffNEV geschlüsselt?</t>
  </si>
  <si>
    <t>Nummer des Kontos</t>
  </si>
  <si>
    <t>textliche Bezeichnung (Name)</t>
  </si>
  <si>
    <t>Anzahl Buchungen</t>
  </si>
  <si>
    <t>Anteil geschlüsselter Kosten</t>
  </si>
  <si>
    <t>Saldo</t>
  </si>
  <si>
    <t>zu berücksichtig-ende aufwands-gleiche Kosten bzw. kostenmindernde Erlöse und Erträge</t>
  </si>
  <si>
    <t>[Stück]</t>
  </si>
  <si>
    <t>[€]</t>
  </si>
  <si>
    <t>B_Bilanz: Überleitung von der handelsrechtlichen Bilanz</t>
  </si>
  <si>
    <t>A1_Fragen</t>
  </si>
  <si>
    <t>A_Stammdaten</t>
  </si>
  <si>
    <t>Erhebungsbogen für Wasserstoff-Kernnetzbetreiber nach § 14 Abs. 2 i.V.m. § 15 WasserstoffNEV</t>
  </si>
  <si>
    <t>Erläuterung zum Konto (sofern textliche Bezeichnung für BNetzA-Prüfer nicht selbsterklärend)</t>
  </si>
  <si>
    <t xml:space="preserve"> Wasserstoff-Kernnetz nach Korrekturen </t>
  </si>
  <si>
    <t xml:space="preserve"> Wasserstoffnetz außerhalb Kernnetz gesamt</t>
  </si>
  <si>
    <t xml:space="preserve"> Wasserstoff-Kernnetz gesamt </t>
  </si>
  <si>
    <t xml:space="preserve"> Wasserstoff-Kernnetz davon geschlüsselt </t>
  </si>
  <si>
    <t xml:space="preserve">Korrekturposten Wasserstoff-Kernnetz </t>
  </si>
  <si>
    <t>→</t>
  </si>
  <si>
    <t>Betrag
Hinzu (+)
Kürz (-)</t>
  </si>
  <si>
    <t>eindeutiger Kontenschlüssel gemäß Tabelle "A1_SaLi"</t>
  </si>
  <si>
    <t>Betrag Endbestand
Hinzu (+)
Kürz (-)</t>
  </si>
  <si>
    <t>Erläuterung zum Sachverhalt</t>
  </si>
  <si>
    <t>Korrektur GuV</t>
  </si>
  <si>
    <t>Korrektur Bilanz</t>
  </si>
  <si>
    <t>Angaben zum Sachverhalt</t>
  </si>
  <si>
    <t>A3_Hinzu_Kürz gesamt: Darstellung der Hinzurechnungen und Kürzungen in Bilanz und GuV</t>
  </si>
  <si>
    <t>Hinzurechnung/
Kürzung</t>
  </si>
  <si>
    <t>lfd. Rst-Nr.</t>
  </si>
  <si>
    <t>Betrag Anfangsbestand
Hinzu (+)
Kürz (-)</t>
  </si>
  <si>
    <t>Elektrizität gesamt</t>
  </si>
  <si>
    <t xml:space="preserve"> Sonstige Sparten 
gesamt  </t>
  </si>
  <si>
    <t xml:space="preserve">Gas 
gesamt </t>
  </si>
  <si>
    <t>Gas 
gesamt</t>
  </si>
  <si>
    <t>automatisch erzeugter eindeutiger Kontenschlüssel 
("Nummer des Kontos"-"textliche Bezeichnung"-"GuV-Position")</t>
  </si>
  <si>
    <t xml:space="preserve">12 </t>
  </si>
  <si>
    <t>GuV-Nummern</t>
  </si>
  <si>
    <t xml:space="preserve">11.2.1 </t>
  </si>
  <si>
    <t>Konten_Sali_Bez</t>
  </si>
  <si>
    <t xml:space="preserve">Gesamtunternehmen 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</si>
  <si>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</si>
  <si>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</si>
  <si>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</si>
  <si>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</si>
  <si>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</si>
  <si>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</si>
  <si>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</si>
  <si>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</si>
  <si>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</si>
  <si>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</si>
  <si>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</si>
  <si>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</si>
  <si>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Gesamt</t>
  </si>
  <si>
    <t>Auszahlungen für laufende Geschäfte</t>
  </si>
  <si>
    <t>Roh-, Hilfs- und Betriebsstoffe</t>
  </si>
  <si>
    <t xml:space="preserve">Bezogene Leistungen </t>
  </si>
  <si>
    <t>1.1.2.1</t>
  </si>
  <si>
    <t>für die Überlassung von Netzinfrastruktur</t>
  </si>
  <si>
    <t>1.1.2.2</t>
  </si>
  <si>
    <t xml:space="preserve">für die Erbringung von Dienstleistungen </t>
  </si>
  <si>
    <t>1.1.2.2.a</t>
  </si>
  <si>
    <t>davon gegenüber Unternehmen, für die ein Dienstleistungs-EHB bereitgestellt wurde</t>
  </si>
  <si>
    <t>1.1.2.3</t>
  </si>
  <si>
    <t>1.3.a</t>
  </si>
  <si>
    <t>davon gegenüber verbundenen Unternehmen</t>
  </si>
  <si>
    <t>Ansetzbare Betriebsteuern</t>
  </si>
  <si>
    <t>1.5</t>
  </si>
  <si>
    <t xml:space="preserve">Sonstiges </t>
  </si>
  <si>
    <t>1.5.a</t>
  </si>
  <si>
    <t xml:space="preserve">davon gegenüber verbundenen Unternehmen </t>
  </si>
  <si>
    <t>davon Auszahlungen in Zusammenhang mit der Erstellung aktivierter Eigenleistungen (Herstellkosten)</t>
  </si>
  <si>
    <t>Auszahlungen für Investitionszwecke</t>
  </si>
  <si>
    <t>Sachinvestitionen, Ankäufe, Vorrauszahlungen, Restzahlungen</t>
  </si>
  <si>
    <t>Finanzinvestitionen</t>
  </si>
  <si>
    <t>Auszahlungen im Rahmen des Finanzverkehrs</t>
  </si>
  <si>
    <t>3.1</t>
  </si>
  <si>
    <t>Kredittilgung</t>
  </si>
  <si>
    <t>3.2</t>
  </si>
  <si>
    <t>Auszahlungen gegenüber verbundenen Unternehmen (z.B. Cash-Pooling)</t>
  </si>
  <si>
    <t>3.4</t>
  </si>
  <si>
    <t xml:space="preserve">Eigenkapitalminderungen </t>
  </si>
  <si>
    <t>3.5</t>
  </si>
  <si>
    <t>Gewinnausschüttungen/Dividendenzahlungen</t>
  </si>
  <si>
    <t>Sonstige Auszahlungen</t>
  </si>
  <si>
    <t>I</t>
  </si>
  <si>
    <t>Auszahlungen</t>
  </si>
  <si>
    <t>Einzahlungen aus Umsatzerlösen und Erträgen</t>
  </si>
  <si>
    <t>Sonstige Umsatzerlöse</t>
  </si>
  <si>
    <t>5.3</t>
  </si>
  <si>
    <t>Beteiligungserträge</t>
  </si>
  <si>
    <t>5.4</t>
  </si>
  <si>
    <t>Zinserträge</t>
  </si>
  <si>
    <t>5.5</t>
  </si>
  <si>
    <t>Sonstige Erträge</t>
  </si>
  <si>
    <t>Einzahlungen aus Desinvestitionen</t>
  </si>
  <si>
    <t>Anlagenverkäufe</t>
  </si>
  <si>
    <t>Auflösung von Finanzinvestitionen</t>
  </si>
  <si>
    <t>Einzahlungen im Rahmen des Finanzverkehrs</t>
  </si>
  <si>
    <t>Kreditaufnahmen (bei Kreditinstituten oder nicht verbundenen Unternehmen)</t>
  </si>
  <si>
    <t>Einzahlungen von verbundenen Unternehmen (z.B. Cash-Pooling)</t>
  </si>
  <si>
    <t xml:space="preserve">Eigenkapitalerhöhung </t>
  </si>
  <si>
    <t>Sonstige Einzahlungen</t>
  </si>
  <si>
    <t>II</t>
  </si>
  <si>
    <t>Einzahlungen</t>
  </si>
  <si>
    <t>Cash-Flow</t>
  </si>
  <si>
    <t>B1_Details: Angaben zu ausgewählten Bilanzpositionen</t>
  </si>
  <si>
    <t xml:space="preserve">B3_Darl_Spiegel: Darlehensspiegel </t>
  </si>
  <si>
    <t>B2_RSt_Spiegel: Rückstellungsspiegel</t>
  </si>
  <si>
    <t>C_GuV: Überleitung von der handelsrechtlichen Gewinn- und Verlustrechnung</t>
  </si>
  <si>
    <t>D_SAV: Sachanlagevermögen</t>
  </si>
  <si>
    <t>D1_ND: Nutzungsdauern des Anlagevermögens</t>
  </si>
  <si>
    <t>1. Forderungen und Verbindlichkeiten aus Netzentgelten</t>
  </si>
  <si>
    <t>Forderungen gesamt 
(nach Hinzurechn./Kürzung)</t>
  </si>
  <si>
    <t>davon Forderungen aus Netzentgelten gegenüber Netzkunden</t>
  </si>
  <si>
    <t>Verbindlichkeiten gesamt 
(nach Hinzurechn./Kürzung)</t>
  </si>
  <si>
    <t>davon Verbindlichkeiten aus Netzentgelten gegenüber Netzkunden</t>
  </si>
  <si>
    <t>2. Sonstige Forderungen</t>
  </si>
  <si>
    <t>Betrag der Einzelposition 
(nach Hinzu./Kürz.)</t>
  </si>
  <si>
    <t xml:space="preserve">Anfangsbestand                 </t>
  </si>
  <si>
    <t>aus Netzentgelten Wasserstoff</t>
  </si>
  <si>
    <t>aus Zahlungen der kontoführenden Stelle</t>
  </si>
  <si>
    <t>aus Ausgleichszahlungen gem. Tenorziffer 5 WANDA</t>
  </si>
  <si>
    <t>Umsatzerlöse und sonstige Erlöse</t>
  </si>
  <si>
    <t>Erträge aus der Auflösung von Netzanschlussbeiträgen und BKZ</t>
  </si>
  <si>
    <t>Ertäge aus der Auflösung von Rückstellungen</t>
  </si>
  <si>
    <t>4.7</t>
  </si>
  <si>
    <t>4.8</t>
  </si>
  <si>
    <t>Erträge aus der Aufllösung von Wertberichtigungen auf Forderungen</t>
  </si>
  <si>
    <t>Erträge aus Anlagenabgängen (Verkaufserlöse)</t>
  </si>
  <si>
    <t>5.1.1</t>
  </si>
  <si>
    <t>5.1.2</t>
  </si>
  <si>
    <t>5.1.3</t>
  </si>
  <si>
    <t>5.1.4</t>
  </si>
  <si>
    <t>5.1.5</t>
  </si>
  <si>
    <t>5.1.6</t>
  </si>
  <si>
    <t>Aufwendungen für die Beschaffung von Verlustenergie</t>
  </si>
  <si>
    <t>Aufwendungen für die Beschaffung von Treibenergie</t>
  </si>
  <si>
    <t>Aufwendungen für die Beschaffung von Eigenverbrauch</t>
  </si>
  <si>
    <t>Aufwendungen für die Beschaffung von Entspannungsenergie</t>
  </si>
  <si>
    <t>Aufwendungen aus dem Emissionshandelsgesetz</t>
  </si>
  <si>
    <t>Aufwendungen für die Inanspruchnahme anderer Netzebenen</t>
  </si>
  <si>
    <t>für sonstige Flexibilitätsdienstleistungen</t>
  </si>
  <si>
    <t>für die Durchführung von Versteigerungen</t>
  </si>
  <si>
    <t>8.15</t>
  </si>
  <si>
    <t>Aufwendungen aus Anlagenabgängen (Restbuchwerte)</t>
  </si>
  <si>
    <t>8.16</t>
  </si>
  <si>
    <t>9.a</t>
  </si>
  <si>
    <t>10.a</t>
  </si>
  <si>
    <t>davon aus verbundenen Unternehmen</t>
  </si>
  <si>
    <t xml:space="preserve"> Wasserstoff-Kernnetz 
davon geschlüsselt 
(s. Tabelle A2_SaLi)</t>
  </si>
  <si>
    <t xml:space="preserve"> Wasserstoff-Kernnetz 
gesamt
(s. Tabelle A2_SaLi)</t>
  </si>
  <si>
    <t>17</t>
  </si>
  <si>
    <t>18</t>
  </si>
  <si>
    <t>19</t>
  </si>
  <si>
    <t>20</t>
  </si>
  <si>
    <t>Vertragsdatum</t>
  </si>
  <si>
    <t>Laufzeit in Jahren</t>
  </si>
  <si>
    <t>Darlehen</t>
  </si>
  <si>
    <t>21</t>
  </si>
  <si>
    <t>Erträge aus der Auflösung von Zuschüssen</t>
  </si>
  <si>
    <t>1.2 Sonstige Erlöse</t>
  </si>
  <si>
    <t>Hinzurechnung (+) 
Kürzung (-)
(s. Tabelle
A3_Hinzu_Kürz)</t>
  </si>
  <si>
    <t>1.1.1 aus Netzentgelten Wasserstoff</t>
  </si>
  <si>
    <t>1.1.2 aus Ausgleichszahlungen gem. Tenorziffer 5 WANDA</t>
  </si>
  <si>
    <t>1.1.3 aus Zahlungen der kontoführenden Stelle</t>
  </si>
  <si>
    <t>4.1 Erträge aus der Auflösung von Netzanschlussbeiträgen und BKZ</t>
  </si>
  <si>
    <t>4.2 Auflösung von sonstigen Investitionszuschüssen</t>
  </si>
  <si>
    <t>4.3 Auflösung von Zuschüssen aus Fördermitteln nach §3 Abs. 1 WasserstoffNEV</t>
  </si>
  <si>
    <t>4.4 Erträge aus Fördermitteln nach §3 Abs. 2 WasserstoffNEV</t>
  </si>
  <si>
    <t>4.6 Erträge aus der Aufllösung von Wertberichtigungen auf Forderungen</t>
  </si>
  <si>
    <t>4.7 Erträge aus Anlagenabgängen (Verkaufserlöse)</t>
  </si>
  <si>
    <t>4.8 Andere sonstige Erträge</t>
  </si>
  <si>
    <t>5.1.1 Aufwendungen für die Beschaffung von Verlustenergie</t>
  </si>
  <si>
    <t>5.1.2 Aufwendungen für die Beschaffung von Treibenergie</t>
  </si>
  <si>
    <t>5.1.3 Aufwendungen für die Beschaffung von Eigenverbrauch</t>
  </si>
  <si>
    <t>5.1.4 Aufwendungen für die Beschaffung von Entspannungsenergie</t>
  </si>
  <si>
    <t>5.1.5 Aufwendungen aus dem Emissionshandelsgesetz</t>
  </si>
  <si>
    <t>5.1.6 Sonstiges</t>
  </si>
  <si>
    <t>5.2.1 Aufwendungen für die Inanspruchnahme anderer Netzebenen</t>
  </si>
  <si>
    <t>8.1 für sonstige Flexibilitätsdienstleistungen</t>
  </si>
  <si>
    <t>8.2 für die Durchführung von Versteigerungen</t>
  </si>
  <si>
    <t>8.3 Wartung und Instandsetzung</t>
  </si>
  <si>
    <t>8.4 Mieten, sonstige Pachtzinsen, sonstige Leasingraten, Gebühren und Beiträge</t>
  </si>
  <si>
    <t>8.5 Versicherungen</t>
  </si>
  <si>
    <t>8.6 Bürobedarf, Drucksachen und Zeitschriften</t>
  </si>
  <si>
    <t>8.7 Postkosten, Frachtkosten und ähnliche Kosten</t>
  </si>
  <si>
    <t>8.8 Rechts- und Beratungskosten</t>
  </si>
  <si>
    <t>8.9 Sponsoring, Werbung, Spenden</t>
  </si>
  <si>
    <t>8.10 Reisekosten und Auslösungen</t>
  </si>
  <si>
    <t>8.11 Bewirtung und Geschenke</t>
  </si>
  <si>
    <t>8.12 Einzelwertberichtigungen</t>
  </si>
  <si>
    <t>8.13 Pauschalwertberichtigungen</t>
  </si>
  <si>
    <t>8.14 Abschreibungen auf Forderungen</t>
  </si>
  <si>
    <t>8.15 Aufwendungen aus Anlagenabgängen (Restbuchwerte)</t>
  </si>
  <si>
    <t>8.16 Sonstiges</t>
  </si>
  <si>
    <t>9.a davon aus verbundenen Unternehmen</t>
  </si>
  <si>
    <t>10.a davon aus verbundenen Unternehmen</t>
  </si>
  <si>
    <t>Umsatzerlöse aus Netzentgelten (auch Ausgleichszahlungen gem. Tenorziffer 5 WANDA, Zahlungen der kontoführenden Stelle, etc.)</t>
  </si>
  <si>
    <t>Zuordnung zu IPCEI-Projekt (z.B. Name, ProjektID; AZ,…)</t>
  </si>
  <si>
    <t>D2_Zuschüsse: Investitionszuschüsse, Netzanschlusskostenbeiträge und Baukostenzuschüsse nach § 3 Abs. 1, § 4 und § 5 WasserstoffNEV</t>
  </si>
  <si>
    <t>zu berücksichtigende aufwandsgleiche Kosten bzw. kostenmindernde Erlöse und Erträge</t>
  </si>
  <si>
    <t>1.5.b</t>
  </si>
  <si>
    <t xml:space="preserve">1.2 </t>
  </si>
  <si>
    <t xml:space="preserve">4.1 </t>
  </si>
  <si>
    <t xml:space="preserve">5.2.1 </t>
  </si>
  <si>
    <t xml:space="preserve">7.1 </t>
  </si>
  <si>
    <t xml:space="preserve">8.1 </t>
  </si>
  <si>
    <t xml:space="preserve">9 </t>
  </si>
  <si>
    <t xml:space="preserve">10 </t>
  </si>
  <si>
    <t xml:space="preserve">11.3 </t>
  </si>
  <si>
    <t>Wird das korrespondierende Projekt im Istjahr als AiB bilanziert?</t>
  </si>
  <si>
    <t>Sonstige Rückstellungen</t>
  </si>
  <si>
    <t>EHB-Id, sofern ein EHB eingereicht wurde</t>
  </si>
  <si>
    <t>Zinsen (+/-)</t>
  </si>
  <si>
    <t>Umbuchung (+/-)</t>
  </si>
  <si>
    <t>Tätigkeitsbereich Wasserstoff-Kernnetz</t>
  </si>
  <si>
    <t>Zuordnung zum Tätigkeitsbereich Wasserstoff-Kernnetz vor Hinzurechnungen und Kürzungen</t>
  </si>
  <si>
    <t xml:space="preserve">GuV-Position </t>
  </si>
  <si>
    <t>NetzID</t>
  </si>
  <si>
    <t>Sind in den Dienstleistungsverträgen mit verbundenen Unternehmen Gewinnaufschläge o.ä. enthalten?</t>
  </si>
  <si>
    <t>Elektrizität 
gesamt</t>
  </si>
  <si>
    <t>C_GuV</t>
  </si>
  <si>
    <t>Korrektur Summenformel</t>
  </si>
  <si>
    <t>Zeile 5</t>
  </si>
  <si>
    <t>H6</t>
  </si>
  <si>
    <t>N94</t>
  </si>
  <si>
    <t>D_SAV</t>
  </si>
  <si>
    <t>Erweiterung der Zeilen</t>
  </si>
  <si>
    <t>Anpassung der Summenformel analog der Erweiterung der Zeilen</t>
  </si>
  <si>
    <t>Drop-Down Listen</t>
  </si>
  <si>
    <t>4.5 Ertäge aus Auflösungen von Rückstellungen</t>
  </si>
  <si>
    <t>B12</t>
  </si>
  <si>
    <t>Umbennung der GuV-Position um einheitliche Bezeichnung mit Erdgas-EHB herzustellen</t>
  </si>
  <si>
    <t>D71:D135</t>
  </si>
  <si>
    <t>B_Bilanz</t>
  </si>
  <si>
    <t>Veröffentlichung</t>
  </si>
  <si>
    <t>Änderung auf manuelle Befüllung des Anfangsbestandes (analog zum Endbestand) für das Gesamtunernehmen</t>
  </si>
  <si>
    <t>Ergänzung der Summenformel um N78 und N85</t>
  </si>
  <si>
    <t>A1_Stammdaten</t>
  </si>
  <si>
    <t>A14</t>
  </si>
  <si>
    <t>1-4554-1.1.2</t>
  </si>
  <si>
    <t>Korrektur Verformelung der Überschrift</t>
  </si>
  <si>
    <t>H14, H18:H20</t>
  </si>
  <si>
    <t>Korrektur der Anlagengruppen auf die im Bereich Wasserstoff genutzten Anlagen (s. TB D1_ND)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</si>
</sst>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€&quot;_-;\-* #,##0.00\ &quot;€&quot;_-;_-* &quot;-&quot;??\ &quot;€&quot;_-;_-@_-"/>
    <numFmt numFmtId="164" formatCode="_-* #,##0\ _€_-;\-* #,##0\ _€_-;_-* &quot;-&quot;\ _€_-;_-@_-"/>
    <numFmt numFmtId="165" formatCode="_-* #,##0\ _€_-;\-* #,##0\ _€_-;_-* &quot;-&quot;??\ _€_-;_-@_-"/>
    <numFmt numFmtId="166" formatCode="_-* #,##0.00\ _€_-;\-* #,##0.00\ _€_-;_-* &quot;-&quot;??\ _€_-;_-@_-"/>
    <numFmt numFmtId="167" formatCode="0.0000"/>
    <numFmt numFmtId="168" formatCode="_-* #,##0.0000\ _€_-;\-* #,##0.0000\ _€_-;_-* &quot;-&quot;\ _€_-;_-@_-"/>
    <numFmt numFmtId="169" formatCode="0.0"/>
    <numFmt numFmtId="170" formatCode="[=0]&quot;-&quot;;@"/>
    <numFmt numFmtId="171" formatCode="0_ ;[Red]\-0\ "/>
  </numFmts>
  <fonts count="41" x14ac:knownFonts="1">
    <font>
      <sz val="11"/>
      <color theme="1"/>
      <name val="Aptos Narrow"/>
      <family val="2"/>
      <scheme val="minor"/>
    </font>
    <font>
      <sz val="11"/>
      <color theme="1"/>
      <name val="BundesSans Office"/>
      <family val="2"/>
    </font>
    <font>
      <sz val="11"/>
      <color theme="1"/>
      <name val="BundesSans Office"/>
      <family val="2"/>
    </font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Calibri"/>
      <family val="2"/>
    </font>
    <font>
      <b/>
      <sz val="12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3F3F3F"/>
      <name val="Calibri"/>
      <family val="2"/>
    </font>
    <font>
      <b/>
      <sz val="12"/>
      <color rgb="FF000000"/>
      <name val="Calibri"/>
      <family val="2"/>
    </font>
    <font>
      <sz val="8"/>
      <color theme="1"/>
      <name val="Calibri"/>
      <family val="2"/>
    </font>
    <font>
      <b/>
      <sz val="16"/>
      <color theme="1"/>
      <name val="Calibri"/>
      <family val="2"/>
    </font>
    <font>
      <b/>
      <sz val="14"/>
      <name val="Calibri"/>
      <family val="2"/>
    </font>
    <font>
      <b/>
      <sz val="11"/>
      <name val="Calibri"/>
      <family val="2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sz val="11"/>
      <color theme="0"/>
      <name val="Aptos Narrow"/>
      <family val="2"/>
      <scheme val="minor"/>
    </font>
    <font>
      <b/>
      <sz val="14"/>
      <color theme="1"/>
      <name val="Calibri"/>
      <family val="2"/>
    </font>
    <font>
      <sz val="10"/>
      <color theme="1"/>
      <name val="Calibri"/>
      <family val="2"/>
    </font>
    <font>
      <sz val="8"/>
      <name val="Aptos Narrow"/>
      <family val="2"/>
      <scheme val="minor"/>
    </font>
    <font>
      <b/>
      <sz val="11"/>
      <name val="Aptos Narrow"/>
      <family val="2"/>
      <scheme val="minor"/>
    </font>
    <font>
      <sz val="12"/>
      <name val="Calibri"/>
      <family val="2"/>
    </font>
    <font>
      <sz val="10"/>
      <color indexed="8"/>
      <name val="Aptos Narrow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rgb="FF000000"/>
      <name val="Calibri"/>
      <family val="2"/>
    </font>
    <font>
      <sz val="8"/>
      <color theme="1"/>
      <name val="BundesSans Office"/>
      <family val="2"/>
    </font>
    <font>
      <b/>
      <sz val="11"/>
      <color rgb="FF3F3F3F"/>
      <name val="BundesSans Office"/>
      <family val="2"/>
    </font>
    <font>
      <sz val="18"/>
      <color theme="3"/>
      <name val="Aptos Display"/>
      <family val="2"/>
      <scheme val="major"/>
    </font>
    <font>
      <sz val="14"/>
      <color rgb="FFFF0000"/>
      <name val="Aptos Narrow"/>
      <family val="2"/>
      <scheme val="minor"/>
    </font>
    <font>
      <b/>
      <sz val="18"/>
      <name val="Aptos Display"/>
      <family val="2"/>
      <scheme val="major"/>
    </font>
    <font>
      <b/>
      <sz val="11"/>
      <color theme="1"/>
      <name val="Aptos Narrow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BC2E6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rgb="FFF8CBAD"/>
        <bgColor rgb="FFFFFFFF"/>
      </patternFill>
    </fill>
    <fill>
      <patternFill patternType="solid">
        <fgColor rgb="FFF2F2F2"/>
        <bgColor rgb="FFFFFFFF"/>
      </patternFill>
    </fill>
    <fill>
      <patternFill patternType="solid">
        <fgColor rgb="FF808080"/>
        <bgColor rgb="FF000000"/>
      </patternFill>
    </fill>
    <fill>
      <patternFill patternType="solid">
        <fgColor rgb="FF9BC2E6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7C7AC"/>
        <bgColor indexed="64"/>
      </patternFill>
    </fill>
    <fill>
      <patternFill patternType="lightUp"/>
    </fill>
    <fill>
      <patternFill patternType="solid">
        <fgColor rgb="FF9BC2E6"/>
        <bgColor rgb="FFFFFFFF"/>
      </patternFill>
    </fill>
    <fill>
      <patternFill patternType="solid">
        <fgColor rgb="FFFDDE8F"/>
        <bgColor rgb="FFFFFFFF"/>
      </patternFill>
    </fill>
    <fill>
      <patternFill patternType="solid">
        <fgColor rgb="FFFDDE8F"/>
        <bgColor rgb="FF000000"/>
      </patternFill>
    </fill>
  </fills>
  <borders count="9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/>
      <top style="thin">
        <color rgb="FF3F3F3F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3F3F3F"/>
      </right>
      <top style="medium">
        <color indexed="64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3F3F3F"/>
      </left>
      <right style="medium">
        <color indexed="64"/>
      </right>
      <top style="medium">
        <color indexed="64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medium">
        <color indexed="64"/>
      </right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medium">
        <color indexed="64"/>
      </bottom>
      <diagonal/>
    </border>
    <border>
      <left style="thin">
        <color rgb="FF3F3F3F"/>
      </left>
      <right style="medium">
        <color indexed="64"/>
      </right>
      <top style="thin">
        <color rgb="FF3F3F3F"/>
      </top>
      <bottom style="medium">
        <color indexed="64"/>
      </bottom>
      <diagonal/>
    </border>
    <border>
      <left/>
      <right style="thin">
        <color rgb="FF3F3F3F"/>
      </right>
      <top style="medium">
        <color indexed="64"/>
      </top>
      <bottom style="medium">
        <color indexed="64"/>
      </bottom>
      <diagonal/>
    </border>
    <border>
      <left style="thin">
        <color rgb="FF3F3F3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3F3F3F"/>
      </right>
      <top/>
      <bottom/>
      <diagonal/>
    </border>
    <border>
      <left style="thin">
        <color rgb="FF3F3F3F"/>
      </left>
      <right style="medium">
        <color indexed="64"/>
      </right>
      <top/>
      <bottom/>
      <diagonal/>
    </border>
    <border>
      <left/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medium">
        <color indexed="64"/>
      </right>
      <top/>
      <bottom style="thin">
        <color rgb="FF3F3F3F"/>
      </bottom>
      <diagonal/>
    </border>
    <border>
      <left style="medium">
        <color indexed="64"/>
      </left>
      <right style="thin">
        <color rgb="FF3F3F3F"/>
      </right>
      <top style="thin">
        <color rgb="FF3F3F3F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3F3F3F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rgb="FF3F3F3F"/>
      </bottom>
      <diagonal/>
    </border>
    <border>
      <left/>
      <right style="medium">
        <color indexed="64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rgb="FF3F3F3F"/>
      </right>
      <top style="thin">
        <color rgb="FF3F3F3F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medium">
        <color rgb="FF3F3F3F"/>
      </right>
      <top style="thin">
        <color rgb="FF3F3F3F"/>
      </top>
      <bottom style="thin">
        <color indexed="64"/>
      </bottom>
      <diagonal/>
    </border>
    <border>
      <left/>
      <right style="medium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medium">
        <color rgb="FF3F3F3F"/>
      </right>
      <top/>
      <bottom style="thin">
        <color indexed="64"/>
      </bottom>
      <diagonal/>
    </border>
    <border>
      <left style="thin">
        <color rgb="FF3F3F3F"/>
      </left>
      <right style="medium">
        <color rgb="FF3F3F3F"/>
      </right>
      <top style="thin">
        <color rgb="FF3F3F3F"/>
      </top>
      <bottom style="thin">
        <color rgb="FF3F3F3F"/>
      </bottom>
      <diagonal/>
    </border>
    <border>
      <left/>
      <right style="medium">
        <color rgb="FF3F3F3F"/>
      </right>
      <top/>
      <bottom/>
      <diagonal/>
    </border>
    <border>
      <left/>
      <right style="medium">
        <color rgb="FF3F3F3F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medium">
        <color rgb="FF3F3F3F"/>
      </right>
      <top style="thin">
        <color rgb="FF3F3F3F"/>
      </top>
      <bottom style="medium">
        <color indexed="64"/>
      </bottom>
      <diagonal/>
    </border>
  </borders>
  <cellStyleXfs count="29">
    <xf numFmtId="0" fontId="0" fillId="0" borderId="0"/>
    <xf numFmtId="0" fontId="4" fillId="2" borderId="2" applyNumberFormat="0" applyAlignment="0" applyProtection="0"/>
    <xf numFmtId="0" fontId="5" fillId="2" borderId="1" applyNumberFormat="0" applyAlignment="0" applyProtection="0"/>
    <xf numFmtId="164" fontId="7" fillId="4" borderId="0">
      <alignment horizontal="left" vertical="center"/>
    </xf>
    <xf numFmtId="164" fontId="8" fillId="5" borderId="0">
      <alignment horizontal="left" vertical="center"/>
    </xf>
    <xf numFmtId="164" fontId="3" fillId="3" borderId="11">
      <alignment horizontal="left" vertical="center"/>
      <protection locked="0"/>
    </xf>
    <xf numFmtId="164" fontId="8" fillId="4" borderId="0">
      <alignment horizontal="left" vertical="center"/>
    </xf>
    <xf numFmtId="164" fontId="4" fillId="2" borderId="2" applyAlignment="0" applyProtection="0"/>
    <xf numFmtId="164" fontId="5" fillId="2" borderId="11" applyAlignment="0" applyProtection="0"/>
    <xf numFmtId="0" fontId="23" fillId="13" borderId="0" applyNumberFormat="0" applyBorder="0" applyAlignment="0" applyProtection="0"/>
    <xf numFmtId="164" fontId="3" fillId="3" borderId="10">
      <alignment horizontal="left" vertical="center"/>
      <protection locked="0"/>
    </xf>
    <xf numFmtId="0" fontId="3" fillId="13" borderId="0" applyNumberFormat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9" fillId="0" borderId="0"/>
    <xf numFmtId="0" fontId="2" fillId="0" borderId="0" applyNumberFormat="0" applyBorder="0"/>
    <xf numFmtId="0" fontId="34" fillId="0" borderId="0">
      <alignment horizontal="left"/>
    </xf>
    <xf numFmtId="49" fontId="10" fillId="4" borderId="11" applyBorder="0">
      <alignment horizontal="left" vertical="center"/>
    </xf>
    <xf numFmtId="0" fontId="11" fillId="5" borderId="11">
      <alignment horizontal="center" vertical="top" wrapText="1"/>
    </xf>
    <xf numFmtId="164" fontId="36" fillId="2" borderId="2" applyNumberFormat="0">
      <alignment horizontal="right"/>
    </xf>
    <xf numFmtId="38" fontId="13" fillId="0" borderId="11">
      <alignment horizontal="right"/>
    </xf>
    <xf numFmtId="170" fontId="8" fillId="2" borderId="11">
      <alignment horizontal="left" vertical="center"/>
    </xf>
    <xf numFmtId="0" fontId="9" fillId="15" borderId="11">
      <alignment horizontal="left" vertical="center"/>
      <protection locked="0"/>
    </xf>
    <xf numFmtId="38" fontId="9" fillId="15" borderId="11">
      <alignment horizontal="right" vertical="center"/>
      <protection locked="0"/>
    </xf>
    <xf numFmtId="38" fontId="15" fillId="0" borderId="11">
      <alignment horizontal="right"/>
    </xf>
    <xf numFmtId="0" fontId="1" fillId="0" borderId="0" applyNumberFormat="0" applyBorder="0"/>
    <xf numFmtId="171" fontId="9" fillId="15" borderId="11">
      <alignment horizontal="right" vertical="center"/>
      <protection locked="0"/>
    </xf>
    <xf numFmtId="0" fontId="37" fillId="0" borderId="0" applyNumberFormat="0" applyFill="0" applyBorder="0" applyAlignment="0" applyProtection="0"/>
    <xf numFmtId="164" fontId="4" fillId="2" borderId="2" applyAlignment="0"/>
  </cellStyleXfs>
  <cellXfs count="571">
    <xf numFmtId="0" fontId="0" fillId="0" borderId="0" xfId="0"/>
    <xf numFmtId="0" fontId="6" fillId="0" borderId="0" xfId="0" applyFont="1"/>
    <xf numFmtId="0" fontId="0" fillId="0" borderId="0" xfId="0" applyAlignment="1">
      <alignment wrapText="1"/>
    </xf>
    <xf numFmtId="0" fontId="0" fillId="0" borderId="3" xfId="0" applyBorder="1"/>
    <xf numFmtId="0" fontId="0" fillId="0" borderId="3" xfId="0" applyBorder="1" applyAlignment="1">
      <alignment wrapText="1"/>
    </xf>
    <xf numFmtId="0" fontId="0" fillId="0" borderId="0" xfId="0" quotePrefix="1"/>
    <xf numFmtId="0" fontId="0" fillId="0" borderId="0" xfId="0" applyAlignment="1">
      <alignment horizontal="left" vertical="center" wrapText="1"/>
    </xf>
    <xf numFmtId="0" fontId="9" fillId="0" borderId="0" xfId="0" applyFont="1"/>
    <xf numFmtId="164" fontId="13" fillId="9" borderId="4" xfId="1" applyNumberFormat="1" applyFont="1" applyFill="1" applyBorder="1" applyAlignment="1" applyProtection="1">
      <alignment vertical="center"/>
    </xf>
    <xf numFmtId="0" fontId="17" fillId="0" borderId="0" xfId="0" applyFont="1" applyProtection="1"/>
    <xf numFmtId="164" fontId="9" fillId="3" borderId="11" xfId="5" applyFont="1" applyProtection="1">
      <alignment horizontal="left" vertical="center"/>
      <protection locked="0"/>
    </xf>
    <xf numFmtId="0" fontId="9" fillId="3" borderId="11" xfId="5" applyNumberFormat="1" applyFont="1" applyAlignment="1" applyProtection="1">
      <alignment horizontal="right" vertical="center" indent="2"/>
      <protection locked="0"/>
    </xf>
    <xf numFmtId="10" fontId="9" fillId="3" borderId="11" xfId="5" applyNumberFormat="1" applyFont="1" applyAlignment="1" applyProtection="1">
      <alignment horizontal="right" vertical="center"/>
      <protection locked="0"/>
    </xf>
    <xf numFmtId="0" fontId="9" fillId="8" borderId="11" xfId="5" applyNumberFormat="1" applyFont="1" applyFill="1" applyAlignment="1" applyProtection="1">
      <alignment horizontal="center" vertical="center"/>
      <protection locked="0"/>
    </xf>
    <xf numFmtId="164" fontId="9" fillId="3" borderId="15" xfId="5" applyFont="1" applyBorder="1" applyProtection="1">
      <alignment horizontal="left" vertical="center"/>
      <protection locked="0"/>
    </xf>
    <xf numFmtId="9" fontId="9" fillId="3" borderId="18" xfId="5" applyNumberFormat="1" applyFont="1" applyBorder="1" applyProtection="1">
      <alignment horizontal="left" vertical="center"/>
      <protection locked="0"/>
    </xf>
    <xf numFmtId="9" fontId="9" fillId="3" borderId="11" xfId="5" applyNumberFormat="1" applyFont="1" applyProtection="1">
      <alignment horizontal="left" vertical="center"/>
      <protection locked="0"/>
    </xf>
    <xf numFmtId="164" fontId="9" fillId="3" borderId="11" xfId="5" applyFont="1" applyAlignment="1" applyProtection="1">
      <alignment horizontal="center" vertical="center"/>
      <protection locked="0"/>
    </xf>
    <xf numFmtId="0" fontId="18" fillId="0" borderId="0" xfId="0" applyFont="1" applyProtection="1"/>
    <xf numFmtId="0" fontId="9" fillId="0" borderId="0" xfId="0" applyFont="1" applyProtection="1"/>
    <xf numFmtId="164" fontId="10" fillId="6" borderId="6" xfId="3" applyFont="1" applyFill="1" applyBorder="1" applyProtection="1">
      <alignment horizontal="left" vertical="center"/>
    </xf>
    <xf numFmtId="164" fontId="10" fillId="6" borderId="7" xfId="3" applyFont="1" applyFill="1" applyBorder="1" applyProtection="1">
      <alignment horizontal="left" vertical="center"/>
    </xf>
    <xf numFmtId="164" fontId="10" fillId="6" borderId="8" xfId="3" applyFont="1" applyFill="1" applyBorder="1" applyProtection="1">
      <alignment horizontal="left" vertical="center"/>
    </xf>
    <xf numFmtId="164" fontId="11" fillId="7" borderId="4" xfId="4" applyFont="1" applyFill="1" applyBorder="1" applyProtection="1">
      <alignment horizontal="left" vertical="center"/>
    </xf>
    <xf numFmtId="164" fontId="11" fillId="7" borderId="10" xfId="4" applyFont="1" applyFill="1" applyBorder="1" applyProtection="1">
      <alignment horizontal="left" vertical="center"/>
    </xf>
    <xf numFmtId="164" fontId="11" fillId="7" borderId="5" xfId="4" applyFont="1" applyFill="1" applyBorder="1" applyProtection="1">
      <alignment horizontal="left" vertical="center"/>
    </xf>
    <xf numFmtId="164" fontId="12" fillId="8" borderId="9" xfId="5" applyFont="1" applyFill="1" applyBorder="1" applyProtection="1">
      <alignment horizontal="left" vertical="center"/>
    </xf>
    <xf numFmtId="0" fontId="9" fillId="0" borderId="12" xfId="0" applyFont="1" applyBorder="1" applyProtection="1"/>
    <xf numFmtId="0" fontId="9" fillId="0" borderId="13" xfId="0" applyFont="1" applyBorder="1" applyProtection="1"/>
    <xf numFmtId="0" fontId="9" fillId="0" borderId="4" xfId="0" applyFont="1" applyBorder="1" applyProtection="1"/>
    <xf numFmtId="0" fontId="9" fillId="0" borderId="5" xfId="0" applyFont="1" applyBorder="1" applyProtection="1"/>
    <xf numFmtId="0" fontId="9" fillId="0" borderId="9" xfId="0" applyFont="1" applyBorder="1" applyProtection="1"/>
    <xf numFmtId="0" fontId="9" fillId="0" borderId="14" xfId="0" applyFont="1" applyBorder="1" applyProtection="1"/>
    <xf numFmtId="0" fontId="9" fillId="10" borderId="11" xfId="0" applyFont="1" applyFill="1" applyBorder="1" applyProtection="1"/>
    <xf numFmtId="164" fontId="10" fillId="6" borderId="4" xfId="3" applyFont="1" applyFill="1" applyBorder="1" applyProtection="1">
      <alignment horizontal="left" vertical="center"/>
    </xf>
    <xf numFmtId="164" fontId="10" fillId="6" borderId="5" xfId="3" applyFont="1" applyFill="1" applyBorder="1" applyProtection="1">
      <alignment horizontal="left" vertical="center"/>
    </xf>
    <xf numFmtId="0" fontId="9" fillId="0" borderId="11" xfId="0" applyFont="1" applyBorder="1" applyAlignment="1" applyProtection="1">
      <alignment horizontal="left" vertical="center"/>
    </xf>
    <xf numFmtId="0" fontId="16" fillId="0" borderId="11" xfId="0" applyFont="1" applyBorder="1" applyProtection="1"/>
    <xf numFmtId="0" fontId="9" fillId="0" borderId="11" xfId="0" applyFont="1" applyBorder="1" applyProtection="1"/>
    <xf numFmtId="0" fontId="9" fillId="0" borderId="15" xfId="0" applyFont="1" applyBorder="1" applyProtection="1"/>
    <xf numFmtId="0" fontId="9" fillId="0" borderId="16" xfId="0" applyFont="1" applyBorder="1" applyProtection="1"/>
    <xf numFmtId="0" fontId="9" fillId="0" borderId="18" xfId="0" applyFont="1" applyBorder="1" applyProtection="1"/>
    <xf numFmtId="164" fontId="10" fillId="6" borderId="10" xfId="3" applyFont="1" applyFill="1" applyBorder="1" applyAlignment="1" applyProtection="1">
      <alignment vertical="center"/>
    </xf>
    <xf numFmtId="164" fontId="10" fillId="6" borderId="5" xfId="3" applyFont="1" applyFill="1" applyBorder="1" applyAlignment="1" applyProtection="1">
      <alignment vertical="center"/>
    </xf>
    <xf numFmtId="164" fontId="11" fillId="7" borderId="11" xfId="4" applyFont="1" applyFill="1" applyBorder="1" applyProtection="1">
      <alignment horizontal="left" vertical="center"/>
    </xf>
    <xf numFmtId="0" fontId="21" fillId="0" borderId="0" xfId="0" applyFont="1"/>
    <xf numFmtId="164" fontId="3" fillId="3" borderId="11" xfId="5" applyProtection="1">
      <alignment horizontal="left" vertical="center"/>
      <protection locked="0"/>
    </xf>
    <xf numFmtId="164" fontId="12" fillId="8" borderId="11" xfId="5" applyFont="1" applyFill="1" applyProtection="1">
      <alignment horizontal="left" vertical="center"/>
      <protection locked="0"/>
    </xf>
    <xf numFmtId="164" fontId="20" fillId="6" borderId="11" xfId="6" applyFont="1" applyFill="1" applyBorder="1" applyAlignment="1" applyProtection="1">
      <alignment horizontal="left" vertical="center" wrapText="1"/>
    </xf>
    <xf numFmtId="0" fontId="21" fillId="12" borderId="11" xfId="0" applyFont="1" applyFill="1" applyBorder="1" applyAlignment="1" applyProtection="1">
      <alignment vertical="center"/>
    </xf>
    <xf numFmtId="164" fontId="3" fillId="14" borderId="11" xfId="5" applyFill="1" applyProtection="1">
      <alignment horizontal="left" vertical="center"/>
    </xf>
    <xf numFmtId="164" fontId="13" fillId="9" borderId="32" xfId="1" applyNumberFormat="1" applyFont="1" applyFill="1" applyBorder="1" applyAlignment="1" applyProtection="1">
      <alignment vertical="center"/>
    </xf>
    <xf numFmtId="164" fontId="13" fillId="9" borderId="22" xfId="1" applyNumberFormat="1" applyFont="1" applyFill="1" applyBorder="1" applyAlignment="1" applyProtection="1">
      <alignment vertical="center"/>
    </xf>
    <xf numFmtId="164" fontId="13" fillId="9" borderId="25" xfId="1" applyNumberFormat="1" applyFont="1" applyFill="1" applyBorder="1" applyAlignment="1" applyProtection="1">
      <alignment vertical="center"/>
    </xf>
    <xf numFmtId="0" fontId="9" fillId="15" borderId="11" xfId="0" applyFont="1" applyFill="1" applyBorder="1" applyProtection="1">
      <protection locked="0"/>
    </xf>
    <xf numFmtId="166" fontId="25" fillId="0" borderId="0" xfId="12" applyNumberFormat="1" applyFont="1" applyAlignment="1" applyProtection="1">
      <alignment horizontal="center" vertical="center"/>
    </xf>
    <xf numFmtId="166" fontId="25" fillId="0" borderId="0" xfId="12" applyNumberFormat="1" applyFont="1" applyProtection="1"/>
    <xf numFmtId="166" fontId="9" fillId="0" borderId="21" xfId="12" applyNumberFormat="1" applyFont="1" applyBorder="1" applyProtection="1"/>
    <xf numFmtId="166" fontId="21" fillId="0" borderId="4" xfId="12" applyNumberFormat="1" applyFont="1" applyBorder="1" applyProtection="1"/>
    <xf numFmtId="0" fontId="17" fillId="0" borderId="0" xfId="12" applyNumberFormat="1" applyFont="1" applyProtection="1"/>
    <xf numFmtId="166" fontId="21" fillId="11" borderId="21" xfId="12" applyNumberFormat="1" applyFont="1" applyFill="1" applyBorder="1" applyProtection="1"/>
    <xf numFmtId="166" fontId="21" fillId="12" borderId="21" xfId="12" quotePrefix="1" applyNumberFormat="1" applyFont="1" applyFill="1" applyBorder="1" applyAlignment="1" applyProtection="1">
      <alignment horizontal="left"/>
    </xf>
    <xf numFmtId="166" fontId="21" fillId="12" borderId="4" xfId="12" applyNumberFormat="1" applyFont="1" applyFill="1" applyBorder="1" applyProtection="1"/>
    <xf numFmtId="166" fontId="21" fillId="0" borderId="21" xfId="12" quotePrefix="1" applyNumberFormat="1" applyFont="1" applyBorder="1" applyProtection="1"/>
    <xf numFmtId="166" fontId="11" fillId="0" borderId="21" xfId="12" quotePrefix="1" applyNumberFormat="1" applyFont="1" applyBorder="1" applyAlignment="1" applyProtection="1">
      <alignment horizontal="left" vertical="center" wrapText="1"/>
    </xf>
    <xf numFmtId="166" fontId="11" fillId="0" borderId="21" xfId="12" applyNumberFormat="1" applyFont="1" applyBorder="1" applyAlignment="1" applyProtection="1">
      <alignment horizontal="left" vertical="center" wrapText="1"/>
    </xf>
    <xf numFmtId="166" fontId="11" fillId="0" borderId="4" xfId="12" applyNumberFormat="1" applyFont="1" applyBorder="1" applyAlignment="1" applyProtection="1">
      <alignment vertical="center" wrapText="1"/>
    </xf>
    <xf numFmtId="166" fontId="20" fillId="0" borderId="21" xfId="12" applyNumberFormat="1" applyFont="1" applyFill="1" applyBorder="1" applyAlignment="1" applyProtection="1">
      <alignment horizontal="left" vertical="center" wrapText="1"/>
    </xf>
    <xf numFmtId="166" fontId="20" fillId="0" borderId="4" xfId="12" applyNumberFormat="1" applyFont="1" applyFill="1" applyBorder="1" applyAlignment="1" applyProtection="1">
      <alignment vertical="center" wrapText="1"/>
    </xf>
    <xf numFmtId="166" fontId="20" fillId="12" borderId="21" xfId="12" applyNumberFormat="1" applyFont="1" applyFill="1" applyBorder="1" applyAlignment="1" applyProtection="1">
      <alignment horizontal="left" vertical="center" wrapText="1"/>
    </xf>
    <xf numFmtId="166" fontId="20" fillId="12" borderId="4" xfId="12" applyNumberFormat="1" applyFont="1" applyFill="1" applyBorder="1" applyAlignment="1" applyProtection="1">
      <alignment vertical="center" wrapText="1"/>
    </xf>
    <xf numFmtId="166" fontId="11" fillId="0" borderId="21" xfId="12" quotePrefix="1" applyNumberFormat="1" applyFont="1" applyFill="1" applyBorder="1" applyAlignment="1" applyProtection="1">
      <alignment horizontal="left" vertical="center" wrapText="1"/>
    </xf>
    <xf numFmtId="166" fontId="11" fillId="0" borderId="4" xfId="12" applyNumberFormat="1" applyFont="1" applyFill="1" applyBorder="1" applyAlignment="1" applyProtection="1">
      <alignment vertical="center" wrapText="1"/>
    </xf>
    <xf numFmtId="166" fontId="17" fillId="0" borderId="0" xfId="12" applyNumberFormat="1" applyFont="1" applyProtection="1"/>
    <xf numFmtId="166" fontId="20" fillId="0" borderId="32" xfId="12" applyNumberFormat="1" applyFont="1" applyBorder="1" applyAlignment="1" applyProtection="1">
      <alignment horizontal="left" vertical="center" wrapText="1"/>
    </xf>
    <xf numFmtId="166" fontId="20" fillId="0" borderId="0" xfId="12" applyNumberFormat="1" applyFont="1" applyBorder="1" applyAlignment="1" applyProtection="1">
      <alignment vertical="center" wrapText="1"/>
    </xf>
    <xf numFmtId="166" fontId="20" fillId="11" borderId="21" xfId="12" applyNumberFormat="1" applyFont="1" applyFill="1" applyBorder="1" applyAlignment="1" applyProtection="1">
      <alignment horizontal="left" vertical="center" wrapText="1"/>
    </xf>
    <xf numFmtId="166" fontId="20" fillId="11" borderId="4" xfId="12" applyNumberFormat="1" applyFont="1" applyFill="1" applyBorder="1" applyAlignment="1" applyProtection="1">
      <alignment horizontal="left" vertical="center" wrapText="1"/>
    </xf>
    <xf numFmtId="166" fontId="20" fillId="0" borderId="21" xfId="12" applyNumberFormat="1" applyFont="1" applyBorder="1" applyAlignment="1" applyProtection="1">
      <alignment horizontal="left" vertical="center" wrapText="1"/>
    </xf>
    <xf numFmtId="166" fontId="20" fillId="12" borderId="21" xfId="12" applyNumberFormat="1" applyFont="1" applyFill="1" applyBorder="1" applyAlignment="1" applyProtection="1">
      <alignment vertical="center"/>
    </xf>
    <xf numFmtId="166" fontId="20" fillId="0" borderId="21" xfId="12" applyNumberFormat="1" applyFont="1" applyBorder="1" applyAlignment="1" applyProtection="1">
      <alignment vertical="center"/>
    </xf>
    <xf numFmtId="166" fontId="20" fillId="12" borderId="23" xfId="12" applyNumberFormat="1" applyFont="1" applyFill="1" applyBorder="1" applyAlignment="1" applyProtection="1">
      <alignment horizontal="left" vertical="center" wrapText="1"/>
    </xf>
    <xf numFmtId="166" fontId="20" fillId="7" borderId="34" xfId="12" applyNumberFormat="1" applyFont="1" applyFill="1" applyBorder="1" applyAlignment="1" applyProtection="1">
      <alignment vertical="center" wrapText="1"/>
    </xf>
    <xf numFmtId="166" fontId="9" fillId="12" borderId="28" xfId="12" applyNumberFormat="1" applyFont="1" applyFill="1" applyBorder="1" applyAlignment="1" applyProtection="1">
      <alignment horizontal="center" vertical="center"/>
    </xf>
    <xf numFmtId="166" fontId="9" fillId="12" borderId="28" xfId="12" applyNumberFormat="1" applyFont="1" applyFill="1" applyBorder="1" applyAlignment="1" applyProtection="1">
      <alignment horizontal="center" vertical="center" wrapText="1"/>
    </xf>
    <xf numFmtId="166" fontId="9" fillId="12" borderId="19" xfId="12" applyNumberFormat="1" applyFont="1" applyFill="1" applyBorder="1" applyAlignment="1" applyProtection="1">
      <alignment horizontal="center" vertical="center" wrapText="1"/>
    </xf>
    <xf numFmtId="166" fontId="9" fillId="12" borderId="13" xfId="12" applyNumberFormat="1" applyFont="1" applyFill="1" applyBorder="1" applyAlignment="1" applyProtection="1">
      <alignment horizontal="center" vertical="center" wrapText="1"/>
    </xf>
    <xf numFmtId="166" fontId="9" fillId="12" borderId="0" xfId="12" applyNumberFormat="1" applyFont="1" applyFill="1" applyBorder="1" applyAlignment="1" applyProtection="1">
      <alignment horizontal="center" vertical="center" wrapText="1"/>
    </xf>
    <xf numFmtId="166" fontId="21" fillId="12" borderId="28" xfId="12" applyNumberFormat="1" applyFont="1" applyFill="1" applyBorder="1" applyAlignment="1" applyProtection="1">
      <alignment horizontal="center" vertical="center" wrapText="1"/>
    </xf>
    <xf numFmtId="166" fontId="21" fillId="12" borderId="20" xfId="12" applyNumberFormat="1" applyFont="1" applyFill="1" applyBorder="1" applyAlignment="1" applyProtection="1">
      <alignment horizontal="center" vertical="center" wrapText="1"/>
    </xf>
    <xf numFmtId="166" fontId="9" fillId="0" borderId="22" xfId="12" applyNumberFormat="1" applyFont="1" applyBorder="1" applyProtection="1"/>
    <xf numFmtId="164" fontId="3" fillId="16" borderId="11" xfId="5" applyFill="1" applyProtection="1">
      <alignment horizontal="left" vertical="center"/>
      <protection locked="0"/>
    </xf>
    <xf numFmtId="0" fontId="9" fillId="16" borderId="11" xfId="0" applyFont="1" applyFill="1" applyBorder="1" applyProtection="1">
      <protection locked="0"/>
    </xf>
    <xf numFmtId="164" fontId="11" fillId="12" borderId="11" xfId="4" applyFont="1" applyFill="1" applyBorder="1" applyAlignment="1" applyProtection="1">
      <alignment horizontal="left" vertical="center" wrapText="1"/>
    </xf>
    <xf numFmtId="164" fontId="11" fillId="12" borderId="18" xfId="4" applyFont="1" applyFill="1" applyBorder="1" applyAlignment="1" applyProtection="1">
      <alignment horizontal="left" vertical="center" wrapText="1"/>
    </xf>
    <xf numFmtId="164" fontId="11" fillId="12" borderId="7" xfId="4" applyFont="1" applyFill="1" applyBorder="1" applyAlignment="1" applyProtection="1">
      <alignment horizontal="left" vertical="center" wrapText="1"/>
    </xf>
    <xf numFmtId="0" fontId="9" fillId="0" borderId="0" xfId="0" applyFont="1" applyAlignment="1"/>
    <xf numFmtId="166" fontId="9" fillId="0" borderId="4" xfId="12" applyNumberFormat="1" applyFont="1" applyFill="1" applyBorder="1" applyProtection="1"/>
    <xf numFmtId="166" fontId="9" fillId="0" borderId="4" xfId="12" applyNumberFormat="1" applyFont="1" applyBorder="1" applyProtection="1"/>
    <xf numFmtId="166" fontId="9" fillId="0" borderId="21" xfId="12" quotePrefix="1" applyNumberFormat="1" applyFont="1" applyBorder="1" applyProtection="1"/>
    <xf numFmtId="166" fontId="21" fillId="12" borderId="21" xfId="12" quotePrefix="1" applyNumberFormat="1" applyFont="1" applyFill="1" applyBorder="1" applyProtection="1"/>
    <xf numFmtId="166" fontId="20" fillId="12" borderId="21" xfId="12" quotePrefix="1" applyNumberFormat="1" applyFont="1" applyFill="1" applyBorder="1" applyAlignment="1" applyProtection="1">
      <alignment horizontal="left" vertical="center" wrapText="1"/>
    </xf>
    <xf numFmtId="166" fontId="21" fillId="12" borderId="4" xfId="12" applyNumberFormat="1" applyFont="1" applyFill="1" applyBorder="1" applyAlignment="1" applyProtection="1">
      <alignment wrapText="1"/>
    </xf>
    <xf numFmtId="164" fontId="13" fillId="9" borderId="11" xfId="1" applyNumberFormat="1" applyFont="1" applyFill="1" applyBorder="1" applyAlignment="1" applyProtection="1">
      <alignment vertical="center"/>
    </xf>
    <xf numFmtId="164" fontId="13" fillId="9" borderId="19" xfId="1" applyNumberFormat="1" applyFont="1" applyFill="1" applyBorder="1" applyAlignment="1" applyProtection="1">
      <alignment vertical="center"/>
    </xf>
    <xf numFmtId="166" fontId="20" fillId="12" borderId="34" xfId="12" applyNumberFormat="1" applyFont="1" applyFill="1" applyBorder="1" applyAlignment="1" applyProtection="1">
      <alignment vertical="center" wrapText="1"/>
    </xf>
    <xf numFmtId="164" fontId="13" fillId="9" borderId="21" xfId="1" applyNumberFormat="1" applyFont="1" applyFill="1" applyBorder="1" applyAlignment="1" applyProtection="1">
      <alignment vertical="center"/>
    </xf>
    <xf numFmtId="164" fontId="13" fillId="9" borderId="38" xfId="1" applyNumberFormat="1" applyFont="1" applyFill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0" fillId="0" borderId="0" xfId="0" applyProtection="1"/>
    <xf numFmtId="0" fontId="8" fillId="0" borderId="0" xfId="0" applyFont="1" applyAlignment="1" applyProtection="1">
      <alignment vertical="center"/>
    </xf>
    <xf numFmtId="0" fontId="0" fillId="0" borderId="31" xfId="0" applyBorder="1" applyProtection="1"/>
    <xf numFmtId="0" fontId="0" fillId="0" borderId="0" xfId="0" applyBorder="1" applyProtection="1"/>
    <xf numFmtId="0" fontId="0" fillId="0" borderId="20" xfId="0" applyBorder="1" applyProtection="1"/>
    <xf numFmtId="165" fontId="27" fillId="17" borderId="21" xfId="0" applyNumberFormat="1" applyFont="1" applyFill="1" applyBorder="1" applyAlignment="1" applyProtection="1">
      <alignment horizontal="center" vertical="center" wrapText="1"/>
    </xf>
    <xf numFmtId="165" fontId="27" fillId="17" borderId="4" xfId="0" applyNumberFormat="1" applyFont="1" applyFill="1" applyBorder="1" applyAlignment="1" applyProtection="1">
      <alignment horizontal="center" vertical="center" wrapText="1"/>
    </xf>
    <xf numFmtId="165" fontId="27" fillId="17" borderId="23" xfId="0" applyNumberFormat="1" applyFont="1" applyFill="1" applyBorder="1" applyAlignment="1" applyProtection="1">
      <alignment horizontal="center" vertical="center" wrapText="1"/>
    </xf>
    <xf numFmtId="165" fontId="27" fillId="17" borderId="34" xfId="0" applyNumberFormat="1" applyFont="1" applyFill="1" applyBorder="1" applyAlignment="1" applyProtection="1">
      <alignment horizontal="center" vertical="center" wrapText="1"/>
    </xf>
    <xf numFmtId="165" fontId="27" fillId="17" borderId="11" xfId="0" applyNumberFormat="1" applyFont="1" applyFill="1" applyBorder="1" applyAlignment="1" applyProtection="1">
      <alignment horizontal="center" vertical="center" wrapText="1"/>
    </xf>
    <xf numFmtId="165" fontId="27" fillId="17" borderId="24" xfId="0" applyNumberFormat="1" applyFont="1" applyFill="1" applyBorder="1" applyAlignment="1" applyProtection="1">
      <alignment horizontal="center" vertical="center" wrapText="1"/>
    </xf>
    <xf numFmtId="0" fontId="22" fillId="0" borderId="0" xfId="0" applyFont="1" applyProtection="1"/>
    <xf numFmtId="0" fontId="16" fillId="0" borderId="0" xfId="0" applyFont="1" applyProtection="1"/>
    <xf numFmtId="166" fontId="0" fillId="16" borderId="22" xfId="12" applyNumberFormat="1" applyFont="1" applyFill="1" applyBorder="1" applyProtection="1">
      <protection locked="0"/>
    </xf>
    <xf numFmtId="166" fontId="9" fillId="16" borderId="11" xfId="12" applyNumberFormat="1" applyFont="1" applyFill="1" applyBorder="1" applyProtection="1">
      <protection locked="0"/>
    </xf>
    <xf numFmtId="0" fontId="9" fillId="16" borderId="21" xfId="0" applyFont="1" applyFill="1" applyBorder="1" applyProtection="1">
      <protection locked="0"/>
    </xf>
    <xf numFmtId="166" fontId="9" fillId="16" borderId="11" xfId="0" applyNumberFormat="1" applyFont="1" applyFill="1" applyBorder="1" applyProtection="1">
      <protection locked="0"/>
    </xf>
    <xf numFmtId="166" fontId="9" fillId="16" borderId="22" xfId="12" applyNumberFormat="1" applyFont="1" applyFill="1" applyBorder="1" applyProtection="1">
      <protection locked="0"/>
    </xf>
    <xf numFmtId="166" fontId="9" fillId="16" borderId="21" xfId="12" applyNumberFormat="1" applyFont="1" applyFill="1" applyBorder="1" applyProtection="1">
      <protection locked="0"/>
    </xf>
    <xf numFmtId="0" fontId="9" fillId="16" borderId="23" xfId="0" applyFont="1" applyFill="1" applyBorder="1" applyProtection="1">
      <protection locked="0"/>
    </xf>
    <xf numFmtId="0" fontId="9" fillId="16" borderId="24" xfId="0" applyFont="1" applyFill="1" applyBorder="1" applyProtection="1">
      <protection locked="0"/>
    </xf>
    <xf numFmtId="166" fontId="9" fillId="16" borderId="23" xfId="12" applyNumberFormat="1" applyFont="1" applyFill="1" applyBorder="1" applyProtection="1">
      <protection locked="0"/>
    </xf>
    <xf numFmtId="166" fontId="9" fillId="16" borderId="24" xfId="12" applyNumberFormat="1" applyFont="1" applyFill="1" applyBorder="1" applyProtection="1">
      <protection locked="0"/>
    </xf>
    <xf numFmtId="167" fontId="9" fillId="0" borderId="0" xfId="0" applyNumberFormat="1" applyFont="1"/>
    <xf numFmtId="0" fontId="30" fillId="0" borderId="0" xfId="14" applyFont="1"/>
    <xf numFmtId="0" fontId="30" fillId="0" borderId="0" xfId="14" applyFont="1" applyAlignment="1">
      <alignment horizontal="right" wrapText="1"/>
    </xf>
    <xf numFmtId="169" fontId="30" fillId="0" borderId="0" xfId="14" applyNumberFormat="1" applyFont="1" applyAlignment="1">
      <alignment wrapText="1"/>
    </xf>
    <xf numFmtId="169" fontId="30" fillId="0" borderId="0" xfId="14" applyNumberFormat="1" applyFont="1"/>
    <xf numFmtId="1" fontId="30" fillId="0" borderId="45" xfId="14" applyNumberFormat="1" applyFont="1" applyBorder="1"/>
    <xf numFmtId="169" fontId="30" fillId="0" borderId="45" xfId="14" applyNumberFormat="1" applyFont="1" applyBorder="1"/>
    <xf numFmtId="169" fontId="30" fillId="0" borderId="45" xfId="14" applyNumberFormat="1" applyFont="1" applyBorder="1" applyAlignment="1">
      <alignment wrapText="1"/>
    </xf>
    <xf numFmtId="0" fontId="31" fillId="0" borderId="0" xfId="14" applyFont="1" applyAlignment="1">
      <alignment horizontal="centerContinuous"/>
    </xf>
    <xf numFmtId="0" fontId="31" fillId="0" borderId="0" xfId="14" applyFont="1"/>
    <xf numFmtId="0" fontId="31" fillId="0" borderId="0" xfId="14" applyFont="1" applyAlignment="1">
      <alignment wrapText="1"/>
    </xf>
    <xf numFmtId="0" fontId="31" fillId="0" borderId="0" xfId="14" applyFont="1" applyAlignment="1">
      <alignment horizontal="right" wrapText="1"/>
    </xf>
    <xf numFmtId="164" fontId="13" fillId="9" borderId="24" xfId="1" applyNumberFormat="1" applyFont="1" applyFill="1" applyBorder="1" applyAlignment="1" applyProtection="1">
      <alignment vertical="center"/>
    </xf>
    <xf numFmtId="164" fontId="10" fillId="7" borderId="21" xfId="3" applyFont="1" applyFill="1" applyBorder="1" applyAlignment="1" applyProtection="1">
      <alignment horizontal="center" vertical="center"/>
    </xf>
    <xf numFmtId="164" fontId="11" fillId="7" borderId="11" xfId="3" applyFont="1" applyFill="1" applyBorder="1" applyAlignment="1" applyProtection="1">
      <alignment horizontal="center" vertical="center"/>
    </xf>
    <xf numFmtId="164" fontId="11" fillId="7" borderId="11" xfId="3" applyFont="1" applyFill="1" applyBorder="1" applyAlignment="1" applyProtection="1">
      <alignment horizontal="center" vertical="center" wrapText="1"/>
    </xf>
    <xf numFmtId="164" fontId="11" fillId="7" borderId="11" xfId="4" applyFont="1" applyFill="1" applyBorder="1" applyAlignment="1" applyProtection="1">
      <alignment horizontal="center" vertical="center" textRotation="90" wrapText="1"/>
    </xf>
    <xf numFmtId="164" fontId="11" fillId="7" borderId="22" xfId="4" applyFont="1" applyFill="1" applyBorder="1" applyAlignment="1" applyProtection="1">
      <alignment horizontal="center" vertical="center" wrapText="1"/>
    </xf>
    <xf numFmtId="164" fontId="11" fillId="7" borderId="21" xfId="4" applyFont="1" applyFill="1" applyBorder="1" applyAlignment="1" applyProtection="1">
      <alignment horizontal="center" vertical="center" wrapText="1"/>
    </xf>
    <xf numFmtId="164" fontId="11" fillId="7" borderId="11" xfId="4" applyFont="1" applyFill="1" applyBorder="1" applyAlignment="1" applyProtection="1">
      <alignment horizontal="center" vertical="center" wrapText="1"/>
    </xf>
    <xf numFmtId="164" fontId="11" fillId="7" borderId="4" xfId="4" applyFont="1" applyFill="1" applyBorder="1" applyAlignment="1" applyProtection="1">
      <alignment horizontal="center" vertical="center" wrapText="1"/>
    </xf>
    <xf numFmtId="164" fontId="11" fillId="7" borderId="5" xfId="4" applyFont="1" applyFill="1" applyBorder="1" applyAlignment="1" applyProtection="1">
      <alignment horizontal="center" vertical="center" wrapText="1"/>
    </xf>
    <xf numFmtId="164" fontId="11" fillId="7" borderId="42" xfId="4" applyFont="1" applyFill="1" applyBorder="1" applyAlignment="1" applyProtection="1">
      <alignment horizontal="center" vertical="center" wrapText="1"/>
    </xf>
    <xf numFmtId="164" fontId="11" fillId="7" borderId="8" xfId="4" applyFont="1" applyFill="1" applyBorder="1" applyAlignment="1" applyProtection="1">
      <alignment horizontal="center" vertical="center" wrapText="1"/>
    </xf>
    <xf numFmtId="0" fontId="9" fillId="16" borderId="21" xfId="0" applyFont="1" applyFill="1" applyBorder="1" applyProtection="1"/>
    <xf numFmtId="0" fontId="9" fillId="16" borderId="37" xfId="0" applyFont="1" applyFill="1" applyBorder="1" applyProtection="1">
      <protection locked="0"/>
    </xf>
    <xf numFmtId="0" fontId="9" fillId="16" borderId="15" xfId="0" applyFont="1" applyFill="1" applyBorder="1" applyProtection="1">
      <protection locked="0"/>
    </xf>
    <xf numFmtId="166" fontId="9" fillId="16" borderId="15" xfId="0" applyNumberFormat="1" applyFont="1" applyFill="1" applyBorder="1" applyProtection="1">
      <protection locked="0"/>
    </xf>
    <xf numFmtId="166" fontId="9" fillId="16" borderId="46" xfId="12" applyNumberFormat="1" applyFont="1" applyFill="1" applyBorder="1" applyProtection="1">
      <protection locked="0"/>
    </xf>
    <xf numFmtId="166" fontId="9" fillId="16" borderId="37" xfId="12" applyNumberFormat="1" applyFont="1" applyFill="1" applyBorder="1" applyProtection="1">
      <protection locked="0"/>
    </xf>
    <xf numFmtId="166" fontId="9" fillId="16" borderId="15" xfId="12" applyNumberFormat="1" applyFont="1" applyFill="1" applyBorder="1" applyProtection="1">
      <protection locked="0"/>
    </xf>
    <xf numFmtId="164" fontId="13" fillId="9" borderId="46" xfId="1" applyNumberFormat="1" applyFont="1" applyFill="1" applyBorder="1" applyAlignment="1" applyProtection="1">
      <alignment vertical="center"/>
    </xf>
    <xf numFmtId="164" fontId="13" fillId="9" borderId="6" xfId="1" applyNumberFormat="1" applyFont="1" applyFill="1" applyBorder="1" applyAlignment="1" applyProtection="1">
      <alignment vertical="center"/>
    </xf>
    <xf numFmtId="164" fontId="13" fillId="9" borderId="15" xfId="1" applyNumberFormat="1" applyFont="1" applyFill="1" applyBorder="1" applyAlignment="1" applyProtection="1">
      <alignment vertical="center"/>
    </xf>
    <xf numFmtId="166" fontId="9" fillId="16" borderId="24" xfId="0" applyNumberFormat="1" applyFont="1" applyFill="1" applyBorder="1" applyProtection="1">
      <protection locked="0"/>
    </xf>
    <xf numFmtId="166" fontId="9" fillId="16" borderId="25" xfId="12" applyNumberFormat="1" applyFont="1" applyFill="1" applyBorder="1" applyProtection="1">
      <protection locked="0"/>
    </xf>
    <xf numFmtId="0" fontId="9" fillId="16" borderId="37" xfId="0" applyFont="1" applyFill="1" applyBorder="1" applyProtection="1"/>
    <xf numFmtId="0" fontId="9" fillId="16" borderId="23" xfId="0" applyFont="1" applyFill="1" applyBorder="1" applyProtection="1"/>
    <xf numFmtId="164" fontId="14" fillId="9" borderId="11" xfId="2" applyNumberFormat="1" applyFont="1" applyFill="1" applyBorder="1" applyAlignment="1" applyProtection="1">
      <alignment vertical="center"/>
    </xf>
    <xf numFmtId="164" fontId="14" fillId="9" borderId="22" xfId="2" applyNumberFormat="1" applyFont="1" applyFill="1" applyBorder="1" applyAlignment="1" applyProtection="1">
      <alignment vertical="center"/>
    </xf>
    <xf numFmtId="164" fontId="14" fillId="9" borderId="46" xfId="2" applyNumberFormat="1" applyFont="1" applyFill="1" applyBorder="1" applyAlignment="1" applyProtection="1">
      <alignment vertical="center"/>
    </xf>
    <xf numFmtId="164" fontId="14" fillId="9" borderId="25" xfId="2" applyNumberFormat="1" applyFont="1" applyFill="1" applyBorder="1" applyAlignment="1" applyProtection="1">
      <alignment vertical="center"/>
    </xf>
    <xf numFmtId="0" fontId="19" fillId="0" borderId="0" xfId="0" applyFont="1" applyProtection="1"/>
    <xf numFmtId="0" fontId="11" fillId="0" borderId="0" xfId="0" applyFont="1" applyProtection="1"/>
    <xf numFmtId="0" fontId="11" fillId="0" borderId="48" xfId="0" applyFont="1" applyBorder="1" applyProtection="1"/>
    <xf numFmtId="164" fontId="13" fillId="9" borderId="49" xfId="1" applyNumberFormat="1" applyFont="1" applyFill="1" applyBorder="1" applyAlignment="1" applyProtection="1">
      <alignment horizontal="left" vertical="center"/>
    </xf>
    <xf numFmtId="164" fontId="13" fillId="9" borderId="51" xfId="1" applyNumberFormat="1" applyFont="1" applyFill="1" applyBorder="1" applyProtection="1"/>
    <xf numFmtId="0" fontId="11" fillId="0" borderId="21" xfId="0" applyFont="1" applyBorder="1" applyProtection="1"/>
    <xf numFmtId="164" fontId="13" fillId="9" borderId="52" xfId="1" applyNumberFormat="1" applyFont="1" applyFill="1" applyBorder="1" applyAlignment="1" applyProtection="1">
      <alignment horizontal="left" vertical="center"/>
    </xf>
    <xf numFmtId="164" fontId="13" fillId="9" borderId="53" xfId="1" applyNumberFormat="1" applyFont="1" applyFill="1" applyBorder="1" applyProtection="1"/>
    <xf numFmtId="0" fontId="11" fillId="0" borderId="23" xfId="0" applyFont="1" applyBorder="1" applyProtection="1"/>
    <xf numFmtId="164" fontId="13" fillId="9" borderId="54" xfId="1" applyNumberFormat="1" applyFont="1" applyFill="1" applyBorder="1" applyAlignment="1" applyProtection="1">
      <alignment horizontal="left" vertical="center"/>
    </xf>
    <xf numFmtId="164" fontId="13" fillId="9" borderId="55" xfId="1" applyNumberFormat="1" applyFont="1" applyFill="1" applyBorder="1" applyProtection="1"/>
    <xf numFmtId="0" fontId="11" fillId="0" borderId="16" xfId="0" applyFont="1" applyBorder="1" applyProtection="1"/>
    <xf numFmtId="164" fontId="13" fillId="9" borderId="56" xfId="1" applyNumberFormat="1" applyFont="1" applyFill="1" applyBorder="1" applyAlignment="1" applyProtection="1">
      <alignment horizontal="left" vertical="center"/>
    </xf>
    <xf numFmtId="164" fontId="13" fillId="9" borderId="57" xfId="1" applyNumberFormat="1" applyFont="1" applyFill="1" applyBorder="1" applyProtection="1"/>
    <xf numFmtId="0" fontId="11" fillId="0" borderId="28" xfId="0" applyFont="1" applyBorder="1" applyProtection="1"/>
    <xf numFmtId="164" fontId="13" fillId="9" borderId="58" xfId="1" applyNumberFormat="1" applyFont="1" applyFill="1" applyBorder="1" applyAlignment="1" applyProtection="1">
      <alignment horizontal="left" vertical="center"/>
    </xf>
    <xf numFmtId="164" fontId="13" fillId="9" borderId="59" xfId="1" applyNumberFormat="1" applyFont="1" applyFill="1" applyBorder="1" applyProtection="1"/>
    <xf numFmtId="0" fontId="11" fillId="0" borderId="43" xfId="0" applyFont="1" applyBorder="1" applyProtection="1"/>
    <xf numFmtId="164" fontId="13" fillId="9" borderId="60" xfId="1" applyNumberFormat="1" applyFont="1" applyFill="1" applyBorder="1" applyAlignment="1" applyProtection="1">
      <alignment horizontal="left" vertical="center"/>
    </xf>
    <xf numFmtId="164" fontId="13" fillId="9" borderId="61" xfId="1" applyNumberFormat="1" applyFont="1" applyFill="1" applyBorder="1" applyProtection="1"/>
    <xf numFmtId="0" fontId="11" fillId="0" borderId="21" xfId="0" applyFont="1" applyBorder="1" applyAlignment="1" applyProtection="1">
      <alignment vertical="center" wrapText="1"/>
    </xf>
    <xf numFmtId="164" fontId="20" fillId="6" borderId="16" xfId="6" applyFont="1" applyFill="1" applyBorder="1" applyAlignment="1" applyProtection="1">
      <alignment horizontal="left" vertical="center" wrapText="1"/>
    </xf>
    <xf numFmtId="164" fontId="20" fillId="6" borderId="47" xfId="6" applyFont="1" applyFill="1" applyBorder="1" applyAlignment="1" applyProtection="1">
      <alignment horizontal="left" vertical="center" wrapText="1"/>
    </xf>
    <xf numFmtId="164" fontId="20" fillId="6" borderId="17" xfId="6" applyFont="1" applyFill="1" applyBorder="1" applyAlignment="1" applyProtection="1">
      <alignment horizontal="left" vertical="center" wrapText="1"/>
    </xf>
    <xf numFmtId="166" fontId="25" fillId="0" borderId="0" xfId="12" applyNumberFormat="1" applyFont="1" applyFill="1" applyProtection="1"/>
    <xf numFmtId="166" fontId="9" fillId="0" borderId="31" xfId="12" applyNumberFormat="1" applyFont="1" applyFill="1" applyBorder="1" applyAlignment="1" applyProtection="1">
      <alignment horizontal="center" vertical="center"/>
    </xf>
    <xf numFmtId="166" fontId="9" fillId="0" borderId="31" xfId="12" applyNumberFormat="1" applyFont="1" applyFill="1" applyBorder="1" applyAlignment="1" applyProtection="1">
      <alignment horizontal="center" vertical="center" wrapText="1"/>
    </xf>
    <xf numFmtId="166" fontId="9" fillId="0" borderId="12" xfId="12" applyNumberFormat="1" applyFont="1" applyFill="1" applyBorder="1" applyAlignment="1" applyProtection="1">
      <alignment horizontal="center" vertical="center" wrapText="1"/>
    </xf>
    <xf numFmtId="166" fontId="9" fillId="0" borderId="0" xfId="12" applyNumberFormat="1" applyFont="1" applyFill="1" applyBorder="1" applyAlignment="1" applyProtection="1">
      <alignment horizontal="center" vertical="center" wrapText="1"/>
    </xf>
    <xf numFmtId="166" fontId="21" fillId="0" borderId="31" xfId="12" applyNumberFormat="1" applyFont="1" applyFill="1" applyBorder="1" applyAlignment="1" applyProtection="1">
      <alignment horizontal="center" vertical="center" wrapText="1"/>
    </xf>
    <xf numFmtId="166" fontId="21" fillId="0" borderId="20" xfId="12" applyNumberFormat="1" applyFont="1" applyFill="1" applyBorder="1" applyAlignment="1" applyProtection="1">
      <alignment horizontal="center" vertical="center" wrapText="1"/>
    </xf>
    <xf numFmtId="166" fontId="9" fillId="0" borderId="30" xfId="12" applyNumberFormat="1" applyFont="1" applyFill="1" applyBorder="1" applyAlignment="1" applyProtection="1">
      <alignment horizontal="center" vertical="center"/>
    </xf>
    <xf numFmtId="166" fontId="9" fillId="0" borderId="30" xfId="12" applyNumberFormat="1" applyFont="1" applyFill="1" applyBorder="1" applyAlignment="1" applyProtection="1">
      <alignment horizontal="center" vertical="center" wrapText="1"/>
    </xf>
    <xf numFmtId="166" fontId="9" fillId="0" borderId="63" xfId="12" applyNumberFormat="1" applyFont="1" applyFill="1" applyBorder="1" applyAlignment="1" applyProtection="1">
      <alignment horizontal="center" vertical="center" wrapText="1"/>
    </xf>
    <xf numFmtId="166" fontId="9" fillId="0" borderId="33" xfId="12" applyNumberFormat="1" applyFont="1" applyFill="1" applyBorder="1" applyAlignment="1" applyProtection="1">
      <alignment horizontal="center" vertical="center" wrapText="1"/>
    </xf>
    <xf numFmtId="166" fontId="21" fillId="0" borderId="30" xfId="12" applyNumberFormat="1" applyFont="1" applyFill="1" applyBorder="1" applyAlignment="1" applyProtection="1">
      <alignment horizontal="center" vertical="center" wrapText="1"/>
    </xf>
    <xf numFmtId="166" fontId="21" fillId="0" borderId="39" xfId="12" applyNumberFormat="1" applyFont="1" applyFill="1" applyBorder="1" applyAlignment="1" applyProtection="1">
      <alignment horizontal="center" vertical="center" wrapText="1"/>
    </xf>
    <xf numFmtId="166" fontId="22" fillId="11" borderId="26" xfId="12" applyNumberFormat="1" applyFont="1" applyFill="1" applyBorder="1" applyAlignment="1" applyProtection="1">
      <alignment horizontal="left" vertical="center" wrapText="1"/>
    </xf>
    <xf numFmtId="166" fontId="9" fillId="0" borderId="32" xfId="12" applyNumberFormat="1" applyFont="1" applyBorder="1" applyProtection="1"/>
    <xf numFmtId="164" fontId="13" fillId="9" borderId="44" xfId="1" applyNumberFormat="1" applyFont="1" applyFill="1" applyBorder="1" applyAlignment="1" applyProtection="1">
      <alignment vertical="center"/>
    </xf>
    <xf numFmtId="0" fontId="9" fillId="0" borderId="0" xfId="0" applyFont="1" applyBorder="1" applyProtection="1"/>
    <xf numFmtId="0" fontId="9" fillId="0" borderId="0" xfId="0" quotePrefix="1" applyFont="1"/>
    <xf numFmtId="166" fontId="21" fillId="0" borderId="4" xfId="12" applyNumberFormat="1" applyFont="1" applyBorder="1" applyAlignment="1" applyProtection="1">
      <alignment vertical="center"/>
    </xf>
    <xf numFmtId="166" fontId="21" fillId="11" borderId="4" xfId="12" applyNumberFormat="1" applyFont="1" applyFill="1" applyBorder="1" applyAlignment="1" applyProtection="1">
      <alignment vertical="center"/>
    </xf>
    <xf numFmtId="166" fontId="21" fillId="12" borderId="4" xfId="12" applyNumberFormat="1" applyFont="1" applyFill="1" applyBorder="1" applyAlignment="1" applyProtection="1">
      <alignment vertical="center"/>
    </xf>
    <xf numFmtId="166" fontId="9" fillId="0" borderId="4" xfId="12" applyNumberFormat="1" applyFont="1" applyBorder="1" applyAlignment="1" applyProtection="1">
      <alignment vertical="center" wrapText="1"/>
    </xf>
    <xf numFmtId="166" fontId="9" fillId="12" borderId="66" xfId="12" applyNumberFormat="1" applyFont="1" applyFill="1" applyBorder="1" applyAlignment="1" applyProtection="1">
      <alignment horizontal="center" vertical="center" wrapText="1"/>
    </xf>
    <xf numFmtId="166" fontId="9" fillId="0" borderId="66" xfId="12" applyNumberFormat="1" applyFont="1" applyFill="1" applyBorder="1" applyAlignment="1" applyProtection="1">
      <alignment horizontal="center" vertical="center" wrapText="1"/>
    </xf>
    <xf numFmtId="164" fontId="13" fillId="9" borderId="42" xfId="1" applyNumberFormat="1" applyFont="1" applyFill="1" applyBorder="1" applyAlignment="1" applyProtection="1">
      <alignment vertical="center"/>
    </xf>
    <xf numFmtId="166" fontId="9" fillId="0" borderId="42" xfId="12" applyNumberFormat="1" applyFont="1" applyBorder="1" applyProtection="1"/>
    <xf numFmtId="164" fontId="13" fillId="9" borderId="67" xfId="1" applyNumberFormat="1" applyFont="1" applyFill="1" applyBorder="1" applyAlignment="1" applyProtection="1">
      <alignment vertical="center"/>
    </xf>
    <xf numFmtId="4" fontId="37" fillId="0" borderId="0" xfId="27" applyNumberFormat="1" applyProtection="1"/>
    <xf numFmtId="164" fontId="39" fillId="0" borderId="0" xfId="27" applyNumberFormat="1" applyFont="1" applyFill="1" applyBorder="1" applyProtection="1"/>
    <xf numFmtId="164" fontId="13" fillId="2" borderId="60" xfId="7" applyFont="1" applyBorder="1" applyProtection="1"/>
    <xf numFmtId="164" fontId="13" fillId="2" borderId="52" xfId="7" applyFont="1" applyBorder="1" applyProtection="1"/>
    <xf numFmtId="164" fontId="13" fillId="2" borderId="68" xfId="7" applyFont="1" applyBorder="1" applyProtection="1"/>
    <xf numFmtId="164" fontId="13" fillId="2" borderId="71" xfId="7" applyFont="1" applyBorder="1" applyProtection="1"/>
    <xf numFmtId="164" fontId="13" fillId="2" borderId="72" xfId="7" applyFont="1" applyBorder="1" applyProtection="1"/>
    <xf numFmtId="164" fontId="13" fillId="2" borderId="2" xfId="7" applyFont="1" applyBorder="1" applyProtection="1"/>
    <xf numFmtId="164" fontId="13" fillId="2" borderId="75" xfId="7" applyFont="1" applyBorder="1" applyProtection="1"/>
    <xf numFmtId="49" fontId="13" fillId="2" borderId="73" xfId="7" applyNumberFormat="1" applyFont="1" applyBorder="1" applyAlignment="1" applyProtection="1">
      <alignment vertical="center"/>
    </xf>
    <xf numFmtId="164" fontId="13" fillId="2" borderId="2" xfId="7" applyFont="1" applyBorder="1" applyAlignment="1" applyProtection="1">
      <alignment horizontal="left" vertical="center"/>
    </xf>
    <xf numFmtId="49" fontId="13" fillId="2" borderId="74" xfId="7" applyNumberFormat="1" applyFont="1" applyBorder="1" applyAlignment="1" applyProtection="1">
      <alignment vertical="center"/>
    </xf>
    <xf numFmtId="164" fontId="13" fillId="2" borderId="75" xfId="7" applyFont="1" applyBorder="1" applyAlignment="1" applyProtection="1">
      <alignment horizontal="left" vertical="center"/>
    </xf>
    <xf numFmtId="166" fontId="9" fillId="0" borderId="50" xfId="12" applyNumberFormat="1" applyFont="1" applyFill="1" applyBorder="1" applyAlignment="1" applyProtection="1">
      <alignment horizontal="center" vertical="center" wrapText="1"/>
    </xf>
    <xf numFmtId="166" fontId="9" fillId="0" borderId="39" xfId="12" applyNumberFormat="1" applyFont="1" applyFill="1" applyBorder="1" applyAlignment="1" applyProtection="1">
      <alignment horizontal="center" vertical="center" wrapText="1"/>
    </xf>
    <xf numFmtId="166" fontId="24" fillId="0" borderId="0" xfId="12" applyNumberFormat="1" applyFont="1" applyAlignment="1" applyProtection="1">
      <alignment horizontal="left" vertical="center"/>
    </xf>
    <xf numFmtId="0" fontId="22" fillId="0" borderId="0" xfId="0" applyFont="1" applyAlignment="1" applyProtection="1">
      <alignment vertical="center"/>
    </xf>
    <xf numFmtId="0" fontId="9" fillId="0" borderId="0" xfId="0" applyFont="1" applyAlignment="1" applyProtection="1">
      <alignment vertical="center"/>
    </xf>
    <xf numFmtId="166" fontId="9" fillId="16" borderId="11" xfId="12" applyNumberFormat="1" applyFont="1" applyFill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left" vertical="center" wrapText="1"/>
    </xf>
    <xf numFmtId="166" fontId="9" fillId="16" borderId="24" xfId="12" applyNumberFormat="1" applyFont="1" applyFill="1" applyBorder="1" applyAlignment="1" applyProtection="1">
      <alignment vertical="center"/>
      <protection locked="0"/>
    </xf>
    <xf numFmtId="0" fontId="9" fillId="16" borderId="22" xfId="0" applyFont="1" applyFill="1" applyBorder="1" applyAlignment="1" applyProtection="1">
      <protection locked="0"/>
    </xf>
    <xf numFmtId="0" fontId="9" fillId="16" borderId="25" xfId="0" applyFont="1" applyFill="1" applyBorder="1" applyAlignment="1" applyProtection="1">
      <protection locked="0"/>
    </xf>
    <xf numFmtId="164" fontId="11" fillId="6" borderId="77" xfId="6" applyFont="1" applyFill="1" applyBorder="1" applyAlignment="1" applyProtection="1">
      <alignment horizontal="left" vertical="center" wrapText="1"/>
    </xf>
    <xf numFmtId="0" fontId="25" fillId="0" borderId="21" xfId="0" applyFont="1" applyBorder="1" applyProtection="1"/>
    <xf numFmtId="0" fontId="25" fillId="0" borderId="23" xfId="0" applyFont="1" applyBorder="1" applyProtection="1"/>
    <xf numFmtId="164" fontId="13" fillId="9" borderId="5" xfId="1" applyNumberFormat="1" applyFont="1" applyFill="1" applyBorder="1" applyAlignment="1" applyProtection="1">
      <alignment vertical="center"/>
    </xf>
    <xf numFmtId="166" fontId="9" fillId="12" borderId="20" xfId="12" applyNumberFormat="1" applyFont="1" applyFill="1" applyBorder="1" applyAlignment="1" applyProtection="1">
      <alignment horizontal="center" vertical="center" wrapText="1"/>
    </xf>
    <xf numFmtId="164" fontId="20" fillId="9" borderId="21" xfId="2" applyNumberFormat="1" applyFont="1" applyFill="1" applyBorder="1" applyAlignment="1" applyProtection="1">
      <alignment vertical="center"/>
    </xf>
    <xf numFmtId="165" fontId="27" fillId="17" borderId="22" xfId="0" applyNumberFormat="1" applyFont="1" applyFill="1" applyBorder="1" applyAlignment="1" applyProtection="1">
      <alignment horizontal="center" vertical="center" wrapText="1"/>
    </xf>
    <xf numFmtId="166" fontId="20" fillId="12" borderId="6" xfId="12" applyNumberFormat="1" applyFont="1" applyFill="1" applyBorder="1" applyAlignment="1" applyProtection="1">
      <alignment vertical="center" wrapText="1"/>
    </xf>
    <xf numFmtId="165" fontId="27" fillId="17" borderId="37" xfId="0" applyNumberFormat="1" applyFont="1" applyFill="1" applyBorder="1" applyAlignment="1" applyProtection="1">
      <alignment horizontal="center" vertical="center" wrapText="1"/>
    </xf>
    <xf numFmtId="165" fontId="27" fillId="17" borderId="15" xfId="0" applyNumberFormat="1" applyFont="1" applyFill="1" applyBorder="1" applyAlignment="1" applyProtection="1">
      <alignment horizontal="center" vertical="center" wrapText="1"/>
    </xf>
    <xf numFmtId="165" fontId="27" fillId="17" borderId="6" xfId="0" applyNumberFormat="1" applyFont="1" applyFill="1" applyBorder="1" applyAlignment="1" applyProtection="1">
      <alignment horizontal="center" vertical="center" wrapText="1"/>
    </xf>
    <xf numFmtId="166" fontId="0" fillId="16" borderId="46" xfId="12" applyNumberFormat="1" applyFont="1" applyFill="1" applyBorder="1" applyProtection="1">
      <protection locked="0"/>
    </xf>
    <xf numFmtId="164" fontId="13" fillId="9" borderId="81" xfId="1" applyNumberFormat="1" applyFont="1" applyFill="1" applyBorder="1" applyAlignment="1" applyProtection="1">
      <alignment vertical="center"/>
    </xf>
    <xf numFmtId="164" fontId="13" fillId="9" borderId="82" xfId="1" applyNumberFormat="1" applyFont="1" applyFill="1" applyBorder="1" applyAlignment="1" applyProtection="1">
      <alignment vertical="center"/>
    </xf>
    <xf numFmtId="164" fontId="13" fillId="9" borderId="83" xfId="1" applyNumberFormat="1" applyFont="1" applyFill="1" applyBorder="1" applyAlignment="1" applyProtection="1">
      <alignment vertical="center"/>
    </xf>
    <xf numFmtId="164" fontId="13" fillId="9" borderId="34" xfId="1" applyNumberFormat="1" applyFont="1" applyFill="1" applyBorder="1" applyAlignment="1" applyProtection="1">
      <alignment vertical="center"/>
    </xf>
    <xf numFmtId="164" fontId="11" fillId="12" borderId="21" xfId="4" applyFont="1" applyFill="1" applyBorder="1" applyAlignment="1" applyProtection="1">
      <alignment horizontal="left" vertical="center" wrapText="1"/>
    </xf>
    <xf numFmtId="164" fontId="11" fillId="12" borderId="22" xfId="4" applyFont="1" applyFill="1" applyBorder="1" applyAlignment="1" applyProtection="1">
      <alignment horizontal="left" vertical="center" wrapText="1"/>
    </xf>
    <xf numFmtId="164" fontId="11" fillId="12" borderId="44" xfId="4" applyFont="1" applyFill="1" applyBorder="1" applyAlignment="1" applyProtection="1">
      <alignment horizontal="left" vertical="center" wrapText="1"/>
    </xf>
    <xf numFmtId="164" fontId="20" fillId="2" borderId="2" xfId="7" applyFont="1" applyBorder="1" applyAlignment="1" applyProtection="1">
      <alignment horizontal="left" vertical="center" wrapText="1"/>
    </xf>
    <xf numFmtId="164" fontId="20" fillId="2" borderId="53" xfId="7" applyFont="1" applyBorder="1" applyAlignment="1" applyProtection="1">
      <alignment horizontal="left" vertical="center" wrapText="1"/>
    </xf>
    <xf numFmtId="0" fontId="9" fillId="15" borderId="21" xfId="0" applyFont="1" applyFill="1" applyBorder="1" applyProtection="1">
      <protection locked="0"/>
    </xf>
    <xf numFmtId="0" fontId="9" fillId="15" borderId="23" xfId="0" applyFont="1" applyFill="1" applyBorder="1" applyProtection="1">
      <protection locked="0"/>
    </xf>
    <xf numFmtId="0" fontId="9" fillId="15" borderId="24" xfId="0" applyFont="1" applyFill="1" applyBorder="1" applyProtection="1">
      <protection locked="0"/>
    </xf>
    <xf numFmtId="164" fontId="11" fillId="12" borderId="65" xfId="4" applyFont="1" applyFill="1" applyBorder="1" applyAlignment="1" applyProtection="1">
      <alignment horizontal="left" vertical="center" wrapText="1"/>
    </xf>
    <xf numFmtId="164" fontId="11" fillId="12" borderId="79" xfId="4" applyFont="1" applyFill="1" applyBorder="1" applyAlignment="1" applyProtection="1">
      <alignment horizontal="left" vertical="center" wrapText="1"/>
    </xf>
    <xf numFmtId="0" fontId="9" fillId="15" borderId="22" xfId="0" applyFont="1" applyFill="1" applyBorder="1" applyProtection="1">
      <protection locked="0"/>
    </xf>
    <xf numFmtId="0" fontId="9" fillId="15" borderId="25" xfId="0" applyFont="1" applyFill="1" applyBorder="1" applyProtection="1">
      <protection locked="0"/>
    </xf>
    <xf numFmtId="164" fontId="20" fillId="2" borderId="73" xfId="7" applyFont="1" applyBorder="1" applyAlignment="1" applyProtection="1">
      <alignment horizontal="left" vertical="center" wrapText="1"/>
    </xf>
    <xf numFmtId="164" fontId="11" fillId="12" borderId="5" xfId="4" applyFont="1" applyFill="1" applyBorder="1" applyAlignment="1" applyProtection="1">
      <alignment horizontal="left" vertical="center" wrapText="1"/>
    </xf>
    <xf numFmtId="164" fontId="20" fillId="2" borderId="52" xfId="7" applyFont="1" applyBorder="1" applyAlignment="1" applyProtection="1">
      <alignment horizontal="left" vertical="center" wrapText="1"/>
    </xf>
    <xf numFmtId="164" fontId="20" fillId="2" borderId="85" xfId="7" applyFont="1" applyBorder="1" applyAlignment="1" applyProtection="1">
      <alignment horizontal="left" vertical="center" wrapText="1"/>
    </xf>
    <xf numFmtId="164" fontId="11" fillId="12" borderId="4" xfId="4" applyFont="1" applyFill="1" applyBorder="1" applyAlignment="1" applyProtection="1">
      <alignment horizontal="left" vertical="center" wrapText="1"/>
    </xf>
    <xf numFmtId="164" fontId="13" fillId="9" borderId="31" xfId="1" applyNumberFormat="1" applyFont="1" applyFill="1" applyBorder="1" applyAlignment="1" applyProtection="1">
      <alignment vertical="center"/>
    </xf>
    <xf numFmtId="164" fontId="10" fillId="11" borderId="84" xfId="3" applyFont="1" applyFill="1" applyBorder="1" applyAlignment="1" applyProtection="1">
      <alignment horizontal="center" vertical="center"/>
    </xf>
    <xf numFmtId="164" fontId="9" fillId="3" borderId="4" xfId="5" applyFont="1" applyBorder="1" applyProtection="1">
      <alignment horizontal="left" vertical="center"/>
      <protection locked="0"/>
    </xf>
    <xf numFmtId="164" fontId="11" fillId="7" borderId="11" xfId="4" applyFont="1" applyFill="1" applyBorder="1" applyAlignment="1" applyProtection="1">
      <alignment horizontal="center" vertical="center"/>
    </xf>
    <xf numFmtId="164" fontId="28" fillId="6" borderId="30" xfId="6" applyFont="1" applyFill="1" applyBorder="1" applyAlignment="1" applyProtection="1">
      <alignment horizontal="left" vertical="center" wrapText="1"/>
    </xf>
    <xf numFmtId="164" fontId="28" fillId="6" borderId="80" xfId="6" applyFont="1" applyFill="1" applyBorder="1" applyAlignment="1" applyProtection="1">
      <alignment horizontal="left" vertical="center" wrapText="1"/>
    </xf>
    <xf numFmtId="164" fontId="28" fillId="6" borderId="33" xfId="6" applyFont="1" applyFill="1" applyBorder="1" applyAlignment="1" applyProtection="1">
      <alignment horizontal="left" vertical="center" wrapText="1"/>
    </xf>
    <xf numFmtId="164" fontId="28" fillId="6" borderId="70" xfId="6" applyFont="1" applyFill="1" applyBorder="1" applyAlignment="1" applyProtection="1">
      <alignment horizontal="left" vertical="center" wrapText="1"/>
    </xf>
    <xf numFmtId="164" fontId="20" fillId="2" borderId="86" xfId="7" applyFont="1" applyBorder="1" applyAlignment="1" applyProtection="1">
      <alignment horizontal="left" vertical="center" wrapText="1"/>
    </xf>
    <xf numFmtId="164" fontId="12" fillId="19" borderId="9" xfId="5" applyFont="1" applyFill="1" applyBorder="1" applyProtection="1">
      <alignment horizontal="left" vertical="center"/>
    </xf>
    <xf numFmtId="164" fontId="14" fillId="9" borderId="24" xfId="2" applyNumberFormat="1" applyFont="1" applyFill="1" applyBorder="1" applyAlignment="1" applyProtection="1">
      <alignment vertical="center"/>
    </xf>
    <xf numFmtId="0" fontId="40" fillId="0" borderId="0" xfId="0" quotePrefix="1" applyFont="1"/>
    <xf numFmtId="0" fontId="40" fillId="0" borderId="0" xfId="0" applyFont="1"/>
    <xf numFmtId="0" fontId="40" fillId="0" borderId="0" xfId="0" applyFont="1" applyAlignment="1">
      <alignment wrapText="1"/>
    </xf>
    <xf numFmtId="164" fontId="13" fillId="2" borderId="88" xfId="7" applyFont="1" applyBorder="1" applyProtection="1"/>
    <xf numFmtId="164" fontId="13" fillId="2" borderId="90" xfId="7" applyFont="1" applyBorder="1" applyProtection="1"/>
    <xf numFmtId="164" fontId="39" fillId="0" borderId="91" xfId="27" applyNumberFormat="1" applyFont="1" applyFill="1" applyBorder="1" applyProtection="1"/>
    <xf numFmtId="164" fontId="13" fillId="2" borderId="92" xfId="7" applyFont="1" applyBorder="1" applyProtection="1"/>
    <xf numFmtId="164" fontId="13" fillId="2" borderId="93" xfId="7" applyFont="1" applyBorder="1" applyProtection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66" fontId="24" fillId="0" borderId="0" xfId="12" applyNumberFormat="1" applyFont="1" applyAlignment="1" applyProtection="1">
      <alignment horizontal="left"/>
    </xf>
    <xf numFmtId="0" fontId="9" fillId="0" borderId="11" xfId="0" applyFont="1" applyBorder="1" applyAlignment="1" applyProtection="1">
      <alignment horizontal="left" vertical="center" wrapText="1"/>
    </xf>
    <xf numFmtId="0" fontId="9" fillId="0" borderId="18" xfId="0" applyFont="1" applyBorder="1" applyAlignment="1" applyProtection="1">
      <alignment horizontal="left" vertical="center" wrapText="1"/>
    </xf>
    <xf numFmtId="166" fontId="22" fillId="11" borderId="26" xfId="12" applyNumberFormat="1" applyFont="1" applyFill="1" applyBorder="1" applyAlignment="1" applyProtection="1">
      <alignment horizontal="left" vertical="center"/>
    </xf>
    <xf numFmtId="164" fontId="10" fillId="6" borderId="9" xfId="3" applyFont="1" applyFill="1" applyBorder="1" applyAlignment="1" applyProtection="1">
      <alignment horizontal="left" vertical="center" wrapText="1"/>
    </xf>
    <xf numFmtId="164" fontId="10" fillId="6" borderId="3" xfId="3" applyFont="1" applyFill="1" applyBorder="1" applyAlignment="1" applyProtection="1">
      <alignment horizontal="left" vertical="center" wrapText="1"/>
    </xf>
    <xf numFmtId="0" fontId="19" fillId="11" borderId="4" xfId="0" applyFont="1" applyFill="1" applyBorder="1" applyAlignment="1" applyProtection="1">
      <alignment horizontal="left" vertical="center"/>
    </xf>
    <xf numFmtId="0" fontId="19" fillId="11" borderId="10" xfId="0" applyFont="1" applyFill="1" applyBorder="1" applyAlignment="1" applyProtection="1">
      <alignment horizontal="left" vertical="center"/>
    </xf>
    <xf numFmtId="0" fontId="19" fillId="11" borderId="5" xfId="0" applyFont="1" applyFill="1" applyBorder="1" applyAlignment="1" applyProtection="1">
      <alignment horizontal="left" vertical="center"/>
    </xf>
    <xf numFmtId="0" fontId="9" fillId="0" borderId="4" xfId="0" applyFont="1" applyBorder="1" applyAlignment="1" applyProtection="1">
      <alignment horizontal="left" vertical="center"/>
    </xf>
    <xf numFmtId="0" fontId="9" fillId="0" borderId="10" xfId="0" applyFont="1" applyBorder="1" applyAlignment="1" applyProtection="1">
      <alignment horizontal="left" vertical="center"/>
    </xf>
    <xf numFmtId="0" fontId="9" fillId="0" borderId="5" xfId="0" applyFont="1" applyBorder="1" applyAlignment="1" applyProtection="1">
      <alignment horizontal="left" vertical="center"/>
    </xf>
    <xf numFmtId="0" fontId="11" fillId="0" borderId="4" xfId="0" applyFont="1" applyFill="1" applyBorder="1" applyAlignment="1" applyProtection="1">
      <alignment horizontal="left" vertical="center"/>
    </xf>
    <xf numFmtId="0" fontId="11" fillId="0" borderId="10" xfId="0" applyFont="1" applyFill="1" applyBorder="1" applyAlignment="1" applyProtection="1">
      <alignment horizontal="left" vertical="center"/>
    </xf>
    <xf numFmtId="0" fontId="11" fillId="0" borderId="5" xfId="0" applyFont="1" applyFill="1" applyBorder="1" applyAlignment="1" applyProtection="1">
      <alignment horizontal="left" vertical="center"/>
    </xf>
    <xf numFmtId="0" fontId="20" fillId="12" borderId="4" xfId="0" applyFont="1" applyFill="1" applyBorder="1" applyAlignment="1" applyProtection="1">
      <alignment horizontal="left" vertical="center"/>
    </xf>
    <xf numFmtId="0" fontId="20" fillId="12" borderId="10" xfId="0" applyFont="1" applyFill="1" applyBorder="1" applyAlignment="1" applyProtection="1">
      <alignment horizontal="left" vertical="center"/>
    </xf>
    <xf numFmtId="0" fontId="20" fillId="12" borderId="5" xfId="0" applyFont="1" applyFill="1" applyBorder="1" applyAlignment="1" applyProtection="1">
      <alignment horizontal="left" vertical="center"/>
    </xf>
    <xf numFmtId="0" fontId="9" fillId="0" borderId="4" xfId="0" applyFont="1" applyFill="1" applyBorder="1" applyAlignment="1" applyProtection="1">
      <alignment horizontal="left" vertical="center"/>
    </xf>
    <xf numFmtId="0" fontId="9" fillId="0" borderId="10" xfId="0" applyFont="1" applyFill="1" applyBorder="1" applyAlignment="1" applyProtection="1">
      <alignment horizontal="left" vertical="center"/>
    </xf>
    <xf numFmtId="0" fontId="9" fillId="0" borderId="5" xfId="0" applyFont="1" applyFill="1" applyBorder="1" applyAlignment="1" applyProtection="1">
      <alignment horizontal="left" vertical="center"/>
    </xf>
    <xf numFmtId="0" fontId="20" fillId="12" borderId="11" xfId="0" applyFont="1" applyFill="1" applyBorder="1" applyAlignment="1" applyProtection="1">
      <alignment horizontal="left" vertical="center"/>
    </xf>
    <xf numFmtId="0" fontId="9" fillId="0" borderId="4" xfId="0" applyFont="1" applyBorder="1" applyAlignment="1" applyProtection="1">
      <alignment horizontal="left" vertical="center" wrapText="1"/>
    </xf>
    <xf numFmtId="0" fontId="9" fillId="0" borderId="10" xfId="0" applyFont="1" applyBorder="1" applyAlignment="1" applyProtection="1">
      <alignment horizontal="left" vertical="center" wrapText="1"/>
    </xf>
    <xf numFmtId="0" fontId="9" fillId="0" borderId="5" xfId="0" applyFont="1" applyBorder="1" applyAlignment="1" applyProtection="1">
      <alignment horizontal="left" vertical="center" wrapText="1"/>
    </xf>
    <xf numFmtId="166" fontId="10" fillId="0" borderId="40" xfId="12" applyNumberFormat="1" applyFont="1" applyFill="1" applyBorder="1" applyAlignment="1" applyProtection="1">
      <alignment horizontal="left" vertical="center"/>
    </xf>
    <xf numFmtId="166" fontId="10" fillId="0" borderId="41" xfId="12" applyNumberFormat="1" applyFont="1" applyFill="1" applyBorder="1" applyAlignment="1" applyProtection="1">
      <alignment horizontal="left" vertical="center"/>
    </xf>
    <xf numFmtId="166" fontId="10" fillId="0" borderId="26" xfId="12" applyNumberFormat="1" applyFont="1" applyFill="1" applyBorder="1" applyAlignment="1" applyProtection="1">
      <alignment horizontal="left" vertical="center"/>
    </xf>
    <xf numFmtId="166" fontId="10" fillId="0" borderId="27" xfId="12" applyNumberFormat="1" applyFont="1" applyFill="1" applyBorder="1" applyAlignment="1" applyProtection="1">
      <alignment horizontal="left" vertical="center"/>
    </xf>
    <xf numFmtId="166" fontId="24" fillId="0" borderId="0" xfId="12" applyNumberFormat="1" applyFont="1" applyAlignment="1" applyProtection="1">
      <alignment horizontal="left"/>
    </xf>
    <xf numFmtId="166" fontId="22" fillId="11" borderId="26" xfId="12" applyNumberFormat="1" applyFont="1" applyFill="1" applyBorder="1" applyAlignment="1" applyProtection="1">
      <alignment horizontal="center" vertical="center" wrapText="1"/>
    </xf>
    <xf numFmtId="166" fontId="22" fillId="11" borderId="27" xfId="12" applyNumberFormat="1" applyFont="1" applyFill="1" applyBorder="1" applyAlignment="1" applyProtection="1">
      <alignment horizontal="center" vertical="center" wrapText="1"/>
    </xf>
    <xf numFmtId="166" fontId="10" fillId="11" borderId="30" xfId="12" applyNumberFormat="1" applyFont="1" applyFill="1" applyBorder="1" applyAlignment="1" applyProtection="1">
      <alignment horizontal="center" vertical="center"/>
    </xf>
    <xf numFmtId="166" fontId="10" fillId="11" borderId="33" xfId="12" applyNumberFormat="1" applyFont="1" applyFill="1" applyBorder="1" applyAlignment="1" applyProtection="1">
      <alignment horizontal="center" vertical="center"/>
    </xf>
    <xf numFmtId="166" fontId="10" fillId="11" borderId="31" xfId="12" applyNumberFormat="1" applyFont="1" applyFill="1" applyBorder="1" applyAlignment="1" applyProtection="1">
      <alignment horizontal="center" vertical="center"/>
    </xf>
    <xf numFmtId="166" fontId="10" fillId="11" borderId="0" xfId="12" applyNumberFormat="1" applyFont="1" applyFill="1" applyBorder="1" applyAlignment="1" applyProtection="1">
      <alignment horizontal="center" vertical="center"/>
    </xf>
    <xf numFmtId="166" fontId="22" fillId="11" borderId="29" xfId="12" applyNumberFormat="1" applyFont="1" applyFill="1" applyBorder="1" applyAlignment="1" applyProtection="1">
      <alignment horizontal="center" vertical="center" wrapText="1"/>
    </xf>
    <xf numFmtId="0" fontId="9" fillId="16" borderId="23" xfId="0" applyFont="1" applyFill="1" applyBorder="1" applyAlignment="1" applyProtection="1">
      <alignment horizontal="center"/>
      <protection locked="0"/>
    </xf>
    <xf numFmtId="0" fontId="9" fillId="16" borderId="24" xfId="0" applyFont="1" applyFill="1" applyBorder="1" applyAlignment="1" applyProtection="1">
      <alignment horizontal="center"/>
      <protection locked="0"/>
    </xf>
    <xf numFmtId="164" fontId="11" fillId="6" borderId="30" xfId="6" applyFont="1" applyFill="1" applyBorder="1" applyAlignment="1" applyProtection="1">
      <alignment horizontal="center" vertical="center" wrapText="1"/>
    </xf>
    <xf numFmtId="164" fontId="11" fillId="6" borderId="78" xfId="6" applyFont="1" applyFill="1" applyBorder="1" applyAlignment="1" applyProtection="1">
      <alignment horizontal="center" vertical="center" wrapText="1"/>
    </xf>
    <xf numFmtId="0" fontId="9" fillId="16" borderId="21" xfId="0" applyFont="1" applyFill="1" applyBorder="1" applyAlignment="1" applyProtection="1">
      <alignment horizontal="center"/>
      <protection locked="0"/>
    </xf>
    <xf numFmtId="0" fontId="9" fillId="16" borderId="11" xfId="0" applyFont="1" applyFill="1" applyBorder="1" applyAlignment="1" applyProtection="1">
      <alignment horizontal="center"/>
      <protection locked="0"/>
    </xf>
    <xf numFmtId="164" fontId="28" fillId="6" borderId="63" xfId="6" applyFont="1" applyFill="1" applyBorder="1" applyAlignment="1" applyProtection="1">
      <alignment horizontal="center" vertical="center" wrapText="1"/>
    </xf>
    <xf numFmtId="164" fontId="28" fillId="6" borderId="33" xfId="6" applyFont="1" applyFill="1" applyBorder="1" applyAlignment="1" applyProtection="1">
      <alignment horizontal="center" vertical="center" wrapText="1"/>
    </xf>
    <xf numFmtId="0" fontId="9" fillId="0" borderId="11" xfId="0" applyFont="1" applyBorder="1" applyAlignment="1" applyProtection="1">
      <alignment horizontal="left" vertical="center" wrapText="1"/>
    </xf>
    <xf numFmtId="0" fontId="9" fillId="0" borderId="24" xfId="0" applyFont="1" applyBorder="1" applyAlignment="1" applyProtection="1">
      <alignment horizontal="left" vertical="center" wrapText="1"/>
    </xf>
    <xf numFmtId="0" fontId="9" fillId="0" borderId="34" xfId="0" applyFont="1" applyBorder="1" applyAlignment="1" applyProtection="1">
      <alignment horizontal="left" vertical="center" wrapText="1"/>
    </xf>
    <xf numFmtId="0" fontId="9" fillId="0" borderId="18" xfId="0" applyFont="1" applyBorder="1" applyAlignment="1" applyProtection="1">
      <alignment horizontal="left" vertical="center" wrapText="1"/>
    </xf>
    <xf numFmtId="164" fontId="10" fillId="11" borderId="26" xfId="3" applyFont="1" applyFill="1" applyBorder="1" applyAlignment="1" applyProtection="1">
      <alignment horizontal="center" vertical="center"/>
    </xf>
    <xf numFmtId="164" fontId="10" fillId="11" borderId="29" xfId="3" applyFont="1" applyFill="1" applyBorder="1" applyAlignment="1" applyProtection="1">
      <alignment horizontal="center" vertical="center"/>
    </xf>
    <xf numFmtId="164" fontId="10" fillId="11" borderId="27" xfId="3" applyFont="1" applyFill="1" applyBorder="1" applyAlignment="1" applyProtection="1">
      <alignment horizontal="center" vertical="center"/>
    </xf>
    <xf numFmtId="166" fontId="22" fillId="11" borderId="26" xfId="12" applyNumberFormat="1" applyFont="1" applyFill="1" applyBorder="1" applyAlignment="1" applyProtection="1">
      <alignment horizontal="left" vertical="center"/>
    </xf>
    <xf numFmtId="166" fontId="22" fillId="11" borderId="29" xfId="12" applyNumberFormat="1" applyFont="1" applyFill="1" applyBorder="1" applyAlignment="1" applyProtection="1">
      <alignment horizontal="left" vertical="center"/>
    </xf>
    <xf numFmtId="166" fontId="22" fillId="11" borderId="27" xfId="12" applyNumberFormat="1" applyFont="1" applyFill="1" applyBorder="1" applyAlignment="1" applyProtection="1">
      <alignment horizontal="left" vertical="center"/>
    </xf>
    <xf numFmtId="164" fontId="10" fillId="6" borderId="30" xfId="3" applyFont="1" applyFill="1" applyBorder="1" applyAlignment="1" applyProtection="1">
      <alignment horizontal="left" vertical="center"/>
    </xf>
    <xf numFmtId="164" fontId="10" fillId="6" borderId="33" xfId="3" applyFont="1" applyFill="1" applyBorder="1" applyAlignment="1" applyProtection="1">
      <alignment horizontal="left" vertical="center"/>
    </xf>
    <xf numFmtId="164" fontId="10" fillId="6" borderId="39" xfId="3" applyFont="1" applyFill="1" applyBorder="1" applyAlignment="1" applyProtection="1">
      <alignment horizontal="left" vertical="center"/>
    </xf>
    <xf numFmtId="164" fontId="10" fillId="6" borderId="31" xfId="3" applyFont="1" applyFill="1" applyBorder="1" applyAlignment="1" applyProtection="1">
      <alignment horizontal="left" vertical="center"/>
    </xf>
    <xf numFmtId="164" fontId="10" fillId="6" borderId="0" xfId="3" applyFont="1" applyFill="1" applyBorder="1" applyAlignment="1" applyProtection="1">
      <alignment horizontal="left" vertical="center"/>
    </xf>
    <xf numFmtId="164" fontId="10" fillId="6" borderId="20" xfId="3" applyFont="1" applyFill="1" applyBorder="1" applyAlignment="1" applyProtection="1">
      <alignment horizontal="left" vertical="center"/>
    </xf>
    <xf numFmtId="164" fontId="10" fillId="6" borderId="30" xfId="3" applyFont="1" applyFill="1" applyBorder="1" applyAlignment="1" applyProtection="1">
      <alignment horizontal="left" vertical="center" wrapText="1"/>
    </xf>
    <xf numFmtId="164" fontId="10" fillId="6" borderId="33" xfId="3" applyFont="1" applyFill="1" applyBorder="1" applyAlignment="1" applyProtection="1">
      <alignment horizontal="left" vertical="center" wrapText="1"/>
    </xf>
    <xf numFmtId="164" fontId="10" fillId="6" borderId="39" xfId="3" applyFont="1" applyFill="1" applyBorder="1" applyAlignment="1" applyProtection="1">
      <alignment horizontal="left" vertical="center" wrapText="1"/>
    </xf>
    <xf numFmtId="164" fontId="10" fillId="6" borderId="40" xfId="3" applyFont="1" applyFill="1" applyBorder="1" applyAlignment="1" applyProtection="1">
      <alignment horizontal="left" vertical="center" wrapText="1"/>
    </xf>
    <xf numFmtId="164" fontId="10" fillId="6" borderId="41" xfId="3" applyFont="1" applyFill="1" applyBorder="1" applyAlignment="1" applyProtection="1">
      <alignment horizontal="left" vertical="center" wrapText="1"/>
    </xf>
    <xf numFmtId="164" fontId="28" fillId="6" borderId="40" xfId="3" applyFont="1" applyFill="1" applyBorder="1" applyAlignment="1" applyProtection="1">
      <alignment horizontal="left" vertical="center" wrapText="1"/>
    </xf>
    <xf numFmtId="164" fontId="28" fillId="6" borderId="3" xfId="3" applyFont="1" applyFill="1" applyBorder="1" applyAlignment="1" applyProtection="1">
      <alignment horizontal="left" vertical="center" wrapText="1"/>
    </xf>
    <xf numFmtId="164" fontId="28" fillId="6" borderId="41" xfId="3" applyFont="1" applyFill="1" applyBorder="1" applyAlignment="1" applyProtection="1">
      <alignment horizontal="left" vertical="center" wrapText="1"/>
    </xf>
    <xf numFmtId="164" fontId="10" fillId="6" borderId="29" xfId="3" applyFont="1" applyFill="1" applyBorder="1" applyAlignment="1" applyProtection="1">
      <alignment horizontal="left" vertical="center"/>
    </xf>
    <xf numFmtId="164" fontId="10" fillId="6" borderId="27" xfId="3" applyFont="1" applyFill="1" applyBorder="1" applyAlignment="1" applyProtection="1">
      <alignment horizontal="left" vertical="center"/>
    </xf>
    <xf numFmtId="164" fontId="28" fillId="6" borderId="4" xfId="6" applyFont="1" applyFill="1" applyBorder="1" applyAlignment="1" applyProtection="1">
      <alignment horizontal="center" vertical="center"/>
    </xf>
    <xf numFmtId="164" fontId="28" fillId="6" borderId="10" xfId="6" applyFont="1" applyFill="1" applyBorder="1" applyAlignment="1" applyProtection="1">
      <alignment horizontal="center" vertical="center"/>
    </xf>
    <xf numFmtId="164" fontId="28" fillId="6" borderId="5" xfId="6" applyFont="1" applyFill="1" applyBorder="1" applyAlignment="1" applyProtection="1">
      <alignment horizontal="center" vertical="center"/>
    </xf>
    <xf numFmtId="164" fontId="28" fillId="6" borderId="42" xfId="6" applyFont="1" applyFill="1" applyBorder="1" applyAlignment="1" applyProtection="1">
      <alignment horizontal="center" vertical="center"/>
    </xf>
    <xf numFmtId="164" fontId="28" fillId="6" borderId="21" xfId="3" applyFont="1" applyFill="1" applyBorder="1" applyAlignment="1" applyProtection="1">
      <alignment horizontal="center" vertical="center" wrapText="1"/>
    </xf>
    <xf numFmtId="164" fontId="10" fillId="6" borderId="40" xfId="3" applyFont="1" applyFill="1" applyBorder="1" applyAlignment="1" applyProtection="1">
      <alignment horizontal="left" vertical="center"/>
    </xf>
    <xf numFmtId="164" fontId="10" fillId="6" borderId="3" xfId="3" applyFont="1" applyFill="1" applyBorder="1" applyAlignment="1" applyProtection="1">
      <alignment horizontal="left" vertical="center"/>
    </xf>
    <xf numFmtId="164" fontId="10" fillId="6" borderId="41" xfId="3" applyFont="1" applyFill="1" applyBorder="1" applyAlignment="1" applyProtection="1">
      <alignment horizontal="left" vertical="center"/>
    </xf>
    <xf numFmtId="164" fontId="12" fillId="19" borderId="9" xfId="5" applyFont="1" applyFill="1" applyBorder="1" applyProtection="1">
      <alignment horizontal="left" vertical="center"/>
      <protection locked="0"/>
    </xf>
    <xf numFmtId="2" fontId="9" fillId="3" borderId="11" xfId="5" applyNumberFormat="1" applyFont="1" applyProtection="1">
      <alignment horizontal="left" vertical="center"/>
      <protection locked="0"/>
    </xf>
    <xf numFmtId="38" fontId="9" fillId="15" borderId="11" xfId="23" applyBorder="1" applyProtection="1">
      <alignment horizontal="right" vertical="center"/>
      <protection locked="0"/>
    </xf>
    <xf numFmtId="0" fontId="24" fillId="0" borderId="0" xfId="0" applyFont="1" applyProtection="1"/>
    <xf numFmtId="0" fontId="9" fillId="0" borderId="0" xfId="0" applyFont="1" applyAlignment="1" applyProtection="1">
      <alignment horizontal="left" vertical="center"/>
    </xf>
    <xf numFmtId="165" fontId="9" fillId="0" borderId="17" xfId="0" applyNumberFormat="1" applyFont="1" applyBorder="1" applyAlignment="1" applyProtection="1">
      <alignment horizontal="center" vertical="center"/>
    </xf>
    <xf numFmtId="0" fontId="8" fillId="2" borderId="11" xfId="21" applyNumberFormat="1" applyProtection="1">
      <alignment horizontal="left" vertical="center"/>
    </xf>
    <xf numFmtId="0" fontId="20" fillId="0" borderId="11" xfId="0" applyFont="1" applyBorder="1" applyAlignment="1" applyProtection="1">
      <alignment horizontal="left" vertical="center"/>
    </xf>
    <xf numFmtId="20" fontId="3" fillId="3" borderId="11" xfId="5" applyNumberFormat="1" applyProtection="1">
      <alignment horizontal="left" vertical="center"/>
      <protection locked="0"/>
    </xf>
    <xf numFmtId="0" fontId="24" fillId="0" borderId="0" xfId="15" applyFont="1" applyBorder="1" applyProtection="1"/>
    <xf numFmtId="0" fontId="32" fillId="0" borderId="0" xfId="15" applyFont="1" applyBorder="1" applyProtection="1"/>
    <xf numFmtId="0" fontId="32" fillId="0" borderId="0" xfId="15" applyFont="1" applyAlignment="1" applyProtection="1">
      <alignment horizontal="left"/>
    </xf>
    <xf numFmtId="0" fontId="32" fillId="0" borderId="0" xfId="15" applyFont="1" applyAlignment="1" applyProtection="1">
      <alignment horizontal="center"/>
    </xf>
    <xf numFmtId="9" fontId="32" fillId="0" borderId="0" xfId="13" applyFont="1" applyFill="1" applyBorder="1" applyAlignment="1" applyProtection="1">
      <alignment horizontal="left"/>
    </xf>
    <xf numFmtId="44" fontId="32" fillId="0" borderId="0" xfId="12" applyFont="1" applyFill="1" applyBorder="1" applyAlignment="1" applyProtection="1">
      <alignment horizontal="left"/>
    </xf>
    <xf numFmtId="0" fontId="33" fillId="0" borderId="0" xfId="15" applyFont="1" applyProtection="1"/>
    <xf numFmtId="0" fontId="2" fillId="0" borderId="0" xfId="15" applyProtection="1"/>
    <xf numFmtId="0" fontId="34" fillId="0" borderId="0" xfId="16" applyProtection="1">
      <alignment horizontal="left"/>
    </xf>
    <xf numFmtId="0" fontId="35" fillId="0" borderId="0" xfId="15" applyFont="1" applyProtection="1"/>
    <xf numFmtId="49" fontId="2" fillId="0" borderId="0" xfId="15" applyNumberFormat="1" applyProtection="1"/>
    <xf numFmtId="0" fontId="10" fillId="11" borderId="4" xfId="17" applyNumberFormat="1" applyFill="1" applyBorder="1" applyProtection="1">
      <alignment horizontal="left" vertical="center"/>
    </xf>
    <xf numFmtId="49" fontId="10" fillId="11" borderId="10" xfId="17" applyFill="1" applyBorder="1" applyProtection="1">
      <alignment horizontal="left" vertical="center"/>
    </xf>
    <xf numFmtId="49" fontId="10" fillId="11" borderId="5" xfId="17" applyFill="1" applyBorder="1" applyProtection="1">
      <alignment horizontal="left" vertical="center"/>
    </xf>
    <xf numFmtId="0" fontId="10" fillId="11" borderId="4" xfId="17" quotePrefix="1" applyNumberFormat="1" applyFill="1" applyBorder="1" applyAlignment="1" applyProtection="1">
      <alignment horizontal="center" vertical="center"/>
    </xf>
    <xf numFmtId="0" fontId="10" fillId="11" borderId="10" xfId="17" applyNumberFormat="1" applyFill="1" applyBorder="1" applyAlignment="1" applyProtection="1">
      <alignment horizontal="center" vertical="center"/>
    </xf>
    <xf numFmtId="0" fontId="10" fillId="11" borderId="5" xfId="17" applyNumberFormat="1" applyFill="1" applyBorder="1" applyAlignment="1" applyProtection="1">
      <alignment horizontal="center" vertical="center"/>
    </xf>
    <xf numFmtId="0" fontId="11" fillId="12" borderId="11" xfId="18" applyFill="1" applyProtection="1">
      <alignment horizontal="center" vertical="top" wrapText="1"/>
    </xf>
    <xf numFmtId="0" fontId="11" fillId="12" borderId="11" xfId="18" applyFill="1" applyBorder="1" applyProtection="1">
      <alignment horizontal="center" vertical="top" wrapText="1"/>
    </xf>
    <xf numFmtId="0" fontId="2" fillId="0" borderId="0" xfId="15" applyBorder="1" applyProtection="1"/>
    <xf numFmtId="164" fontId="36" fillId="2" borderId="64" xfId="19" applyBorder="1" applyProtection="1">
      <alignment horizontal="right"/>
    </xf>
    <xf numFmtId="164" fontId="36" fillId="2" borderId="2" xfId="19" applyProtection="1">
      <alignment horizontal="right"/>
    </xf>
    <xf numFmtId="38" fontId="13" fillId="0" borderId="11" xfId="20" applyProtection="1">
      <alignment horizontal="right"/>
    </xf>
    <xf numFmtId="38" fontId="13" fillId="0" borderId="11" xfId="20" applyBorder="1" applyProtection="1">
      <alignment horizontal="right"/>
    </xf>
    <xf numFmtId="38" fontId="15" fillId="0" borderId="11" xfId="24" applyProtection="1">
      <alignment horizontal="right"/>
    </xf>
    <xf numFmtId="0" fontId="2" fillId="0" borderId="0" xfId="15" applyAlignment="1" applyProtection="1">
      <alignment horizontal="center"/>
    </xf>
    <xf numFmtId="9" fontId="0" fillId="0" borderId="0" xfId="13" applyFont="1" applyProtection="1"/>
    <xf numFmtId="44" fontId="0" fillId="0" borderId="0" xfId="12" applyFont="1" applyAlignment="1" applyProtection="1">
      <alignment horizontal="left"/>
    </xf>
    <xf numFmtId="0" fontId="9" fillId="15" borderId="11" xfId="22" applyProtection="1">
      <alignment horizontal="left" vertical="center"/>
      <protection locked="0"/>
    </xf>
    <xf numFmtId="38" fontId="9" fillId="15" borderId="11" xfId="23" applyProtection="1">
      <alignment horizontal="right" vertical="center"/>
      <protection locked="0"/>
    </xf>
    <xf numFmtId="0" fontId="27" fillId="0" borderId="0" xfId="25" applyFont="1" applyBorder="1" applyAlignment="1" applyProtection="1">
      <alignment vertical="center"/>
    </xf>
    <xf numFmtId="0" fontId="27" fillId="0" borderId="0" xfId="25" applyFont="1" applyBorder="1" applyAlignment="1" applyProtection="1">
      <alignment horizontal="left" vertical="center"/>
    </xf>
    <xf numFmtId="0" fontId="27" fillId="0" borderId="0" xfId="25" applyFont="1" applyBorder="1" applyAlignment="1" applyProtection="1">
      <alignment horizontal="right" vertical="center"/>
    </xf>
    <xf numFmtId="0" fontId="8" fillId="0" borderId="0" xfId="25" applyFont="1" applyProtection="1"/>
    <xf numFmtId="0" fontId="1" fillId="0" borderId="0" xfId="25" applyProtection="1"/>
    <xf numFmtId="0" fontId="1" fillId="0" borderId="0" xfId="25" applyAlignment="1" applyProtection="1">
      <alignment horizontal="left" vertical="center"/>
    </xf>
    <xf numFmtId="49" fontId="1" fillId="0" borderId="0" xfId="25" applyNumberFormat="1" applyProtection="1"/>
    <xf numFmtId="49" fontId="10" fillId="11" borderId="4" xfId="17" applyFill="1" applyBorder="1" applyAlignment="1" applyProtection="1">
      <alignment horizontal="center" vertical="center"/>
    </xf>
    <xf numFmtId="49" fontId="10" fillId="11" borderId="5" xfId="17" applyFill="1" applyBorder="1" applyAlignment="1" applyProtection="1">
      <alignment horizontal="center" vertical="center"/>
    </xf>
    <xf numFmtId="49" fontId="10" fillId="11" borderId="4" xfId="17" applyFill="1" applyBorder="1" applyProtection="1">
      <alignment horizontal="left" vertical="center"/>
    </xf>
    <xf numFmtId="49" fontId="10" fillId="11" borderId="10" xfId="17" applyFill="1" applyBorder="1" applyAlignment="1" applyProtection="1">
      <alignment horizontal="center" vertical="center"/>
    </xf>
    <xf numFmtId="164" fontId="1" fillId="0" borderId="0" xfId="25" applyNumberFormat="1" applyProtection="1"/>
    <xf numFmtId="0" fontId="8" fillId="0" borderId="0" xfId="25" applyFont="1" applyBorder="1" applyAlignment="1" applyProtection="1">
      <alignment vertical="center"/>
    </xf>
    <xf numFmtId="38" fontId="1" fillId="0" borderId="11" xfId="25" applyNumberFormat="1" applyBorder="1" applyProtection="1"/>
    <xf numFmtId="166" fontId="8" fillId="0" borderId="0" xfId="25" applyNumberFormat="1" applyFont="1" applyProtection="1"/>
    <xf numFmtId="49" fontId="9" fillId="0" borderId="11" xfId="25" applyNumberFormat="1" applyFont="1" applyBorder="1" applyProtection="1"/>
    <xf numFmtId="166" fontId="8" fillId="0" borderId="0" xfId="25" applyNumberFormat="1" applyFont="1" applyBorder="1" applyProtection="1"/>
    <xf numFmtId="166" fontId="27" fillId="0" borderId="0" xfId="25" applyNumberFormat="1" applyFont="1" applyBorder="1" applyProtection="1"/>
    <xf numFmtId="166" fontId="27" fillId="0" borderId="0" xfId="25" applyNumberFormat="1" applyFont="1" applyBorder="1" applyAlignment="1" applyProtection="1">
      <alignment wrapText="1"/>
    </xf>
    <xf numFmtId="166" fontId="8" fillId="0" borderId="0" xfId="25" applyNumberFormat="1" applyFont="1" applyAlignment="1" applyProtection="1">
      <alignment horizontal="left"/>
    </xf>
    <xf numFmtId="166" fontId="8" fillId="0" borderId="0" xfId="25" applyNumberFormat="1" applyFont="1" applyAlignment="1" applyProtection="1">
      <alignment horizontal="right"/>
    </xf>
    <xf numFmtId="171" fontId="9" fillId="15" borderId="11" xfId="26" applyProtection="1">
      <alignment horizontal="right" vertical="center"/>
      <protection locked="0"/>
    </xf>
    <xf numFmtId="166" fontId="9" fillId="0" borderId="0" xfId="12" applyNumberFormat="1" applyFont="1" applyAlignment="1" applyProtection="1">
      <alignment horizontal="center" vertical="center"/>
    </xf>
    <xf numFmtId="166" fontId="9" fillId="0" borderId="0" xfId="12" applyNumberFormat="1" applyFont="1" applyProtection="1"/>
    <xf numFmtId="166" fontId="9" fillId="0" borderId="0" xfId="12" applyNumberFormat="1" applyFont="1" applyFill="1" applyProtection="1"/>
    <xf numFmtId="166" fontId="9" fillId="0" borderId="11" xfId="12" applyNumberFormat="1" applyFont="1" applyBorder="1" applyProtection="1"/>
    <xf numFmtId="166" fontId="9" fillId="0" borderId="0" xfId="12" applyNumberFormat="1" applyFont="1" applyAlignment="1" applyProtection="1">
      <alignment vertical="center"/>
    </xf>
    <xf numFmtId="166" fontId="9" fillId="0" borderId="0" xfId="12" applyNumberFormat="1" applyFont="1" applyBorder="1" applyProtection="1"/>
    <xf numFmtId="166" fontId="9" fillId="0" borderId="31" xfId="12" applyNumberFormat="1" applyFont="1" applyBorder="1" applyProtection="1"/>
    <xf numFmtId="166" fontId="9" fillId="0" borderId="20" xfId="12" applyNumberFormat="1" applyFont="1" applyBorder="1" applyProtection="1"/>
    <xf numFmtId="38" fontId="9" fillId="15" borderId="21" xfId="23" applyBorder="1" applyProtection="1">
      <alignment horizontal="right" vertical="center"/>
      <protection locked="0"/>
    </xf>
    <xf numFmtId="38" fontId="9" fillId="15" borderId="43" xfId="23" applyBorder="1" applyProtection="1">
      <alignment horizontal="right" vertical="center"/>
      <protection locked="0"/>
    </xf>
    <xf numFmtId="38" fontId="9" fillId="15" borderId="18" xfId="23" applyBorder="1" applyProtection="1">
      <alignment horizontal="right" vertical="center"/>
      <protection locked="0"/>
    </xf>
    <xf numFmtId="38" fontId="9" fillId="15" borderId="23" xfId="23" applyBorder="1" applyProtection="1">
      <alignment horizontal="right" vertical="center"/>
      <protection locked="0"/>
    </xf>
    <xf numFmtId="38" fontId="9" fillId="15" borderId="24" xfId="23" applyBorder="1" applyProtection="1">
      <alignment horizontal="right" vertical="center"/>
      <protection locked="0"/>
    </xf>
    <xf numFmtId="38" fontId="9" fillId="15" borderId="25" xfId="23" applyBorder="1" applyProtection="1">
      <alignment horizontal="right" vertical="center"/>
      <protection locked="0"/>
    </xf>
    <xf numFmtId="38" fontId="9" fillId="15" borderId="82" xfId="23" applyBorder="1" applyProtection="1">
      <alignment horizontal="right" vertical="center"/>
      <protection locked="0"/>
    </xf>
    <xf numFmtId="0" fontId="28" fillId="18" borderId="48" xfId="11" applyFont="1" applyFill="1" applyBorder="1" applyAlignment="1" applyProtection="1">
      <alignment horizontal="left" vertical="center"/>
    </xf>
    <xf numFmtId="1" fontId="28" fillId="18" borderId="50" xfId="11" applyNumberFormat="1" applyFont="1" applyFill="1" applyBorder="1" applyAlignment="1" applyProtection="1">
      <alignment horizontal="left" vertical="center" wrapText="1"/>
    </xf>
    <xf numFmtId="0" fontId="28" fillId="18" borderId="50" xfId="11" applyFont="1" applyFill="1" applyBorder="1" applyAlignment="1" applyProtection="1">
      <alignment horizontal="left" vertical="center" wrapText="1"/>
    </xf>
    <xf numFmtId="0" fontId="28" fillId="18" borderId="70" xfId="11" applyFont="1" applyFill="1" applyBorder="1" applyAlignment="1" applyProtection="1">
      <alignment horizontal="left" vertical="center" wrapText="1"/>
    </xf>
    <xf numFmtId="1" fontId="28" fillId="18" borderId="70" xfId="11" applyNumberFormat="1" applyFont="1" applyFill="1" applyBorder="1" applyAlignment="1" applyProtection="1">
      <alignment horizontal="left" vertical="center" wrapText="1"/>
    </xf>
    <xf numFmtId="0" fontId="25" fillId="0" borderId="21" xfId="0" applyFont="1" applyBorder="1" applyAlignment="1" applyProtection="1">
      <alignment vertical="center"/>
    </xf>
    <xf numFmtId="0" fontId="25" fillId="0" borderId="23" xfId="0" applyFont="1" applyBorder="1" applyAlignment="1" applyProtection="1">
      <alignment vertical="center"/>
    </xf>
    <xf numFmtId="0" fontId="25" fillId="0" borderId="43" xfId="0" applyFont="1" applyBorder="1" applyAlignment="1" applyProtection="1">
      <alignment vertical="center"/>
    </xf>
    <xf numFmtId="38" fontId="9" fillId="15" borderId="22" xfId="23" applyBorder="1" applyProtection="1">
      <alignment horizontal="right" vertical="center"/>
      <protection locked="0"/>
    </xf>
    <xf numFmtId="0" fontId="25" fillId="15" borderId="21" xfId="0" applyFont="1" applyFill="1" applyBorder="1" applyProtection="1">
      <protection locked="0"/>
    </xf>
    <xf numFmtId="164" fontId="9" fillId="8" borderId="11" xfId="5" applyFont="1" applyFill="1" applyBorder="1" applyAlignment="1" applyProtection="1">
      <alignment horizontal="left" vertical="center"/>
      <protection locked="0"/>
    </xf>
    <xf numFmtId="164" fontId="9" fillId="8" borderId="22" xfId="5" applyFont="1" applyFill="1" applyBorder="1" applyProtection="1">
      <alignment horizontal="left" vertical="center"/>
      <protection locked="0"/>
    </xf>
    <xf numFmtId="0" fontId="25" fillId="15" borderId="23" xfId="0" applyFont="1" applyFill="1" applyBorder="1" applyProtection="1">
      <protection locked="0"/>
    </xf>
    <xf numFmtId="164" fontId="9" fillId="8" borderId="24" xfId="5" applyFont="1" applyFill="1" applyBorder="1" applyAlignment="1" applyProtection="1">
      <alignment horizontal="left" vertical="center"/>
      <protection locked="0"/>
    </xf>
    <xf numFmtId="164" fontId="9" fillId="8" borderId="25" xfId="5" applyFont="1" applyFill="1" applyBorder="1" applyProtection="1">
      <alignment horizontal="left" vertical="center"/>
      <protection locked="0"/>
    </xf>
    <xf numFmtId="38" fontId="9" fillId="15" borderId="5" xfId="23" applyBorder="1" applyProtection="1">
      <alignment horizontal="right" vertical="center"/>
      <protection locked="0"/>
    </xf>
    <xf numFmtId="38" fontId="9" fillId="15" borderId="8" xfId="23" applyBorder="1" applyProtection="1">
      <alignment horizontal="right" vertical="center"/>
      <protection locked="0"/>
    </xf>
    <xf numFmtId="38" fontId="9" fillId="15" borderId="76" xfId="23" applyBorder="1" applyProtection="1">
      <alignment horizontal="right" vertical="center"/>
      <protection locked="0"/>
    </xf>
    <xf numFmtId="38" fontId="9" fillId="15" borderId="15" xfId="23" applyBorder="1" applyProtection="1">
      <alignment horizontal="right" vertical="center"/>
      <protection locked="0"/>
    </xf>
    <xf numFmtId="38" fontId="9" fillId="15" borderId="65" xfId="23" applyBorder="1" applyProtection="1">
      <alignment horizontal="right" vertical="center"/>
      <protection locked="0"/>
    </xf>
    <xf numFmtId="0" fontId="8" fillId="2" borderId="24" xfId="21" applyNumberFormat="1" applyBorder="1" applyProtection="1">
      <alignment horizontal="left" vertical="center"/>
    </xf>
    <xf numFmtId="38" fontId="9" fillId="15" borderId="4" xfId="23" applyBorder="1" applyProtection="1">
      <alignment horizontal="right" vertical="center"/>
      <protection locked="0"/>
    </xf>
    <xf numFmtId="38" fontId="9" fillId="15" borderId="34" xfId="23" applyBorder="1" applyProtection="1">
      <alignment horizontal="right" vertical="center"/>
      <protection locked="0"/>
    </xf>
    <xf numFmtId="0" fontId="19" fillId="0" borderId="0" xfId="0" applyFont="1" applyAlignment="1" applyProtection="1">
      <alignment vertical="center"/>
    </xf>
    <xf numFmtId="0" fontId="20" fillId="0" borderId="0" xfId="0" applyFont="1" applyProtection="1"/>
    <xf numFmtId="0" fontId="11" fillId="0" borderId="0" xfId="0" applyFont="1" applyAlignment="1" applyProtection="1">
      <alignment horizontal="left"/>
    </xf>
    <xf numFmtId="0" fontId="11" fillId="0" borderId="0" xfId="0" applyFont="1" applyAlignment="1" applyProtection="1">
      <alignment horizontal="left" vertical="center"/>
    </xf>
    <xf numFmtId="164" fontId="10" fillId="6" borderId="26" xfId="3" applyFont="1" applyFill="1" applyBorder="1" applyAlignment="1" applyProtection="1">
      <alignment horizontal="center" vertical="center"/>
    </xf>
    <xf numFmtId="164" fontId="10" fillId="6" borderId="29" xfId="3" applyFont="1" applyFill="1" applyBorder="1" applyAlignment="1" applyProtection="1">
      <alignment horizontal="center" vertical="center"/>
    </xf>
    <xf numFmtId="164" fontId="10" fillId="6" borderId="27" xfId="3" applyFont="1" applyFill="1" applyBorder="1" applyAlignment="1" applyProtection="1">
      <alignment horizontal="center" vertical="center"/>
    </xf>
    <xf numFmtId="164" fontId="11" fillId="7" borderId="21" xfId="4" applyFont="1" applyFill="1" applyBorder="1" applyAlignment="1" applyProtection="1">
      <alignment horizontal="left" vertical="center" wrapText="1"/>
    </xf>
    <xf numFmtId="164" fontId="11" fillId="7" borderId="11" xfId="4" applyFont="1" applyFill="1" applyBorder="1" applyAlignment="1" applyProtection="1">
      <alignment horizontal="left" vertical="center" wrapText="1"/>
    </xf>
    <xf numFmtId="164" fontId="11" fillId="7" borderId="22" xfId="4" applyFont="1" applyFill="1" applyBorder="1" applyAlignment="1" applyProtection="1">
      <alignment horizontal="left" vertical="center" wrapText="1"/>
    </xf>
    <xf numFmtId="164" fontId="11" fillId="7" borderId="4" xfId="4" applyFont="1" applyFill="1" applyBorder="1" applyAlignment="1" applyProtection="1">
      <alignment horizontal="left" vertical="center" wrapText="1"/>
    </xf>
    <xf numFmtId="164" fontId="11" fillId="7" borderId="44" xfId="4" applyFont="1" applyFill="1" applyBorder="1" applyProtection="1">
      <alignment horizontal="left" vertical="center"/>
    </xf>
    <xf numFmtId="164" fontId="11" fillId="7" borderId="7" xfId="4" applyFont="1" applyFill="1" applyBorder="1" applyProtection="1">
      <alignment horizontal="left" vertical="center"/>
    </xf>
    <xf numFmtId="164" fontId="13" fillId="9" borderId="35" xfId="1" applyNumberFormat="1" applyFont="1" applyFill="1" applyBorder="1" applyAlignment="1" applyProtection="1">
      <alignment horizontal="left" vertical="center"/>
    </xf>
    <xf numFmtId="164" fontId="11" fillId="7" borderId="79" xfId="4" applyFont="1" applyFill="1" applyBorder="1" applyProtection="1">
      <alignment horizontal="left" vertical="center"/>
    </xf>
    <xf numFmtId="164" fontId="13" fillId="9" borderId="62" xfId="1" applyNumberFormat="1" applyFont="1" applyFill="1" applyBorder="1" applyAlignment="1" applyProtection="1">
      <alignment horizontal="left" vertical="center"/>
    </xf>
    <xf numFmtId="164" fontId="13" fillId="9" borderId="36" xfId="1" applyNumberFormat="1" applyFont="1" applyFill="1" applyBorder="1" applyAlignment="1" applyProtection="1">
      <alignment horizontal="left" vertical="center"/>
    </xf>
    <xf numFmtId="164" fontId="13" fillId="9" borderId="11" xfId="1" applyNumberFormat="1" applyFont="1" applyFill="1" applyBorder="1" applyAlignment="1" applyProtection="1">
      <alignment horizontal="left" vertical="center"/>
    </xf>
    <xf numFmtId="164" fontId="11" fillId="7" borderId="22" xfId="4" applyFont="1" applyFill="1" applyBorder="1" applyProtection="1">
      <alignment horizontal="left" vertical="center"/>
    </xf>
    <xf numFmtId="0" fontId="8" fillId="2" borderId="22" xfId="21" applyNumberFormat="1" applyBorder="1" applyProtection="1">
      <alignment horizontal="left" vertical="center"/>
    </xf>
    <xf numFmtId="0" fontId="8" fillId="2" borderId="25" xfId="21" applyNumberFormat="1" applyBorder="1" applyProtection="1">
      <alignment horizontal="left" vertical="center"/>
    </xf>
    <xf numFmtId="14" fontId="9" fillId="16" borderId="11" xfId="0" applyNumberFormat="1" applyFont="1" applyFill="1" applyBorder="1" applyProtection="1">
      <protection locked="0"/>
    </xf>
    <xf numFmtId="10" fontId="9" fillId="16" borderId="11" xfId="13" applyNumberFormat="1" applyFont="1" applyFill="1" applyBorder="1" applyProtection="1">
      <protection locked="0"/>
    </xf>
    <xf numFmtId="10" fontId="9" fillId="16" borderId="22" xfId="13" applyNumberFormat="1" applyFont="1" applyFill="1" applyBorder="1" applyProtection="1">
      <protection locked="0"/>
    </xf>
    <xf numFmtId="0" fontId="9" fillId="16" borderId="22" xfId="0" applyFont="1" applyFill="1" applyBorder="1" applyProtection="1">
      <protection locked="0"/>
    </xf>
    <xf numFmtId="14" fontId="9" fillId="16" borderId="24" xfId="0" applyNumberFormat="1" applyFont="1" applyFill="1" applyBorder="1" applyProtection="1">
      <protection locked="0"/>
    </xf>
    <xf numFmtId="10" fontId="9" fillId="16" borderId="24" xfId="13" applyNumberFormat="1" applyFont="1" applyFill="1" applyBorder="1" applyProtection="1">
      <protection locked="0"/>
    </xf>
    <xf numFmtId="10" fontId="9" fillId="16" borderId="25" xfId="13" applyNumberFormat="1" applyFont="1" applyFill="1" applyBorder="1" applyProtection="1">
      <protection locked="0"/>
    </xf>
    <xf numFmtId="0" fontId="9" fillId="16" borderId="25" xfId="0" applyFont="1" applyFill="1" applyBorder="1" applyProtection="1">
      <protection locked="0"/>
    </xf>
    <xf numFmtId="164" fontId="12" fillId="19" borderId="4" xfId="5" applyFont="1" applyFill="1" applyBorder="1" applyProtection="1">
      <alignment horizontal="left" vertical="center"/>
      <protection locked="0"/>
    </xf>
    <xf numFmtId="164" fontId="12" fillId="19" borderId="34" xfId="5" applyFont="1" applyFill="1" applyBorder="1" applyProtection="1">
      <alignment horizontal="left" vertical="center"/>
      <protection locked="0"/>
    </xf>
    <xf numFmtId="9" fontId="12" fillId="20" borderId="32" xfId="13" applyFont="1" applyFill="1" applyBorder="1" applyAlignment="1" applyProtection="1">
      <alignment horizontal="left" vertical="center"/>
      <protection locked="0"/>
    </xf>
    <xf numFmtId="9" fontId="12" fillId="20" borderId="38" xfId="13" applyFont="1" applyFill="1" applyBorder="1" applyAlignment="1" applyProtection="1">
      <alignment horizontal="left" vertical="center"/>
      <protection locked="0"/>
    </xf>
    <xf numFmtId="168" fontId="0" fillId="3" borderId="11" xfId="5" quotePrefix="1" applyNumberFormat="1" applyFont="1" applyBorder="1" applyProtection="1">
      <alignment horizontal="left" vertical="center"/>
      <protection locked="0"/>
    </xf>
    <xf numFmtId="168" fontId="0" fillId="3" borderId="24" xfId="5" quotePrefix="1" applyNumberFormat="1" applyFont="1" applyBorder="1" applyProtection="1">
      <alignment horizontal="left" vertical="center"/>
      <protection locked="0"/>
    </xf>
    <xf numFmtId="164" fontId="12" fillId="8" borderId="50" xfId="5" applyFont="1" applyFill="1" applyBorder="1" applyProtection="1">
      <alignment horizontal="left" vertical="center"/>
      <protection locked="0"/>
    </xf>
    <xf numFmtId="164" fontId="12" fillId="8" borderId="24" xfId="5" applyFont="1" applyFill="1" applyBorder="1" applyProtection="1">
      <alignment horizontal="left" vertical="center"/>
      <protection locked="0"/>
    </xf>
    <xf numFmtId="164" fontId="12" fillId="8" borderId="47" xfId="5" applyFont="1" applyFill="1" applyBorder="1" applyProtection="1">
      <alignment horizontal="left" vertical="center"/>
      <protection locked="0"/>
    </xf>
    <xf numFmtId="164" fontId="12" fillId="8" borderId="19" xfId="5" applyFont="1" applyFill="1" applyBorder="1" applyProtection="1">
      <alignment horizontal="left" vertical="center"/>
      <protection locked="0"/>
    </xf>
    <xf numFmtId="164" fontId="12" fillId="8" borderId="18" xfId="5" applyFont="1" applyFill="1" applyBorder="1" applyProtection="1">
      <alignment horizontal="left" vertical="center"/>
      <protection locked="0"/>
    </xf>
    <xf numFmtId="0" fontId="19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centerContinuous" vertical="center"/>
    </xf>
    <xf numFmtId="164" fontId="10" fillId="11" borderId="26" xfId="3" applyFont="1" applyFill="1" applyBorder="1" applyProtection="1">
      <alignment horizontal="left" vertical="center"/>
    </xf>
    <xf numFmtId="164" fontId="10" fillId="11" borderId="84" xfId="3" applyFont="1" applyFill="1" applyBorder="1" applyProtection="1">
      <alignment horizontal="left" vertical="center"/>
    </xf>
    <xf numFmtId="164" fontId="10" fillId="11" borderId="29" xfId="3" applyFont="1" applyFill="1" applyBorder="1" applyProtection="1">
      <alignment horizontal="left" vertical="center"/>
    </xf>
    <xf numFmtId="164" fontId="10" fillId="11" borderId="27" xfId="3" applyFont="1" applyFill="1" applyBorder="1" applyProtection="1">
      <alignment horizontal="left" vertical="center"/>
    </xf>
    <xf numFmtId="164" fontId="11" fillId="12" borderId="21" xfId="4" applyFont="1" applyFill="1" applyBorder="1" applyAlignment="1" applyProtection="1">
      <alignment horizontal="center" vertical="center" wrapText="1"/>
    </xf>
    <xf numFmtId="164" fontId="11" fillId="12" borderId="11" xfId="4" applyFont="1" applyFill="1" applyBorder="1" applyAlignment="1" applyProtection="1">
      <alignment horizontal="center" vertical="center" textRotation="90" wrapText="1"/>
    </xf>
    <xf numFmtId="164" fontId="11" fillId="12" borderId="11" xfId="4" applyFont="1" applyFill="1" applyBorder="1" applyAlignment="1" applyProtection="1">
      <alignment horizontal="center" vertical="center" wrapText="1"/>
    </xf>
    <xf numFmtId="164" fontId="11" fillId="12" borderId="22" xfId="4" applyFont="1" applyFill="1" applyBorder="1" applyAlignment="1" applyProtection="1">
      <alignment horizontal="center" vertical="center" wrapText="1"/>
    </xf>
    <xf numFmtId="164" fontId="11" fillId="12" borderId="21" xfId="4" applyFont="1" applyFill="1" applyBorder="1" applyProtection="1">
      <alignment horizontal="left" vertical="center"/>
    </xf>
    <xf numFmtId="164" fontId="11" fillId="12" borderId="11" xfId="4" applyFont="1" applyFill="1" applyBorder="1" applyProtection="1">
      <alignment horizontal="left" vertical="center"/>
    </xf>
    <xf numFmtId="164" fontId="11" fillId="12" borderId="22" xfId="4" applyFont="1" applyFill="1" applyBorder="1" applyProtection="1">
      <alignment horizontal="left" vertical="center"/>
    </xf>
    <xf numFmtId="164" fontId="20" fillId="12" borderId="21" xfId="4" applyFont="1" applyFill="1" applyBorder="1" applyAlignment="1" applyProtection="1">
      <alignment horizontal="center" vertical="center" textRotation="90" wrapText="1"/>
    </xf>
    <xf numFmtId="164" fontId="13" fillId="2" borderId="11" xfId="28" applyFont="1" applyBorder="1" applyAlignment="1" applyProtection="1">
      <alignment horizontal="left" vertical="center"/>
    </xf>
    <xf numFmtId="164" fontId="13" fillId="2" borderId="22" xfId="28" applyFont="1" applyBorder="1" applyAlignment="1" applyProtection="1">
      <alignment horizontal="left" vertical="center"/>
    </xf>
    <xf numFmtId="164" fontId="13" fillId="2" borderId="21" xfId="28" applyFont="1" applyBorder="1" applyAlignment="1" applyProtection="1">
      <alignment horizontal="left" vertical="center"/>
    </xf>
    <xf numFmtId="164" fontId="13" fillId="2" borderId="23" xfId="28" applyFont="1" applyBorder="1" applyAlignment="1" applyProtection="1">
      <alignment horizontal="left" vertical="center"/>
    </xf>
    <xf numFmtId="164" fontId="13" fillId="2" borderId="24" xfId="28" applyFont="1" applyBorder="1" applyAlignment="1" applyProtection="1">
      <alignment horizontal="left" vertical="center"/>
    </xf>
    <xf numFmtId="164" fontId="13" fillId="2" borderId="25" xfId="28" applyFont="1" applyBorder="1" applyAlignment="1" applyProtection="1">
      <alignment horizontal="left" vertical="center"/>
    </xf>
    <xf numFmtId="0" fontId="9" fillId="0" borderId="0" xfId="0" applyFont="1" applyAlignment="1" applyProtection="1">
      <alignment horizontal="right"/>
    </xf>
    <xf numFmtId="164" fontId="11" fillId="0" borderId="0" xfId="0" applyNumberFormat="1" applyFont="1" applyProtection="1"/>
    <xf numFmtId="1" fontId="9" fillId="0" borderId="0" xfId="0" applyNumberFormat="1" applyFont="1" applyAlignment="1" applyProtection="1">
      <alignment horizontal="right"/>
    </xf>
    <xf numFmtId="164" fontId="9" fillId="3" borderId="11" xfId="5" applyFont="1" applyBorder="1" applyProtection="1">
      <alignment horizontal="left" vertical="center"/>
      <protection locked="0"/>
    </xf>
    <xf numFmtId="0" fontId="9" fillId="3" borderId="11" xfId="5" applyNumberFormat="1" applyFont="1" applyBorder="1" applyProtection="1">
      <alignment horizontal="left" vertical="center"/>
      <protection locked="0"/>
    </xf>
    <xf numFmtId="164" fontId="9" fillId="3" borderId="22" xfId="5" applyFont="1" applyBorder="1" applyProtection="1">
      <alignment horizontal="left" vertical="center"/>
      <protection locked="0"/>
    </xf>
    <xf numFmtId="164" fontId="9" fillId="3" borderId="21" xfId="5" applyFont="1" applyBorder="1" applyAlignment="1" applyProtection="1">
      <alignment horizontal="right" vertical="center"/>
      <protection locked="0"/>
    </xf>
    <xf numFmtId="0" fontId="9" fillId="3" borderId="24" xfId="5" applyNumberFormat="1" applyFont="1" applyBorder="1" applyProtection="1">
      <alignment horizontal="left" vertical="center"/>
      <protection locked="0"/>
    </xf>
    <xf numFmtId="164" fontId="9" fillId="3" borderId="25" xfId="5" applyFont="1" applyBorder="1" applyProtection="1">
      <alignment horizontal="left" vertical="center"/>
      <protection locked="0"/>
    </xf>
    <xf numFmtId="164" fontId="9" fillId="3" borderId="23" xfId="5" applyFont="1" applyBorder="1" applyAlignment="1" applyProtection="1">
      <alignment horizontal="right" vertical="center"/>
      <protection locked="0"/>
    </xf>
    <xf numFmtId="164" fontId="9" fillId="3" borderId="24" xfId="5" applyFont="1" applyBorder="1" applyProtection="1">
      <alignment horizontal="left" vertical="center"/>
      <protection locked="0"/>
    </xf>
    <xf numFmtId="164" fontId="9" fillId="3" borderId="15" xfId="5" applyFont="1" applyBorder="1" applyAlignment="1" applyProtection="1">
      <alignment horizontal="center" vertical="center"/>
      <protection locked="0"/>
    </xf>
    <xf numFmtId="164" fontId="9" fillId="3" borderId="24" xfId="5" applyFont="1" applyBorder="1" applyAlignment="1" applyProtection="1">
      <alignment horizontal="center" vertical="center"/>
      <protection locked="0"/>
    </xf>
    <xf numFmtId="164" fontId="7" fillId="11" borderId="26" xfId="3" applyFill="1" applyBorder="1" applyProtection="1">
      <alignment horizontal="left" vertical="center"/>
    </xf>
    <xf numFmtId="164" fontId="7" fillId="11" borderId="69" xfId="3" applyFill="1" applyBorder="1" applyProtection="1">
      <alignment horizontal="left" vertical="center"/>
    </xf>
    <xf numFmtId="164" fontId="10" fillId="11" borderId="50" xfId="3" applyFont="1" applyFill="1" applyBorder="1" applyProtection="1">
      <alignment horizontal="left" vertical="center"/>
    </xf>
    <xf numFmtId="164" fontId="10" fillId="11" borderId="69" xfId="3" applyFont="1" applyFill="1" applyBorder="1" applyProtection="1">
      <alignment horizontal="left" vertical="center"/>
    </xf>
    <xf numFmtId="164" fontId="10" fillId="11" borderId="70" xfId="3" applyFont="1" applyFill="1" applyBorder="1" applyProtection="1">
      <alignment horizontal="left" vertical="center"/>
    </xf>
    <xf numFmtId="49" fontId="21" fillId="0" borderId="43" xfId="0" applyNumberFormat="1" applyFont="1" applyBorder="1" applyAlignment="1" applyProtection="1">
      <alignment vertical="center"/>
    </xf>
    <xf numFmtId="0" fontId="21" fillId="0" borderId="18" xfId="0" applyFont="1" applyBorder="1" applyAlignment="1" applyProtection="1">
      <alignment horizontal="left" vertical="center"/>
    </xf>
    <xf numFmtId="49" fontId="9" fillId="0" borderId="21" xfId="0" quotePrefix="1" applyNumberFormat="1" applyFont="1" applyBorder="1" applyAlignment="1" applyProtection="1">
      <alignment vertical="center"/>
    </xf>
    <xf numFmtId="14" fontId="9" fillId="0" borderId="11" xfId="0" applyNumberFormat="1" applyFont="1" applyBorder="1" applyAlignment="1" applyProtection="1">
      <alignment horizontal="left" vertical="center"/>
    </xf>
    <xf numFmtId="49" fontId="9" fillId="0" borderId="21" xfId="0" applyNumberFormat="1" applyFont="1" applyBorder="1" applyAlignment="1" applyProtection="1">
      <alignment vertical="center"/>
    </xf>
    <xf numFmtId="49" fontId="21" fillId="0" borderId="21" xfId="0" applyNumberFormat="1" applyFont="1" applyBorder="1" applyAlignment="1" applyProtection="1">
      <alignment vertical="center"/>
    </xf>
    <xf numFmtId="0" fontId="21" fillId="0" borderId="11" xfId="0" applyFont="1" applyBorder="1" applyAlignment="1" applyProtection="1">
      <alignment horizontal="left" vertical="center"/>
    </xf>
    <xf numFmtId="49" fontId="0" fillId="0" borderId="31" xfId="0" applyNumberFormat="1" applyBorder="1" applyAlignment="1" applyProtection="1">
      <alignment vertical="center"/>
    </xf>
    <xf numFmtId="0" fontId="38" fillId="0" borderId="0" xfId="0" applyFont="1" applyBorder="1" applyAlignment="1" applyProtection="1">
      <alignment horizontal="left" vertical="center"/>
    </xf>
    <xf numFmtId="49" fontId="9" fillId="0" borderId="43" xfId="0" applyNumberFormat="1" applyFont="1" applyBorder="1" applyAlignment="1" applyProtection="1">
      <alignment vertical="center"/>
    </xf>
    <xf numFmtId="164" fontId="12" fillId="19" borderId="87" xfId="5" applyFont="1" applyFill="1" applyBorder="1" applyProtection="1">
      <alignment horizontal="left" vertical="center"/>
      <protection locked="0"/>
    </xf>
    <xf numFmtId="164" fontId="12" fillId="19" borderId="89" xfId="5" applyFont="1" applyFill="1" applyBorder="1" applyProtection="1">
      <alignment horizontal="left" vertical="center"/>
      <protection locked="0"/>
    </xf>
    <xf numFmtId="164" fontId="9" fillId="3" borderId="18" xfId="5" applyFont="1" applyBorder="1" applyProtection="1">
      <alignment horizontal="left" vertical="center"/>
      <protection locked="0"/>
    </xf>
  </cellXfs>
  <cellStyles count="29">
    <cellStyle name="60 % - Akzent1" xfId="11" builtinId="32"/>
    <cellStyle name="60 % - Akzent1 2" xfId="9" xr:uid="{480179C9-3E93-4D6E-937B-5694C1DD8FA1}"/>
    <cellStyle name="Ausgabe" xfId="1" builtinId="21"/>
    <cellStyle name="Ausgabe 2" xfId="7" xr:uid="{5EAADD44-912F-4F49-9401-2E68A23AAA8B}"/>
    <cellStyle name="Ausgabe 3" xfId="19" xr:uid="{2066FEF7-D2F2-4271-9EE8-5B918567B3C9}"/>
    <cellStyle name="Ausgabe 4" xfId="28" xr:uid="{1B1761F6-5543-446F-8CE3-F58C1FFB20F4}"/>
    <cellStyle name="Berechnung" xfId="2" builtinId="22"/>
    <cellStyle name="Berechnung 2" xfId="8" xr:uid="{16ABD59A-CD1D-4683-A216-AF23352C9759}"/>
    <cellStyle name="Calc" xfId="24" xr:uid="{1750E820-C5F3-48C4-82FD-5DA0557266C1}"/>
    <cellStyle name="Calc_bold" xfId="20" xr:uid="{9F0FF1B1-0285-482A-A259-582D5FAE839A}"/>
    <cellStyle name="calc_text" xfId="21" xr:uid="{8741E5AB-4589-424E-91DF-89ABE1D779FB}"/>
    <cellStyle name="Eingabefeld1" xfId="5" xr:uid="{295DF5AC-F851-4F9B-85C7-C7234A377FEB}"/>
    <cellStyle name="Eingabefeld2" xfId="10" xr:uid="{B1759FAE-B821-40C0-ACFD-BFF08B6A14BE}"/>
    <cellStyle name="Head-Col_center" xfId="18" xr:uid="{0724D32D-DD45-48D8-8E30-0ABDE179D6C4}"/>
    <cellStyle name="Head-Section" xfId="17" xr:uid="{C7278125-9991-459D-9D09-80AAFB9DBB72}"/>
    <cellStyle name="Head-Sheet" xfId="16" xr:uid="{A34296EB-8D80-4551-944A-B6355D6CCD45}"/>
    <cellStyle name="Input_integer" xfId="26" xr:uid="{37262519-82E4-4C4F-8366-91B26FC302CA}"/>
    <cellStyle name="Input_lng" xfId="23" xr:uid="{A4C93548-565F-486B-8FB8-800B81886951}"/>
    <cellStyle name="Input_text" xfId="22" xr:uid="{B7AE5FAE-5D1C-431F-97F3-0691A75BF2E0}"/>
    <cellStyle name="Prozent" xfId="13" builtinId="5"/>
    <cellStyle name="Standard" xfId="0" builtinId="0"/>
    <cellStyle name="Standard 2" xfId="15" xr:uid="{4D501802-9BF4-4003-AA8F-DB7623F09646}"/>
    <cellStyle name="Standard 3" xfId="25" xr:uid="{BFEE5D52-B1EE-42F9-9A90-619330E5FD5F}"/>
    <cellStyle name="Standard 4" xfId="14" xr:uid="{C49A932E-CC2C-4220-87A0-067BA984F9D6}"/>
    <cellStyle name="Tablehead1" xfId="3" xr:uid="{6AF00826-8463-4A38-AC26-4CB5899A1E14}"/>
    <cellStyle name="Tablehead2" xfId="6" xr:uid="{020BAF48-F84A-4896-AA12-2921A1CD1A06}"/>
    <cellStyle name="Tablehead3" xfId="4" xr:uid="{45155098-E377-4878-8FC5-8AC15C556103}"/>
    <cellStyle name="Überschrift" xfId="27" builtinId="15"/>
    <cellStyle name="Währung" xfId="12" builtinId="4"/>
  </cellStyles>
  <dxfs count="18">
    <dxf>
      <font>
        <color rgb="FFFF0000"/>
      </font>
    </dxf>
    <dxf>
      <fill>
        <patternFill patternType="mediumGray"/>
      </fill>
    </dxf>
    <dxf>
      <font>
        <color rgb="FF9C0006"/>
      </font>
      <fill>
        <patternFill>
          <bgColor rgb="FFFFC7CE"/>
        </patternFill>
      </fill>
    </dxf>
    <dxf>
      <fill>
        <patternFill patternType="mediumGray"/>
      </fill>
    </dxf>
    <dxf>
      <fill>
        <patternFill>
          <bgColor rgb="FFF78991"/>
        </patternFill>
      </fill>
    </dxf>
    <dxf>
      <fill>
        <patternFill>
          <bgColor rgb="FFF79FA7"/>
        </patternFill>
      </fill>
    </dxf>
    <dxf>
      <font>
        <color rgb="FFFF0000"/>
      </font>
    </dxf>
    <dxf>
      <numFmt numFmtId="172" formatCode="#,##0_ ;\-#,##0\ "/>
      <fill>
        <patternFill>
          <bgColor rgb="FFFF0000"/>
        </patternFill>
      </fill>
    </dxf>
    <dxf>
      <font>
        <color rgb="FFFF0000"/>
      </font>
      <fill>
        <patternFill>
          <fgColor rgb="FFF78991"/>
        </patternFill>
      </fill>
    </dxf>
    <dxf>
      <font>
        <color rgb="FFFF0000"/>
      </font>
      <fill>
        <patternFill>
          <fgColor rgb="FFF79FA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  <fill>
        <patternFill>
          <fgColor rgb="FFF78991"/>
          <bgColor rgb="FFFBC5C5"/>
        </patternFill>
      </fill>
    </dxf>
    <dxf>
      <font>
        <color rgb="FFFF0000"/>
      </font>
      <fill>
        <patternFill>
          <bgColor rgb="FFFFCCCC"/>
        </patternFill>
      </fill>
    </dxf>
    <dxf>
      <numFmt numFmtId="172" formatCode="#,##0_ ;\-#,##0\ "/>
      <fill>
        <patternFill>
          <bgColor rgb="FFFF0000"/>
        </patternFill>
      </fill>
    </dxf>
    <dxf>
      <fill>
        <patternFill>
          <bgColor theme="1" tint="0.499984740745262"/>
        </patternFill>
      </fill>
    </dxf>
    <dxf>
      <fill>
        <patternFill>
          <bgColor rgb="FF808080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colors>
    <mruColors>
      <color rgb="FFFDDE8F"/>
      <color rgb="FFFBEC91"/>
      <color rgb="FF9BC2E6"/>
      <color rgb="FFBDD7EE"/>
      <color rgb="FFF78991"/>
      <color rgb="FFF79FA7"/>
      <color rgb="FFEB97B5"/>
      <color rgb="FFF7C7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CB893-25A9-4F18-951C-EDE6AEA5A18F}">
  <dimension ref="A1:D13"/>
  <sheetViews>
    <sheetView workbookViewId="0">
      <selection activeCell="D7" sqref="D7"/>
    </sheetView>
  </sheetViews>
  <sheetFormatPr baseColWidth="10" defaultRowHeight="15" x14ac:dyDescent="0.25"/>
  <cols>
    <col min="2" max="2" width="16.5703125" customWidth="1"/>
    <col min="3" max="3" width="27.5703125" customWidth="1"/>
    <col min="4" max="4" width="95" style="2" customWidth="1"/>
  </cols>
  <sheetData>
    <row r="1" spans="1:4" x14ac:dyDescent="0.25">
      <c r="A1" s="1" t="str">
        <f>CONCATENATE("EHB_KP_Wasserstoff_v",MAX(A4:A102))</f>
        <v>EHB_KP_Wasserstoff_v0</v>
      </c>
    </row>
    <row r="3" spans="1:4" x14ac:dyDescent="0.25">
      <c r="A3" s="3" t="s">
        <v>0</v>
      </c>
      <c r="B3" s="3" t="s">
        <v>1</v>
      </c>
      <c r="C3" s="3" t="s">
        <v>2</v>
      </c>
      <c r="D3" s="4" t="s">
        <v>3</v>
      </c>
    </row>
    <row r="4" spans="1:4" s="293" customFormat="1" x14ac:dyDescent="0.25">
      <c r="A4" s="292">
        <v>0</v>
      </c>
      <c r="D4" s="294" t="s">
        <v>761</v>
      </c>
    </row>
    <row r="5" spans="1:4" x14ac:dyDescent="0.25">
      <c r="A5" s="292"/>
      <c r="B5" t="s">
        <v>747</v>
      </c>
      <c r="C5" t="s">
        <v>749</v>
      </c>
      <c r="D5" s="2" t="s">
        <v>748</v>
      </c>
    </row>
    <row r="6" spans="1:4" x14ac:dyDescent="0.25">
      <c r="A6" s="5"/>
      <c r="B6" t="s">
        <v>747</v>
      </c>
      <c r="C6" t="s">
        <v>750</v>
      </c>
      <c r="D6" s="2" t="s">
        <v>748</v>
      </c>
    </row>
    <row r="7" spans="1:4" x14ac:dyDescent="0.25">
      <c r="A7" s="5"/>
      <c r="B7" t="s">
        <v>747</v>
      </c>
      <c r="C7" t="s">
        <v>751</v>
      </c>
      <c r="D7" s="2" t="s">
        <v>763</v>
      </c>
    </row>
    <row r="8" spans="1:4" x14ac:dyDescent="0.25">
      <c r="A8" s="5"/>
      <c r="B8" t="s">
        <v>752</v>
      </c>
      <c r="D8" s="6" t="s">
        <v>753</v>
      </c>
    </row>
    <row r="9" spans="1:4" x14ac:dyDescent="0.25">
      <c r="A9" s="5"/>
      <c r="B9" t="s">
        <v>752</v>
      </c>
      <c r="C9" t="s">
        <v>749</v>
      </c>
      <c r="D9" s="6" t="s">
        <v>754</v>
      </c>
    </row>
    <row r="10" spans="1:4" x14ac:dyDescent="0.25">
      <c r="B10" t="s">
        <v>755</v>
      </c>
      <c r="C10" t="s">
        <v>757</v>
      </c>
      <c r="D10" s="2" t="s">
        <v>758</v>
      </c>
    </row>
    <row r="11" spans="1:4" ht="30" x14ac:dyDescent="0.25">
      <c r="B11" t="s">
        <v>760</v>
      </c>
      <c r="C11" t="s">
        <v>759</v>
      </c>
      <c r="D11" s="2" t="s">
        <v>762</v>
      </c>
    </row>
    <row r="12" spans="1:4" ht="15" customHeight="1" x14ac:dyDescent="0.25">
      <c r="A12" s="293"/>
      <c r="B12" t="s">
        <v>764</v>
      </c>
      <c r="C12" t="s">
        <v>765</v>
      </c>
      <c r="D12" s="2" t="s">
        <v>767</v>
      </c>
    </row>
    <row r="13" spans="1:4" ht="15" customHeight="1" x14ac:dyDescent="0.25">
      <c r="A13" s="300"/>
      <c r="B13" s="300" t="s">
        <v>755</v>
      </c>
      <c r="C13" s="300" t="s">
        <v>768</v>
      </c>
      <c r="D13" s="301" t="s">
        <v>769</v>
      </c>
    </row>
  </sheetData>
  <sheetProtection algorithmName="SHA-512" hashValue="8JfKzNPl1zJRfEhKxnXhl6KlTXVqkYJn8pGnYtbRphquXvjUCACh7Plj0lH/08BALWMOD9i3433O/bEEcc3GhQ==" saltValue="CXtBw4HFdAx/0pV6RcEwMA==" spinCount="100000" sheet="1" objects="1" scenarios="1"/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A6E20-B4FC-4231-A844-E9BF59BEBB86}">
  <sheetPr>
    <tabColor rgb="FF9BC2E6"/>
  </sheetPr>
  <dimension ref="A1:N94"/>
  <sheetViews>
    <sheetView zoomScale="85" zoomScaleNormal="85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E86" sqref="E86:G88"/>
    </sheetView>
  </sheetViews>
  <sheetFormatPr baseColWidth="10" defaultColWidth="11.42578125" defaultRowHeight="15" x14ac:dyDescent="0.25"/>
  <cols>
    <col min="1" max="1" width="1.5703125" style="109" customWidth="1"/>
    <col min="2" max="2" width="6.7109375" style="109" customWidth="1"/>
    <col min="3" max="3" width="50.7109375" style="109" customWidth="1"/>
    <col min="4" max="14" width="20.7109375" style="109" customWidth="1"/>
    <col min="15" max="16384" width="11.42578125" style="109"/>
  </cols>
  <sheetData>
    <row r="1" spans="1:14" s="331" customFormat="1" ht="20.25" customHeight="1" thickBot="1" x14ac:dyDescent="0.35">
      <c r="A1" s="331" t="s">
        <v>634</v>
      </c>
    </row>
    <row r="2" spans="1:14" ht="78.75" customHeight="1" x14ac:dyDescent="0.25">
      <c r="A2" s="108"/>
      <c r="B2" s="334" t="s">
        <v>301</v>
      </c>
      <c r="C2" s="335"/>
      <c r="D2" s="305" t="s">
        <v>273</v>
      </c>
      <c r="E2" s="354" t="s">
        <v>307</v>
      </c>
      <c r="F2" s="355"/>
      <c r="G2" s="355"/>
      <c r="H2" s="355"/>
      <c r="I2" s="354" t="s">
        <v>302</v>
      </c>
      <c r="J2" s="355"/>
      <c r="K2" s="355"/>
      <c r="L2" s="355"/>
      <c r="M2" s="354" t="s">
        <v>303</v>
      </c>
      <c r="N2" s="356"/>
    </row>
    <row r="3" spans="1:14" ht="75.75" customHeight="1" x14ac:dyDescent="0.25">
      <c r="A3" s="110"/>
      <c r="B3" s="336"/>
      <c r="C3" s="337"/>
      <c r="D3" s="83" t="s">
        <v>304</v>
      </c>
      <c r="E3" s="84" t="s">
        <v>305</v>
      </c>
      <c r="F3" s="85" t="s">
        <v>746</v>
      </c>
      <c r="G3" s="85" t="s">
        <v>559</v>
      </c>
      <c r="H3" s="85" t="s">
        <v>306</v>
      </c>
      <c r="I3" s="84" t="s">
        <v>95</v>
      </c>
      <c r="J3" s="86" t="s">
        <v>540</v>
      </c>
      <c r="K3" s="86" t="s">
        <v>676</v>
      </c>
      <c r="L3" s="87" t="s">
        <v>675</v>
      </c>
      <c r="M3" s="84" t="s">
        <v>687</v>
      </c>
      <c r="N3" s="252" t="s">
        <v>726</v>
      </c>
    </row>
    <row r="4" spans="1:14" x14ac:dyDescent="0.25">
      <c r="B4" s="57"/>
      <c r="C4" s="58"/>
      <c r="D4" s="111"/>
      <c r="E4" s="111"/>
      <c r="F4" s="112"/>
      <c r="G4" s="112"/>
      <c r="H4" s="112"/>
      <c r="I4" s="111"/>
      <c r="J4" s="112"/>
      <c r="K4" s="112"/>
      <c r="L4" s="112"/>
      <c r="M4" s="111"/>
      <c r="N4" s="113"/>
    </row>
    <row r="5" spans="1:14" x14ac:dyDescent="0.25">
      <c r="A5" s="59"/>
      <c r="B5" s="100" t="s">
        <v>210</v>
      </c>
      <c r="C5" s="62" t="s">
        <v>648</v>
      </c>
      <c r="D5" s="106">
        <f t="shared" ref="D5:N5" si="0">SUM(D6,D10)</f>
        <v>0</v>
      </c>
      <c r="E5" s="106">
        <f t="shared" si="0"/>
        <v>0</v>
      </c>
      <c r="F5" s="103">
        <f t="shared" si="0"/>
        <v>0</v>
      </c>
      <c r="G5" s="103">
        <f t="shared" si="0"/>
        <v>0</v>
      </c>
      <c r="H5" s="52">
        <f t="shared" si="0"/>
        <v>0</v>
      </c>
      <c r="I5" s="251">
        <f t="shared" si="0"/>
        <v>0</v>
      </c>
      <c r="J5" s="103">
        <f t="shared" si="0"/>
        <v>0</v>
      </c>
      <c r="K5" s="103">
        <f t="shared" si="0"/>
        <v>0</v>
      </c>
      <c r="L5" s="8">
        <f t="shared" si="0"/>
        <v>0</v>
      </c>
      <c r="M5" s="106">
        <f t="shared" si="0"/>
        <v>0</v>
      </c>
      <c r="N5" s="52">
        <f t="shared" si="0"/>
        <v>0</v>
      </c>
    </row>
    <row r="6" spans="1:14" x14ac:dyDescent="0.25">
      <c r="A6" s="59"/>
      <c r="B6" s="99" t="s">
        <v>101</v>
      </c>
      <c r="C6" s="97" t="s">
        <v>308</v>
      </c>
      <c r="D6" s="106">
        <f>SUM(E6,F6,G6,H6)</f>
        <v>0</v>
      </c>
      <c r="E6" s="114"/>
      <c r="F6" s="118"/>
      <c r="G6" s="118"/>
      <c r="H6" s="52">
        <f t="shared" ref="H6:M6" si="1">SUM(H7:H9)</f>
        <v>0</v>
      </c>
      <c r="I6" s="251">
        <f t="shared" si="1"/>
        <v>0</v>
      </c>
      <c r="J6" s="251">
        <f t="shared" si="1"/>
        <v>0</v>
      </c>
      <c r="K6" s="251">
        <f t="shared" si="1"/>
        <v>0</v>
      </c>
      <c r="L6" s="251">
        <f t="shared" si="1"/>
        <v>0</v>
      </c>
      <c r="M6" s="51">
        <f t="shared" si="1"/>
        <v>0</v>
      </c>
      <c r="N6" s="254"/>
    </row>
    <row r="7" spans="1:14" x14ac:dyDescent="0.25">
      <c r="A7" s="59"/>
      <c r="B7" s="99" t="s">
        <v>103</v>
      </c>
      <c r="C7" s="97" t="s">
        <v>645</v>
      </c>
      <c r="D7" s="106">
        <f>SUM(E7,F7,G7,H7)</f>
        <v>0</v>
      </c>
      <c r="E7" s="114"/>
      <c r="F7" s="118"/>
      <c r="G7" s="118"/>
      <c r="H7" s="52">
        <f>SUM(I7:K7)</f>
        <v>0</v>
      </c>
      <c r="I7" s="114"/>
      <c r="J7" s="383"/>
      <c r="K7" s="103" cm="1">
        <f t="array" ref="K7">SUMPRODUCT(A2_SaLi!$H$8:H$507,--(A2_SaLi!$E$8:$E$507=($B7&amp;" "&amp;$C7)))</f>
        <v>0</v>
      </c>
      <c r="L7" s="251" cm="1">
        <f t="array" ref="L7">SUMPRODUCT(A2_SaLi!$G$8:G$507,--(A2_SaLi!$E$8:$E$507=($B7&amp;" "&amp;$C7)))</f>
        <v>0</v>
      </c>
      <c r="M7" s="51" cm="1">
        <f t="array" ref="M7">SUMPRODUCT(A3_Hinzu_Kürz!$J$7:J$506,--(A3_Hinzu_Kürz!$I$7:$I$506=($B7&amp;" "&amp;$C7)))</f>
        <v>0</v>
      </c>
      <c r="N7" s="254"/>
    </row>
    <row r="8" spans="1:14" x14ac:dyDescent="0.25">
      <c r="A8" s="59"/>
      <c r="B8" s="99" t="s">
        <v>105</v>
      </c>
      <c r="C8" s="97" t="s">
        <v>647</v>
      </c>
      <c r="D8" s="106">
        <f>SUM(E8,F8,G8,H8)</f>
        <v>0</v>
      </c>
      <c r="E8" s="114"/>
      <c r="F8" s="118"/>
      <c r="G8" s="118"/>
      <c r="H8" s="52">
        <f t="shared" ref="H8:H12" si="2">SUM(I8:K8)</f>
        <v>0</v>
      </c>
      <c r="I8" s="114"/>
      <c r="J8" s="118"/>
      <c r="K8" s="103" cm="1">
        <f t="array" ref="K8">SUMPRODUCT(A2_SaLi!$H$8:H$507,--(A2_SaLi!$E$8:$E$507=($B8&amp;" "&amp;$C8)))</f>
        <v>0</v>
      </c>
      <c r="L8" s="251" cm="1">
        <f t="array" ref="L8">SUMPRODUCT(A2_SaLi!$G$8:G$507,--(A2_SaLi!$E$8:$E$507=($B8&amp;" "&amp;$C8)))</f>
        <v>0</v>
      </c>
      <c r="M8" s="51" cm="1">
        <f t="array" ref="M8">SUMPRODUCT(A3_Hinzu_Kürz!$J$7:J$506,--(A3_Hinzu_Kürz!$I$7:$I$506=($B8&amp;" "&amp;$C8)))</f>
        <v>0</v>
      </c>
      <c r="N8" s="254"/>
    </row>
    <row r="9" spans="1:14" x14ac:dyDescent="0.25">
      <c r="A9" s="59"/>
      <c r="B9" s="99" t="s">
        <v>107</v>
      </c>
      <c r="C9" s="97" t="s">
        <v>646</v>
      </c>
      <c r="D9" s="106">
        <f t="shared" ref="D9:D12" si="3">SUM(E9,F9,G9,H9)</f>
        <v>0</v>
      </c>
      <c r="E9" s="114"/>
      <c r="F9" s="118"/>
      <c r="G9" s="118"/>
      <c r="H9" s="52">
        <f t="shared" si="2"/>
        <v>0</v>
      </c>
      <c r="I9" s="114"/>
      <c r="J9" s="118"/>
      <c r="K9" s="103" cm="1">
        <f t="array" ref="K9">SUMPRODUCT(A2_SaLi!$H$8:H$507,--(A2_SaLi!$E$8:$E$507=($B9&amp;" "&amp;$C9)))</f>
        <v>0</v>
      </c>
      <c r="L9" s="251" cm="1">
        <f t="array" ref="L9">SUMPRODUCT(A2_SaLi!$G$8:G$507,--(A2_SaLi!$E$8:$E$507=($B9&amp;" "&amp;$C9)))</f>
        <v>0</v>
      </c>
      <c r="M9" s="51" cm="1">
        <f t="array" ref="M9">SUMPRODUCT(A3_Hinzu_Kürz!$J$7:J$506,--(A3_Hinzu_Kürz!$I$7:$I$506=($B9&amp;" "&amp;$C9)))</f>
        <v>0</v>
      </c>
      <c r="N9" s="254"/>
    </row>
    <row r="10" spans="1:14" x14ac:dyDescent="0.25">
      <c r="A10" s="59"/>
      <c r="B10" s="99" t="s">
        <v>111</v>
      </c>
      <c r="C10" s="98" t="s">
        <v>309</v>
      </c>
      <c r="D10" s="106">
        <f t="shared" si="3"/>
        <v>0</v>
      </c>
      <c r="E10" s="450"/>
      <c r="F10" s="383"/>
      <c r="G10" s="383"/>
      <c r="H10" s="52">
        <f t="shared" si="2"/>
        <v>0</v>
      </c>
      <c r="I10" s="450"/>
      <c r="J10" s="383"/>
      <c r="K10" s="103" cm="1">
        <f t="array" ref="K10">SUMPRODUCT(A2_SaLi!$H$8:H$507,--(A2_SaLi!$E$8:$E$507=($B10&amp;" "&amp;$C10)))</f>
        <v>0</v>
      </c>
      <c r="L10" s="251" cm="1">
        <f t="array" ref="L10">SUMPRODUCT(A2_SaLi!$G$8:G$507,--(A2_SaLi!$E$8:$E$507=($B10&amp;" "&amp;$C10)))</f>
        <v>0</v>
      </c>
      <c r="M10" s="51" cm="1">
        <f t="array" ref="M10">SUMPRODUCT(A3_Hinzu_Kürz!$J$7:J$506,--(A3_Hinzu_Kürz!$I$7:$I$506=($B10&amp;" "&amp;$C10)))</f>
        <v>0</v>
      </c>
      <c r="N10" s="52">
        <f t="shared" ref="N10:N12" si="4">K10+M10</f>
        <v>0</v>
      </c>
    </row>
    <row r="11" spans="1:14" x14ac:dyDescent="0.25">
      <c r="A11" s="59"/>
      <c r="B11" s="101" t="s">
        <v>135</v>
      </c>
      <c r="C11" s="102" t="s">
        <v>310</v>
      </c>
      <c r="D11" s="106">
        <f t="shared" si="3"/>
        <v>0</v>
      </c>
      <c r="E11" s="450"/>
      <c r="F11" s="383"/>
      <c r="G11" s="383"/>
      <c r="H11" s="52">
        <f t="shared" si="2"/>
        <v>0</v>
      </c>
      <c r="I11" s="450"/>
      <c r="J11" s="383"/>
      <c r="K11" s="103" cm="1">
        <f t="array" ref="K11">SUMPRODUCT(A2_SaLi!$H$8:H$507,--(A2_SaLi!$E$8:$E$507=($B11&amp;" "&amp;$C11)))</f>
        <v>0</v>
      </c>
      <c r="L11" s="251" cm="1">
        <f t="array" ref="L11">SUMPRODUCT(A2_SaLi!$G$8:G$507,--(A2_SaLi!$E$8:$E$507=($B11&amp;" "&amp;$C11)))</f>
        <v>0</v>
      </c>
      <c r="M11" s="51" cm="1">
        <f t="array" ref="M11">SUMPRODUCT(A3_Hinzu_Kürz!$J$7:J$506,--(A3_Hinzu_Kürz!$I$7:$I$506=($B11&amp;" "&amp;$C11)))</f>
        <v>0</v>
      </c>
      <c r="N11" s="52">
        <f t="shared" si="4"/>
        <v>0</v>
      </c>
    </row>
    <row r="12" spans="1:14" x14ac:dyDescent="0.25">
      <c r="A12" s="59"/>
      <c r="B12" s="101" t="s">
        <v>147</v>
      </c>
      <c r="C12" s="70" t="s">
        <v>311</v>
      </c>
      <c r="D12" s="106">
        <f t="shared" si="3"/>
        <v>0</v>
      </c>
      <c r="E12" s="450"/>
      <c r="F12" s="383"/>
      <c r="G12" s="383"/>
      <c r="H12" s="52">
        <f t="shared" si="2"/>
        <v>0</v>
      </c>
      <c r="I12" s="450"/>
      <c r="J12" s="383"/>
      <c r="K12" s="103" cm="1">
        <f t="array" ref="K12">SUMPRODUCT(A2_SaLi!$H$8:H$507,--(A2_SaLi!$E$8:$E$507=($B12&amp;" "&amp;$C12)))</f>
        <v>0</v>
      </c>
      <c r="L12" s="251" cm="1">
        <f t="array" ref="L12">SUMPRODUCT(A2_SaLi!$G$8:G$507,--(A2_SaLi!$E$8:$E$507=($B12&amp;" "&amp;$C12)))</f>
        <v>0</v>
      </c>
      <c r="M12" s="51" cm="1">
        <f t="array" ref="M12">SUMPRODUCT(A3_Hinzu_Kürz!$J$7:J$506,--(A3_Hinzu_Kürz!$I$7:$I$506=($B12&amp;" "&amp;$C12)))</f>
        <v>0</v>
      </c>
      <c r="N12" s="52">
        <f t="shared" si="4"/>
        <v>0</v>
      </c>
    </row>
    <row r="13" spans="1:14" x14ac:dyDescent="0.25">
      <c r="A13" s="59"/>
      <c r="B13" s="101" t="s">
        <v>149</v>
      </c>
      <c r="C13" s="70" t="s">
        <v>312</v>
      </c>
      <c r="D13" s="106">
        <f>SUM(D14:D21)</f>
        <v>0</v>
      </c>
      <c r="E13" s="106">
        <f t="shared" ref="E13:N13" si="5">SUM(E14:E21)</f>
        <v>0</v>
      </c>
      <c r="F13" s="103">
        <f t="shared" si="5"/>
        <v>0</v>
      </c>
      <c r="G13" s="103">
        <f t="shared" si="5"/>
        <v>0</v>
      </c>
      <c r="H13" s="103">
        <f>SUM(H14:H21)</f>
        <v>0</v>
      </c>
      <c r="I13" s="106">
        <f>SUM(I14:I21)</f>
        <v>0</v>
      </c>
      <c r="J13" s="103">
        <f t="shared" si="5"/>
        <v>0</v>
      </c>
      <c r="K13" s="103">
        <f t="shared" si="5"/>
        <v>0</v>
      </c>
      <c r="L13" s="251">
        <f>SUM(L14:L21)</f>
        <v>0</v>
      </c>
      <c r="M13" s="106">
        <f>SUM(M14:M21)</f>
        <v>0</v>
      </c>
      <c r="N13" s="52">
        <f t="shared" si="5"/>
        <v>0</v>
      </c>
    </row>
    <row r="14" spans="1:14" ht="30" x14ac:dyDescent="0.25">
      <c r="A14" s="59"/>
      <c r="B14" s="64" t="s">
        <v>313</v>
      </c>
      <c r="C14" s="66" t="s">
        <v>649</v>
      </c>
      <c r="D14" s="106">
        <f t="shared" ref="D14:D21" si="6">SUM(E14,F14,G14,H14)</f>
        <v>0</v>
      </c>
      <c r="E14" s="450"/>
      <c r="F14" s="383"/>
      <c r="G14" s="383"/>
      <c r="H14" s="103">
        <f>SUM(I14:K14)</f>
        <v>0</v>
      </c>
      <c r="I14" s="450"/>
      <c r="J14" s="383"/>
      <c r="K14" s="103" cm="1">
        <f t="array" ref="K14">SUMPRODUCT(A2_SaLi!$H$8:H$507,--(A2_SaLi!$E$8:$E$507=($B14&amp;" "&amp;$C14)))</f>
        <v>0</v>
      </c>
      <c r="L14" s="251" cm="1">
        <f t="array" ref="L14">SUMPRODUCT(A2_SaLi!$G$8:G$507,--(A2_SaLi!$E$8:$E$507=($B14&amp;" "&amp;$C14)))</f>
        <v>0</v>
      </c>
      <c r="M14" s="51" cm="1">
        <f t="array" ref="M14">SUMPRODUCT(A3_Hinzu_Kürz!$J$7:J$506,--(A3_Hinzu_Kürz!$I$7:$I$506=($B14&amp;" "&amp;$C14)))</f>
        <v>0</v>
      </c>
      <c r="N14" s="254"/>
    </row>
    <row r="15" spans="1:14" x14ac:dyDescent="0.25">
      <c r="A15" s="59"/>
      <c r="B15" s="71" t="s">
        <v>314</v>
      </c>
      <c r="C15" s="66" t="s">
        <v>320</v>
      </c>
      <c r="D15" s="106">
        <f t="shared" si="6"/>
        <v>0</v>
      </c>
      <c r="E15" s="450"/>
      <c r="F15" s="383"/>
      <c r="G15" s="383"/>
      <c r="H15" s="103">
        <f t="shared" ref="H15:H21" si="7">SUM(I15:K15)</f>
        <v>0</v>
      </c>
      <c r="I15" s="450"/>
      <c r="J15" s="383"/>
      <c r="K15" s="103" cm="1">
        <f t="array" ref="K15">SUMPRODUCT(A2_SaLi!$H$8:H$507,--(A2_SaLi!$E$8:$E$507=($B15&amp;" "&amp;$C15)))</f>
        <v>0</v>
      </c>
      <c r="L15" s="251" cm="1">
        <f t="array" ref="L15">SUMPRODUCT(A2_SaLi!$G$8:G$507,--(A2_SaLi!$E$8:$E$507=($B15&amp;" "&amp;$C15)))</f>
        <v>0</v>
      </c>
      <c r="M15" s="51" cm="1">
        <f t="array" ref="M15">SUMPRODUCT(A3_Hinzu_Kürz!$J$7:J$506,--(A3_Hinzu_Kürz!$I$7:$I$506=($B15&amp;" "&amp;$C15)))</f>
        <v>0</v>
      </c>
      <c r="N15" s="254"/>
    </row>
    <row r="16" spans="1:14" ht="30" x14ac:dyDescent="0.25">
      <c r="A16" s="59"/>
      <c r="B16" s="64" t="s">
        <v>315</v>
      </c>
      <c r="C16" s="72" t="s">
        <v>321</v>
      </c>
      <c r="D16" s="106">
        <f t="shared" si="6"/>
        <v>0</v>
      </c>
      <c r="E16" s="450"/>
      <c r="F16" s="383"/>
      <c r="G16" s="383"/>
      <c r="H16" s="103">
        <f t="shared" si="7"/>
        <v>0</v>
      </c>
      <c r="I16" s="450"/>
      <c r="J16" s="383"/>
      <c r="K16" s="103" cm="1">
        <f t="array" ref="K16">SUMPRODUCT(A2_SaLi!$H$8:H$507,--(A2_SaLi!$E$8:$E$507=($B16&amp;" "&amp;$C16)))</f>
        <v>0</v>
      </c>
      <c r="L16" s="251" cm="1">
        <f t="array" ref="L16">SUMPRODUCT(A2_SaLi!$G$8:G$507,--(A2_SaLi!$E$8:$E$507=($B16&amp;" "&amp;$C16)))</f>
        <v>0</v>
      </c>
      <c r="M16" s="51" cm="1">
        <f t="array" ref="M16">SUMPRODUCT(A3_Hinzu_Kürz!$J$7:J$506,--(A3_Hinzu_Kürz!$I$7:$I$506=($B16&amp;" "&amp;$C16)))</f>
        <v>0</v>
      </c>
      <c r="N16" s="254"/>
    </row>
    <row r="17" spans="1:14" ht="30" x14ac:dyDescent="0.25">
      <c r="A17" s="59"/>
      <c r="B17" s="71" t="s">
        <v>316</v>
      </c>
      <c r="C17" s="66" t="s">
        <v>322</v>
      </c>
      <c r="D17" s="106">
        <f t="shared" si="6"/>
        <v>0</v>
      </c>
      <c r="E17" s="450"/>
      <c r="F17" s="383"/>
      <c r="G17" s="383"/>
      <c r="H17" s="103">
        <f t="shared" si="7"/>
        <v>0</v>
      </c>
      <c r="I17" s="450"/>
      <c r="J17" s="383"/>
      <c r="K17" s="103" cm="1">
        <f t="array" ref="K17">SUMPRODUCT(A2_SaLi!$H$8:H$507,--(A2_SaLi!$E$8:$E$507=($B17&amp;" "&amp;$C17)))</f>
        <v>0</v>
      </c>
      <c r="L17" s="251" cm="1">
        <f t="array" ref="L17">SUMPRODUCT(A2_SaLi!$G$8:G$507,--(A2_SaLi!$E$8:$E$507=($B17&amp;" "&amp;$C17)))</f>
        <v>0</v>
      </c>
      <c r="M17" s="51" cm="1">
        <f t="array" ref="M17">SUMPRODUCT(A3_Hinzu_Kürz!$J$7:J$506,--(A3_Hinzu_Kürz!$I$7:$I$506=($B17&amp;" "&amp;$C17)))</f>
        <v>0</v>
      </c>
      <c r="N17" s="52">
        <f t="shared" ref="N17:N21" si="8">K17+M17</f>
        <v>0</v>
      </c>
    </row>
    <row r="18" spans="1:14" x14ac:dyDescent="0.25">
      <c r="A18" s="59"/>
      <c r="B18" s="64" t="s">
        <v>317</v>
      </c>
      <c r="C18" s="66" t="s">
        <v>650</v>
      </c>
      <c r="D18" s="106">
        <f t="shared" si="6"/>
        <v>0</v>
      </c>
      <c r="E18" s="450"/>
      <c r="F18" s="383"/>
      <c r="G18" s="383"/>
      <c r="H18" s="103">
        <f t="shared" si="7"/>
        <v>0</v>
      </c>
      <c r="I18" s="450"/>
      <c r="J18" s="383"/>
      <c r="K18" s="103" cm="1">
        <f t="array" ref="K18">SUMPRODUCT(A2_SaLi!$H$8:H$507,--(A2_SaLi!$E$8:$E$507=($B18&amp;" "&amp;$C18)))</f>
        <v>0</v>
      </c>
      <c r="L18" s="251" cm="1">
        <f t="array" ref="L18">SUMPRODUCT(A2_SaLi!$G$8:G$507,--(A2_SaLi!$E$8:$E$507=($B18&amp;" "&amp;$C18)))</f>
        <v>0</v>
      </c>
      <c r="M18" s="51" cm="1">
        <f t="array" ref="M18">SUMPRODUCT(A3_Hinzu_Kürz!$J$7:J$506,--(A3_Hinzu_Kürz!$I$7:$I$506=($B18&amp;" "&amp;$C18)))</f>
        <v>0</v>
      </c>
      <c r="N18" s="52">
        <f t="shared" si="8"/>
        <v>0</v>
      </c>
    </row>
    <row r="19" spans="1:14" ht="30" x14ac:dyDescent="0.25">
      <c r="A19" s="59"/>
      <c r="B19" s="64" t="s">
        <v>318</v>
      </c>
      <c r="C19" s="66" t="s">
        <v>653</v>
      </c>
      <c r="D19" s="106">
        <f t="shared" si="6"/>
        <v>0</v>
      </c>
      <c r="E19" s="450"/>
      <c r="F19" s="383"/>
      <c r="G19" s="383"/>
      <c r="H19" s="103">
        <f t="shared" si="7"/>
        <v>0</v>
      </c>
      <c r="I19" s="450"/>
      <c r="J19" s="383"/>
      <c r="K19" s="103" cm="1">
        <f t="array" ref="K19">SUMPRODUCT(A2_SaLi!$H$8:H$507,--(A2_SaLi!$E$8:$E$507=($B19&amp;" "&amp;$C19)))</f>
        <v>0</v>
      </c>
      <c r="L19" s="251" cm="1">
        <f t="array" ref="L19">SUMPRODUCT(A2_SaLi!$G$8:G$507,--(A2_SaLi!$E$8:$E$507=($B19&amp;" "&amp;$C19)))</f>
        <v>0</v>
      </c>
      <c r="M19" s="51" cm="1">
        <f t="array" ref="M19">SUMPRODUCT(A3_Hinzu_Kürz!$J$7:J$506,--(A3_Hinzu_Kürz!$I$7:$I$506=($B19&amp;" "&amp;$C19)))</f>
        <v>0</v>
      </c>
      <c r="N19" s="52">
        <f>K19+M19</f>
        <v>0</v>
      </c>
    </row>
    <row r="20" spans="1:14" x14ac:dyDescent="0.25">
      <c r="A20" s="59"/>
      <c r="B20" s="64" t="s">
        <v>651</v>
      </c>
      <c r="C20" s="66" t="s">
        <v>654</v>
      </c>
      <c r="D20" s="106">
        <f t="shared" si="6"/>
        <v>0</v>
      </c>
      <c r="E20" s="450"/>
      <c r="F20" s="383"/>
      <c r="G20" s="383"/>
      <c r="H20" s="103">
        <f t="shared" si="7"/>
        <v>0</v>
      </c>
      <c r="I20" s="450"/>
      <c r="J20" s="383"/>
      <c r="K20" s="103" cm="1">
        <f t="array" ref="K20">SUMPRODUCT(A2_SaLi!$H$8:H$507,--(A2_SaLi!$E$8:$E$507=($B20&amp;" "&amp;$C20)))</f>
        <v>0</v>
      </c>
      <c r="L20" s="251" cm="1">
        <f t="array" ref="L20">SUMPRODUCT(A2_SaLi!$G$8:G$507,--(A2_SaLi!$E$8:$E$507=($B20&amp;" "&amp;$C20)))</f>
        <v>0</v>
      </c>
      <c r="M20" s="51" cm="1">
        <f t="array" ref="M20">SUMPRODUCT(A3_Hinzu_Kürz!$J$7:J$506,--(A3_Hinzu_Kürz!$I$7:$I$506=($B20&amp;" "&amp;$C20)))</f>
        <v>0</v>
      </c>
      <c r="N20" s="52">
        <f>K20+M20</f>
        <v>0</v>
      </c>
    </row>
    <row r="21" spans="1:14" x14ac:dyDescent="0.25">
      <c r="A21" s="59"/>
      <c r="B21" s="71" t="s">
        <v>652</v>
      </c>
      <c r="C21" s="66" t="s">
        <v>323</v>
      </c>
      <c r="D21" s="106">
        <f t="shared" si="6"/>
        <v>0</v>
      </c>
      <c r="E21" s="450"/>
      <c r="F21" s="383"/>
      <c r="G21" s="383"/>
      <c r="H21" s="103">
        <f t="shared" si="7"/>
        <v>0</v>
      </c>
      <c r="I21" s="450"/>
      <c r="J21" s="383"/>
      <c r="K21" s="103" cm="1">
        <f t="array" ref="K21">SUMPRODUCT(A2_SaLi!$H$8:H$507,--(A2_SaLi!$E$8:$E$507=($B21&amp;" "&amp;$C21)))</f>
        <v>0</v>
      </c>
      <c r="L21" s="251" cm="1">
        <f t="array" ref="L21">SUMPRODUCT(A2_SaLi!$G$8:G$507,--(A2_SaLi!$E$8:$E$507=($B21&amp;" "&amp;$C21)))</f>
        <v>0</v>
      </c>
      <c r="M21" s="51" cm="1">
        <f t="array" ref="M21">SUMPRODUCT(A3_Hinzu_Kürz!$J$7:J$506,--(A3_Hinzu_Kürz!$I$7:$I$506=($B21&amp;" "&amp;$C21)))</f>
        <v>0</v>
      </c>
      <c r="N21" s="52">
        <f t="shared" si="8"/>
        <v>0</v>
      </c>
    </row>
    <row r="22" spans="1:14" x14ac:dyDescent="0.25">
      <c r="A22" s="59"/>
      <c r="B22" s="101" t="s">
        <v>151</v>
      </c>
      <c r="C22" s="70" t="s">
        <v>319</v>
      </c>
      <c r="D22" s="106">
        <f>SUM(D23,D30)</f>
        <v>0</v>
      </c>
      <c r="E22" s="106">
        <f>SUM(E23,E30)</f>
        <v>0</v>
      </c>
      <c r="F22" s="103">
        <f t="shared" ref="F22:L22" si="9">SUM(F23,F30)</f>
        <v>0</v>
      </c>
      <c r="G22" s="103">
        <f t="shared" si="9"/>
        <v>0</v>
      </c>
      <c r="H22" s="103">
        <f t="shared" si="9"/>
        <v>0</v>
      </c>
      <c r="I22" s="106">
        <f t="shared" si="9"/>
        <v>0</v>
      </c>
      <c r="J22" s="103">
        <f t="shared" si="9"/>
        <v>0</v>
      </c>
      <c r="K22" s="103">
        <f t="shared" si="9"/>
        <v>0</v>
      </c>
      <c r="L22" s="251">
        <f t="shared" si="9"/>
        <v>0</v>
      </c>
      <c r="M22" s="106">
        <f>SUM(M23,M30)</f>
        <v>0</v>
      </c>
      <c r="N22" s="52">
        <f>SUM(N23,N30)</f>
        <v>0</v>
      </c>
    </row>
    <row r="23" spans="1:14" x14ac:dyDescent="0.25">
      <c r="A23" s="59"/>
      <c r="B23" s="71" t="s">
        <v>324</v>
      </c>
      <c r="C23" s="72" t="s">
        <v>331</v>
      </c>
      <c r="D23" s="106">
        <f>SUM(D24:D29)</f>
        <v>0</v>
      </c>
      <c r="E23" s="106">
        <f>SUM(E24:E29)</f>
        <v>0</v>
      </c>
      <c r="F23" s="103">
        <f t="shared" ref="F23:G23" si="10">SUM(F24:F29)</f>
        <v>0</v>
      </c>
      <c r="G23" s="103">
        <f t="shared" si="10"/>
        <v>0</v>
      </c>
      <c r="H23" s="103">
        <f>SUM(H24:H29)</f>
        <v>0</v>
      </c>
      <c r="I23" s="106">
        <f>SUM(I24:I29)</f>
        <v>0</v>
      </c>
      <c r="J23" s="103">
        <f t="shared" ref="J23:L23" si="11">SUM(J24:J29)</f>
        <v>0</v>
      </c>
      <c r="K23" s="103">
        <f t="shared" si="11"/>
        <v>0</v>
      </c>
      <c r="L23" s="251">
        <f t="shared" si="11"/>
        <v>0</v>
      </c>
      <c r="M23" s="51">
        <f>SUM(M24:M29)</f>
        <v>0</v>
      </c>
      <c r="N23" s="52">
        <f>K23+M23</f>
        <v>0</v>
      </c>
    </row>
    <row r="24" spans="1:14" ht="30" x14ac:dyDescent="0.25">
      <c r="A24" s="59"/>
      <c r="B24" s="71" t="s">
        <v>655</v>
      </c>
      <c r="C24" s="72" t="s">
        <v>661</v>
      </c>
      <c r="D24" s="106">
        <f t="shared" ref="D24:D29" si="12">SUM(E24,F24,G24,H24)</f>
        <v>0</v>
      </c>
      <c r="E24" s="450"/>
      <c r="F24" s="383"/>
      <c r="G24" s="383"/>
      <c r="H24" s="103">
        <f>SUM(I24:K24)</f>
        <v>0</v>
      </c>
      <c r="I24" s="450"/>
      <c r="J24" s="383"/>
      <c r="K24" s="103" cm="1">
        <f t="array" ref="K24">SUMPRODUCT(A2_SaLi!$H$8:H$507,--(A2_SaLi!$E$8:$E$507=($B24&amp;" "&amp;$C24)))</f>
        <v>0</v>
      </c>
      <c r="L24" s="251" cm="1">
        <f t="array" ref="L24">SUMPRODUCT(A2_SaLi!$G$8:G$507,--(A2_SaLi!$E$8:$E$507=($B24&amp;" "&amp;$C24)))</f>
        <v>0</v>
      </c>
      <c r="M24" s="51" cm="1">
        <f t="array" ref="M24">SUMPRODUCT(A3_Hinzu_Kürz!$J$7:J$506,--(A3_Hinzu_Kürz!$I$7:$I$506=($B24&amp;" "&amp;$C24)))</f>
        <v>0</v>
      </c>
      <c r="N24" s="52">
        <f t="shared" ref="N24:N29" si="13">K24+M24</f>
        <v>0</v>
      </c>
    </row>
    <row r="25" spans="1:14" x14ac:dyDescent="0.25">
      <c r="A25" s="59"/>
      <c r="B25" s="71" t="s">
        <v>656</v>
      </c>
      <c r="C25" s="72" t="s">
        <v>662</v>
      </c>
      <c r="D25" s="106">
        <f t="shared" si="12"/>
        <v>0</v>
      </c>
      <c r="E25" s="450"/>
      <c r="F25" s="383"/>
      <c r="G25" s="383"/>
      <c r="H25" s="103">
        <f t="shared" ref="H25:H29" si="14">SUM(I25:K25)</f>
        <v>0</v>
      </c>
      <c r="I25" s="450"/>
      <c r="J25" s="383"/>
      <c r="K25" s="103" cm="1">
        <f t="array" ref="K25">SUMPRODUCT(A2_SaLi!$H$8:H$507,--(A2_SaLi!$E$8:$E$507=($B25&amp;" "&amp;$C25)))</f>
        <v>0</v>
      </c>
      <c r="L25" s="251" cm="1">
        <f t="array" ref="L25">SUMPRODUCT(A2_SaLi!$G$8:G$507,--(A2_SaLi!$E$8:$E$507=($B25&amp;" "&amp;$C25)))</f>
        <v>0</v>
      </c>
      <c r="M25" s="51" cm="1">
        <f t="array" ref="M25">SUMPRODUCT(A3_Hinzu_Kürz!$J$7:J$506,--(A3_Hinzu_Kürz!$I$7:$I$506=($B25&amp;" "&amp;$C25)))</f>
        <v>0</v>
      </c>
      <c r="N25" s="52">
        <f t="shared" si="13"/>
        <v>0</v>
      </c>
    </row>
    <row r="26" spans="1:14" ht="30" x14ac:dyDescent="0.25">
      <c r="A26" s="59"/>
      <c r="B26" s="71" t="s">
        <v>657</v>
      </c>
      <c r="C26" s="72" t="s">
        <v>663</v>
      </c>
      <c r="D26" s="106">
        <f>SUM(E26,F26,G26,H26)</f>
        <v>0</v>
      </c>
      <c r="E26" s="450"/>
      <c r="F26" s="383"/>
      <c r="G26" s="383"/>
      <c r="H26" s="103">
        <f t="shared" si="14"/>
        <v>0</v>
      </c>
      <c r="I26" s="450"/>
      <c r="J26" s="383"/>
      <c r="K26" s="103" cm="1">
        <f t="array" ref="K26">SUMPRODUCT(A2_SaLi!$H$8:H$507,--(A2_SaLi!$E$8:$E$507=($B26&amp;" "&amp;$C26)))</f>
        <v>0</v>
      </c>
      <c r="L26" s="251" cm="1">
        <f t="array" ref="L26">SUMPRODUCT(A2_SaLi!$G$8:G$507,--(A2_SaLi!$E$8:$E$507=($B26&amp;" "&amp;$C26)))</f>
        <v>0</v>
      </c>
      <c r="M26" s="51" cm="1">
        <f t="array" ref="M26">SUMPRODUCT(A3_Hinzu_Kürz!$J$7:J$506,--(A3_Hinzu_Kürz!$I$7:$I$506=($B26&amp;" "&amp;$C26)))</f>
        <v>0</v>
      </c>
      <c r="N26" s="52">
        <f t="shared" si="13"/>
        <v>0</v>
      </c>
    </row>
    <row r="27" spans="1:14" ht="30" x14ac:dyDescent="0.25">
      <c r="A27" s="59"/>
      <c r="B27" s="71" t="s">
        <v>658</v>
      </c>
      <c r="C27" s="72" t="s">
        <v>664</v>
      </c>
      <c r="D27" s="106">
        <f t="shared" si="12"/>
        <v>0</v>
      </c>
      <c r="E27" s="450"/>
      <c r="F27" s="383"/>
      <c r="G27" s="383"/>
      <c r="H27" s="103">
        <f t="shared" si="14"/>
        <v>0</v>
      </c>
      <c r="I27" s="450"/>
      <c r="J27" s="383"/>
      <c r="K27" s="103" cm="1">
        <f t="array" ref="K27">SUMPRODUCT(A2_SaLi!$H$8:H$507,--(A2_SaLi!$E$8:$E$507=($B27&amp;" "&amp;$C27)))</f>
        <v>0</v>
      </c>
      <c r="L27" s="251" cm="1">
        <f t="array" ref="L27">SUMPRODUCT(A2_SaLi!$G$8:G$507,--(A2_SaLi!$E$8:$E$507=($B27&amp;" "&amp;$C27)))</f>
        <v>0</v>
      </c>
      <c r="M27" s="51" cm="1">
        <f t="array" ref="M27">SUMPRODUCT(A3_Hinzu_Kürz!$J$7:J$506,--(A3_Hinzu_Kürz!$I$7:$I$506=($B27&amp;" "&amp;$C27)))</f>
        <v>0</v>
      </c>
      <c r="N27" s="52">
        <f t="shared" si="13"/>
        <v>0</v>
      </c>
    </row>
    <row r="28" spans="1:14" x14ac:dyDescent="0.25">
      <c r="A28" s="59"/>
      <c r="B28" s="71" t="s">
        <v>659</v>
      </c>
      <c r="C28" s="72" t="s">
        <v>665</v>
      </c>
      <c r="D28" s="106">
        <f t="shared" si="12"/>
        <v>0</v>
      </c>
      <c r="E28" s="450"/>
      <c r="F28" s="383"/>
      <c r="G28" s="383"/>
      <c r="H28" s="103">
        <f t="shared" si="14"/>
        <v>0</v>
      </c>
      <c r="I28" s="450"/>
      <c r="J28" s="383"/>
      <c r="K28" s="103" cm="1">
        <f t="array" ref="K28">SUMPRODUCT(A2_SaLi!$H$8:H$507,--(A2_SaLi!$E$8:$E$507=($B28&amp;" "&amp;$C28)))</f>
        <v>0</v>
      </c>
      <c r="L28" s="251" cm="1">
        <f t="array" ref="L28">SUMPRODUCT(A2_SaLi!$G$8:G$507,--(A2_SaLi!$E$8:$E$507=($B28&amp;" "&amp;$C28)))</f>
        <v>0</v>
      </c>
      <c r="M28" s="51" cm="1">
        <f t="array" ref="M28">SUMPRODUCT(A3_Hinzu_Kürz!$J$7:J$506,--(A3_Hinzu_Kürz!$I$7:$I$506=($B28&amp;" "&amp;$C28)))</f>
        <v>0</v>
      </c>
      <c r="N28" s="52">
        <f t="shared" si="13"/>
        <v>0</v>
      </c>
    </row>
    <row r="29" spans="1:14" x14ac:dyDescent="0.25">
      <c r="A29" s="59"/>
      <c r="B29" s="71" t="s">
        <v>660</v>
      </c>
      <c r="C29" s="72" t="s">
        <v>336</v>
      </c>
      <c r="D29" s="106">
        <f t="shared" si="12"/>
        <v>0</v>
      </c>
      <c r="E29" s="450"/>
      <c r="F29" s="383"/>
      <c r="G29" s="383"/>
      <c r="H29" s="103">
        <f t="shared" si="14"/>
        <v>0</v>
      </c>
      <c r="I29" s="450"/>
      <c r="J29" s="383"/>
      <c r="K29" s="103" cm="1">
        <f t="array" ref="K29">SUMPRODUCT(A2_SaLi!$H$8:H$507,--(A2_SaLi!$E$8:$E$507=($B29&amp;" "&amp;$C29)))</f>
        <v>0</v>
      </c>
      <c r="L29" s="251" cm="1">
        <f t="array" ref="L29">SUMPRODUCT(A2_SaLi!$G$8:G$507,--(A2_SaLi!$E$8:$E$507=($B29&amp;" "&amp;$C29)))</f>
        <v>0</v>
      </c>
      <c r="M29" s="51" cm="1">
        <f t="array" ref="M29">SUMPRODUCT(A3_Hinzu_Kürz!$J$7:J$506,--(A3_Hinzu_Kürz!$I$7:$I$506=($B29&amp;" "&amp;$C29)))</f>
        <v>0</v>
      </c>
      <c r="N29" s="52">
        <f t="shared" si="13"/>
        <v>0</v>
      </c>
    </row>
    <row r="30" spans="1:14" x14ac:dyDescent="0.25">
      <c r="A30" s="59"/>
      <c r="B30" s="64" t="s">
        <v>325</v>
      </c>
      <c r="C30" s="66" t="s">
        <v>332</v>
      </c>
      <c r="D30" s="106">
        <f>SUM(D31:D35)</f>
        <v>0</v>
      </c>
      <c r="E30" s="106">
        <f>SUM(E31:E35)</f>
        <v>0</v>
      </c>
      <c r="F30" s="103">
        <f>SUM(F31:F35)</f>
        <v>0</v>
      </c>
      <c r="G30" s="103">
        <f t="shared" ref="G30:N30" si="15">SUM(G31:G35)</f>
        <v>0</v>
      </c>
      <c r="H30" s="103">
        <f>SUM(H31:H35)</f>
        <v>0</v>
      </c>
      <c r="I30" s="106">
        <f t="shared" si="15"/>
        <v>0</v>
      </c>
      <c r="J30" s="103">
        <f t="shared" si="15"/>
        <v>0</v>
      </c>
      <c r="K30" s="103">
        <f t="shared" si="15"/>
        <v>0</v>
      </c>
      <c r="L30" s="251">
        <f t="shared" si="15"/>
        <v>0</v>
      </c>
      <c r="M30" s="106">
        <f>SUM(M31:M35)</f>
        <v>0</v>
      </c>
      <c r="N30" s="52">
        <f t="shared" si="15"/>
        <v>0</v>
      </c>
    </row>
    <row r="31" spans="1:14" ht="29.25" customHeight="1" x14ac:dyDescent="0.25">
      <c r="A31" s="59"/>
      <c r="B31" s="64" t="s">
        <v>326</v>
      </c>
      <c r="C31" s="66" t="s">
        <v>666</v>
      </c>
      <c r="D31" s="106">
        <f>SUM(E31,F31,G31,H31)</f>
        <v>0</v>
      </c>
      <c r="E31" s="450"/>
      <c r="F31" s="383"/>
      <c r="G31" s="383"/>
      <c r="H31" s="103">
        <f>SUM(I31:K31)</f>
        <v>0</v>
      </c>
      <c r="I31" s="450"/>
      <c r="J31" s="383"/>
      <c r="K31" s="103" cm="1">
        <f t="array" ref="K31">SUMPRODUCT(A2_SaLi!$H$8:H$507,--(A2_SaLi!$E$8:$E$507=($B31&amp;" "&amp;$C31)))</f>
        <v>0</v>
      </c>
      <c r="L31" s="251" cm="1">
        <f t="array" ref="L31">SUMPRODUCT(A2_SaLi!$G$8:G$507,--(A2_SaLi!$E$8:$E$507=($B31&amp;" "&amp;$C31)))</f>
        <v>0</v>
      </c>
      <c r="M31" s="51" cm="1">
        <f t="array" ref="M31">SUMPRODUCT(A3_Hinzu_Kürz!$J$7:J$506,--(A3_Hinzu_Kürz!$I$7:$I$506=($B31&amp;" "&amp;$C31)))</f>
        <v>0</v>
      </c>
      <c r="N31" s="52">
        <f>K31+M31</f>
        <v>0</v>
      </c>
    </row>
    <row r="32" spans="1:14" x14ac:dyDescent="0.25">
      <c r="A32" s="59"/>
      <c r="B32" s="64" t="s">
        <v>327</v>
      </c>
      <c r="C32" s="66" t="s">
        <v>333</v>
      </c>
      <c r="D32" s="106">
        <f>SUM(E32,F32,G32,H32)</f>
        <v>0</v>
      </c>
      <c r="E32" s="450"/>
      <c r="F32" s="383"/>
      <c r="G32" s="383"/>
      <c r="H32" s="103">
        <f t="shared" ref="H32:H35" si="16">SUM(I32:K32)</f>
        <v>0</v>
      </c>
      <c r="I32" s="450"/>
      <c r="J32" s="383"/>
      <c r="K32" s="103" cm="1">
        <f t="array" ref="K32">SUMPRODUCT(A2_SaLi!$H$8:H$507,--(A2_SaLi!$E$8:$E$507=($B32&amp;" "&amp;$C32)))</f>
        <v>0</v>
      </c>
      <c r="L32" s="251" cm="1">
        <f t="array" ref="L32">SUMPRODUCT(A2_SaLi!$G$8:G$507,--(A2_SaLi!$E$8:$E$507=($B32&amp;" "&amp;$C32)))</f>
        <v>0</v>
      </c>
      <c r="M32" s="51" cm="1">
        <f t="array" ref="M32">SUMPRODUCT(A3_Hinzu_Kürz!$J$7:J$506,--(A3_Hinzu_Kürz!$I$7:$I$506=($B32&amp;" "&amp;$C32)))</f>
        <v>0</v>
      </c>
      <c r="N32" s="52">
        <f>K32+M32</f>
        <v>0</v>
      </c>
    </row>
    <row r="33" spans="1:14" ht="45" x14ac:dyDescent="0.25">
      <c r="A33" s="59"/>
      <c r="B33" s="64" t="s">
        <v>328</v>
      </c>
      <c r="C33" s="66" t="s">
        <v>334</v>
      </c>
      <c r="D33" s="106">
        <f>SUM(E33,F33,G33,H33)</f>
        <v>0</v>
      </c>
      <c r="E33" s="450"/>
      <c r="F33" s="383"/>
      <c r="G33" s="383"/>
      <c r="H33" s="103">
        <f t="shared" si="16"/>
        <v>0</v>
      </c>
      <c r="I33" s="450"/>
      <c r="J33" s="383"/>
      <c r="K33" s="103" cm="1">
        <f t="array" ref="K33">SUMPRODUCT(A2_SaLi!$H$8:H$507,--(A2_SaLi!$E$8:$E$507=($B33&amp;" "&amp;$C33)))</f>
        <v>0</v>
      </c>
      <c r="L33" s="251" cm="1">
        <f t="array" ref="L33">SUMPRODUCT(A2_SaLi!$G$8:G$507,--(A2_SaLi!$E$8:$E$507=($B33&amp;" "&amp;$C33)))</f>
        <v>0</v>
      </c>
      <c r="M33" s="51" cm="1">
        <f t="array" ref="M33">SUMPRODUCT(A3_Hinzu_Kürz!$J$7:J$506,--(A3_Hinzu_Kürz!$I$7:$I$506=($B33&amp;" "&amp;$C33)))</f>
        <v>0</v>
      </c>
      <c r="N33" s="52">
        <f>K33+M33</f>
        <v>0</v>
      </c>
    </row>
    <row r="34" spans="1:14" x14ac:dyDescent="0.25">
      <c r="A34" s="59"/>
      <c r="B34" s="64" t="s">
        <v>329</v>
      </c>
      <c r="C34" s="66" t="s">
        <v>335</v>
      </c>
      <c r="D34" s="106">
        <f>SUM(E34,F34,G34,H34)</f>
        <v>0</v>
      </c>
      <c r="E34" s="450"/>
      <c r="F34" s="383"/>
      <c r="G34" s="383"/>
      <c r="H34" s="103">
        <f t="shared" si="16"/>
        <v>0</v>
      </c>
      <c r="I34" s="450"/>
      <c r="J34" s="383"/>
      <c r="K34" s="103" cm="1">
        <f t="array" ref="K34">SUMPRODUCT(A2_SaLi!$H$8:H$507,--(A2_SaLi!$E$8:$E$507=($B34&amp;" "&amp;$C34)))</f>
        <v>0</v>
      </c>
      <c r="L34" s="251" cm="1">
        <f t="array" ref="L34">SUMPRODUCT(A2_SaLi!$G$8:G$507,--(A2_SaLi!$E$8:$E$507=($B34&amp;" "&amp;$C34)))</f>
        <v>0</v>
      </c>
      <c r="M34" s="51" cm="1">
        <f t="array" ref="M34">SUMPRODUCT(A3_Hinzu_Kürz!$J$7:J$506,--(A3_Hinzu_Kürz!$I$7:$I$506=($B34&amp;" "&amp;$C34)))</f>
        <v>0</v>
      </c>
      <c r="N34" s="52">
        <f>K34+M34</f>
        <v>0</v>
      </c>
    </row>
    <row r="35" spans="1:14" x14ac:dyDescent="0.25">
      <c r="A35" s="59"/>
      <c r="B35" s="64" t="s">
        <v>330</v>
      </c>
      <c r="C35" s="66" t="s">
        <v>336</v>
      </c>
      <c r="D35" s="106">
        <f>SUM(E35,F35,G35,H35)</f>
        <v>0</v>
      </c>
      <c r="E35" s="450"/>
      <c r="F35" s="383"/>
      <c r="G35" s="383"/>
      <c r="H35" s="103">
        <f t="shared" si="16"/>
        <v>0</v>
      </c>
      <c r="I35" s="450"/>
      <c r="J35" s="383"/>
      <c r="K35" s="103" cm="1">
        <f t="array" ref="K35">SUMPRODUCT(A2_SaLi!$H$8:H$507,--(A2_SaLi!$E$8:$E$507=($B35&amp;" "&amp;$C35)))</f>
        <v>0</v>
      </c>
      <c r="L35" s="251" cm="1">
        <f t="array" ref="L35">SUMPRODUCT(A2_SaLi!$G$8:G$507,--(A2_SaLi!$E$8:$E$507=($B35&amp;" "&amp;$C35)))</f>
        <v>0</v>
      </c>
      <c r="M35" s="51" cm="1">
        <f t="array" ref="M35">SUMPRODUCT(A3_Hinzu_Kürz!$J$7:J$506,--(A3_Hinzu_Kürz!$I$7:$I$506=($B35&amp;" "&amp;$C35)))</f>
        <v>0</v>
      </c>
      <c r="N35" s="52">
        <f>K35+M35</f>
        <v>0</v>
      </c>
    </row>
    <row r="36" spans="1:14" x14ac:dyDescent="0.25">
      <c r="A36" s="59"/>
      <c r="B36" s="101" t="s">
        <v>155</v>
      </c>
      <c r="C36" s="70" t="s">
        <v>337</v>
      </c>
      <c r="D36" s="106">
        <f>SUM(D37,D38)</f>
        <v>0</v>
      </c>
      <c r="E36" s="106">
        <f>SUM(E37,E38)</f>
        <v>0</v>
      </c>
      <c r="F36" s="103">
        <f t="shared" ref="F36:L36" si="17">SUM(F37,F38)</f>
        <v>0</v>
      </c>
      <c r="G36" s="103">
        <f t="shared" si="17"/>
        <v>0</v>
      </c>
      <c r="H36" s="103">
        <f t="shared" si="17"/>
        <v>0</v>
      </c>
      <c r="I36" s="106">
        <f t="shared" si="17"/>
        <v>0</v>
      </c>
      <c r="J36" s="103">
        <f t="shared" si="17"/>
        <v>0</v>
      </c>
      <c r="K36" s="103">
        <f t="shared" si="17"/>
        <v>0</v>
      </c>
      <c r="L36" s="251">
        <f t="shared" si="17"/>
        <v>0</v>
      </c>
      <c r="M36" s="106">
        <f>SUM(M37,M38)</f>
        <v>0</v>
      </c>
      <c r="N36" s="52">
        <f>SUM(N37,N38)</f>
        <v>0</v>
      </c>
    </row>
    <row r="37" spans="1:14" x14ac:dyDescent="0.25">
      <c r="A37" s="59"/>
      <c r="B37" s="71" t="s">
        <v>157</v>
      </c>
      <c r="C37" s="72" t="s">
        <v>340</v>
      </c>
      <c r="D37" s="106">
        <f>SUM(E37,F37,G37,H37)</f>
        <v>0</v>
      </c>
      <c r="E37" s="450"/>
      <c r="F37" s="383"/>
      <c r="G37" s="383"/>
      <c r="H37" s="103">
        <f>SUM(I37:K37)</f>
        <v>0</v>
      </c>
      <c r="I37" s="450"/>
      <c r="J37" s="383"/>
      <c r="K37" s="103" cm="1">
        <f t="array" ref="K37">SUMPRODUCT(A2_SaLi!$H$8:H$507,--(A2_SaLi!$E$8:$E$507=($B37&amp;" "&amp;$C37)))</f>
        <v>0</v>
      </c>
      <c r="L37" s="251" cm="1">
        <f t="array" ref="L37">SUMPRODUCT(A2_SaLi!$G$8:G$507,--(A2_SaLi!$E$8:$E$507=($B37&amp;" "&amp;$C37)))</f>
        <v>0</v>
      </c>
      <c r="M37" s="51" cm="1">
        <f t="array" ref="M37">SUMPRODUCT(A3_Hinzu_Kürz!$J$7:J$506,--(A3_Hinzu_Kürz!$I$7:$I$506=($B37&amp;" "&amp;$C37)))</f>
        <v>0</v>
      </c>
      <c r="N37" s="52">
        <f>K37+M37</f>
        <v>0</v>
      </c>
    </row>
    <row r="38" spans="1:14" ht="30" x14ac:dyDescent="0.25">
      <c r="A38" s="59"/>
      <c r="B38" s="71" t="s">
        <v>159</v>
      </c>
      <c r="C38" s="72" t="s">
        <v>341</v>
      </c>
      <c r="D38" s="106">
        <f>SUM(D39:D40)</f>
        <v>0</v>
      </c>
      <c r="E38" s="106">
        <f t="shared" ref="E38:N38" si="18">SUM(E39:E40)</f>
        <v>0</v>
      </c>
      <c r="F38" s="103">
        <f t="shared" si="18"/>
        <v>0</v>
      </c>
      <c r="G38" s="103">
        <f t="shared" si="18"/>
        <v>0</v>
      </c>
      <c r="H38" s="103">
        <f t="shared" si="18"/>
        <v>0</v>
      </c>
      <c r="I38" s="106">
        <f t="shared" si="18"/>
        <v>0</v>
      </c>
      <c r="J38" s="103">
        <f t="shared" si="18"/>
        <v>0</v>
      </c>
      <c r="K38" s="103">
        <f t="shared" si="18"/>
        <v>0</v>
      </c>
      <c r="L38" s="251">
        <f t="shared" si="18"/>
        <v>0</v>
      </c>
      <c r="M38" s="106">
        <f t="shared" si="18"/>
        <v>0</v>
      </c>
      <c r="N38" s="52">
        <f t="shared" si="18"/>
        <v>0</v>
      </c>
    </row>
    <row r="39" spans="1:14" x14ac:dyDescent="0.25">
      <c r="A39" s="59"/>
      <c r="B39" s="71" t="s">
        <v>338</v>
      </c>
      <c r="C39" s="72" t="s">
        <v>342</v>
      </c>
      <c r="D39" s="106">
        <f>SUM(E39,F39,G39,H39)</f>
        <v>0</v>
      </c>
      <c r="E39" s="450"/>
      <c r="F39" s="383"/>
      <c r="G39" s="383"/>
      <c r="H39" s="103">
        <f>SUM(I39:L39)</f>
        <v>0</v>
      </c>
      <c r="I39" s="450"/>
      <c r="J39" s="383"/>
      <c r="K39" s="103" cm="1">
        <f t="array" ref="K39">SUMPRODUCT(A2_SaLi!$H$8:H$507,--(A2_SaLi!$E$8:$E$507=($B39&amp;" "&amp;$C39)))</f>
        <v>0</v>
      </c>
      <c r="L39" s="251" cm="1">
        <f t="array" ref="L39">SUMPRODUCT(A2_SaLi!$G$8:G$507,--(A2_SaLi!$E$8:$E$507=($B39&amp;" "&amp;$C39)))</f>
        <v>0</v>
      </c>
      <c r="M39" s="51" cm="1">
        <f t="array" ref="M39">SUMPRODUCT(A3_Hinzu_Kürz!$J$7:J$506,--(A3_Hinzu_Kürz!$I$7:$I$506=($B39&amp;" "&amp;$C39)))</f>
        <v>0</v>
      </c>
      <c r="N39" s="52">
        <f>K39+M39</f>
        <v>0</v>
      </c>
    </row>
    <row r="40" spans="1:14" x14ac:dyDescent="0.25">
      <c r="A40" s="59"/>
      <c r="B40" s="71" t="s">
        <v>339</v>
      </c>
      <c r="C40" s="72" t="s">
        <v>343</v>
      </c>
      <c r="D40" s="106">
        <f>SUM(E40,F40,G40,H40)</f>
        <v>0</v>
      </c>
      <c r="E40" s="450"/>
      <c r="F40" s="383"/>
      <c r="G40" s="383"/>
      <c r="H40" s="103">
        <f>SUM(I40:L40)</f>
        <v>0</v>
      </c>
      <c r="I40" s="450"/>
      <c r="J40" s="383"/>
      <c r="K40" s="103" cm="1">
        <f t="array" ref="K40">SUMPRODUCT(A2_SaLi!$H$8:H$507,--(A2_SaLi!$E$8:$E$507=($B40&amp;" "&amp;$C40)))</f>
        <v>0</v>
      </c>
      <c r="L40" s="251" cm="1">
        <f t="array" ref="L40">SUMPRODUCT(A2_SaLi!$G$8:G$507,--(A2_SaLi!$E$8:$E$507=($B40&amp;" "&amp;$C40)))</f>
        <v>0</v>
      </c>
      <c r="M40" s="51" cm="1">
        <f t="array" ref="M40">SUMPRODUCT(A3_Hinzu_Kürz!$J$7:J$506,--(A3_Hinzu_Kürz!$I$7:$I$506=($B40&amp;" "&amp;$C40)))</f>
        <v>0</v>
      </c>
      <c r="N40" s="52">
        <f>K40+M40</f>
        <v>0</v>
      </c>
    </row>
    <row r="41" spans="1:14" x14ac:dyDescent="0.25">
      <c r="A41" s="59"/>
      <c r="B41" s="101" t="s">
        <v>168</v>
      </c>
      <c r="C41" s="70" t="s">
        <v>344</v>
      </c>
      <c r="D41" s="106">
        <f>SUM(D42:D44)</f>
        <v>0</v>
      </c>
      <c r="E41" s="106">
        <f>SUM(E42:E44)</f>
        <v>0</v>
      </c>
      <c r="F41" s="103">
        <f t="shared" ref="F41:N41" si="19">SUM(F42:F44)</f>
        <v>0</v>
      </c>
      <c r="G41" s="103">
        <f t="shared" si="19"/>
        <v>0</v>
      </c>
      <c r="H41" s="103">
        <f t="shared" si="19"/>
        <v>0</v>
      </c>
      <c r="I41" s="106">
        <f t="shared" si="19"/>
        <v>0</v>
      </c>
      <c r="J41" s="103">
        <f t="shared" si="19"/>
        <v>0</v>
      </c>
      <c r="K41" s="103">
        <f t="shared" si="19"/>
        <v>0</v>
      </c>
      <c r="L41" s="251">
        <f t="shared" si="19"/>
        <v>0</v>
      </c>
      <c r="M41" s="106">
        <f>SUM(M42:M44)</f>
        <v>0</v>
      </c>
      <c r="N41" s="52">
        <f t="shared" si="19"/>
        <v>0</v>
      </c>
    </row>
    <row r="42" spans="1:14" x14ac:dyDescent="0.25">
      <c r="A42" s="59"/>
      <c r="B42" s="71" t="s">
        <v>345</v>
      </c>
      <c r="C42" s="72" t="s">
        <v>348</v>
      </c>
      <c r="D42" s="106">
        <f>SUM(E42,F42,G42,H42)</f>
        <v>0</v>
      </c>
      <c r="E42" s="450"/>
      <c r="F42" s="383"/>
      <c r="G42" s="383"/>
      <c r="H42" s="103">
        <f>SUM(I42:K42)</f>
        <v>0</v>
      </c>
      <c r="I42" s="450"/>
      <c r="J42" s="383"/>
      <c r="K42" s="103" cm="1">
        <f t="array" ref="K42">SUMPRODUCT(A2_SaLi!$H$8:H$507,--(A2_SaLi!$E$8:$E$507=($B42&amp;" "&amp;$C42)))</f>
        <v>0</v>
      </c>
      <c r="L42" s="251" cm="1">
        <f t="array" ref="L42">SUMPRODUCT(A2_SaLi!$G$8:G$507,--(A2_SaLi!$E$8:$E$507=($B42&amp;" "&amp;$C42)))</f>
        <v>0</v>
      </c>
      <c r="M42" s="51" cm="1">
        <f t="array" ref="M42">SUMPRODUCT(A3_Hinzu_Kürz!$J$7:J$506,--(A3_Hinzu_Kürz!$I$7:$I$506=($B42&amp;" "&amp;$C42)))</f>
        <v>0</v>
      </c>
      <c r="N42" s="254"/>
    </row>
    <row r="43" spans="1:14" x14ac:dyDescent="0.25">
      <c r="A43" s="59"/>
      <c r="B43" s="71" t="s">
        <v>346</v>
      </c>
      <c r="C43" s="72" t="s">
        <v>349</v>
      </c>
      <c r="D43" s="106">
        <f>SUM(E43,F43,G43,H43)</f>
        <v>0</v>
      </c>
      <c r="E43" s="450"/>
      <c r="F43" s="383"/>
      <c r="G43" s="383"/>
      <c r="H43" s="103">
        <f t="shared" ref="H43:H44" si="20">SUM(I43:K43)</f>
        <v>0</v>
      </c>
      <c r="I43" s="450"/>
      <c r="J43" s="383"/>
      <c r="K43" s="103" cm="1">
        <f t="array" ref="K43">SUMPRODUCT(A2_SaLi!$H$8:H$507,--(A2_SaLi!$E$8:$E$507=($B43&amp;" "&amp;$C43)))</f>
        <v>0</v>
      </c>
      <c r="L43" s="251" cm="1">
        <f t="array" ref="L43">SUMPRODUCT(A2_SaLi!$G$8:G$507,--(A2_SaLi!$E$8:$E$507=($B43&amp;" "&amp;$C43)))</f>
        <v>0</v>
      </c>
      <c r="M43" s="51" cm="1">
        <f t="array" ref="M43">SUMPRODUCT(A3_Hinzu_Kürz!$J$7:J$506,--(A3_Hinzu_Kürz!$I$7:$I$506=($B43&amp;" "&amp;$C43)))</f>
        <v>0</v>
      </c>
      <c r="N43" s="254"/>
    </row>
    <row r="44" spans="1:14" ht="30" x14ac:dyDescent="0.25">
      <c r="A44" s="59"/>
      <c r="B44" s="71" t="s">
        <v>347</v>
      </c>
      <c r="C44" s="72" t="s">
        <v>350</v>
      </c>
      <c r="D44" s="106">
        <f>SUM(E44,F44,G44,H44)</f>
        <v>0</v>
      </c>
      <c r="E44" s="450"/>
      <c r="F44" s="383"/>
      <c r="G44" s="383"/>
      <c r="H44" s="103">
        <f t="shared" si="20"/>
        <v>0</v>
      </c>
      <c r="I44" s="450"/>
      <c r="J44" s="383"/>
      <c r="K44" s="103" cm="1">
        <f t="array" ref="K44">SUMPRODUCT(A2_SaLi!$H$8:H$507,--(A2_SaLi!$E$8:$E$507=($B44&amp;" "&amp;$C44)))</f>
        <v>0</v>
      </c>
      <c r="L44" s="251" cm="1">
        <f t="array" ref="L44">SUMPRODUCT(A2_SaLi!$G$8:G$507,--(A2_SaLi!$E$8:$E$507=($B44&amp;" "&amp;$C44)))</f>
        <v>0</v>
      </c>
      <c r="M44" s="51" cm="1">
        <f t="array" ref="M44">SUMPRODUCT(A3_Hinzu_Kürz!$J$7:J$506,--(A3_Hinzu_Kürz!$I$7:$I$506=($B44&amp;" "&amp;$C44)))</f>
        <v>0</v>
      </c>
      <c r="N44" s="52">
        <f>K44+M44</f>
        <v>0</v>
      </c>
    </row>
    <row r="45" spans="1:14" x14ac:dyDescent="0.25">
      <c r="A45" s="59"/>
      <c r="B45" s="101" t="s">
        <v>170</v>
      </c>
      <c r="C45" s="70" t="s">
        <v>351</v>
      </c>
      <c r="D45" s="106">
        <f t="shared" ref="D45" si="21">SUM(D48:D61)</f>
        <v>0</v>
      </c>
      <c r="E45" s="106">
        <f>SUM(E46:E61)</f>
        <v>0</v>
      </c>
      <c r="F45" s="103">
        <f t="shared" ref="F45:G45" si="22">SUM(F46:F61)</f>
        <v>0</v>
      </c>
      <c r="G45" s="103">
        <f t="shared" si="22"/>
        <v>0</v>
      </c>
      <c r="H45" s="103">
        <f>SUM(H46:H61)</f>
        <v>0</v>
      </c>
      <c r="I45" s="106">
        <f>SUM(I46:I61)</f>
        <v>0</v>
      </c>
      <c r="J45" s="103">
        <f t="shared" ref="J45:L45" si="23">SUM(J46:J61)</f>
        <v>0</v>
      </c>
      <c r="K45" s="103">
        <f t="shared" si="23"/>
        <v>0</v>
      </c>
      <c r="L45" s="251">
        <f t="shared" si="23"/>
        <v>0</v>
      </c>
      <c r="M45" s="251">
        <f>SUM(M46:M61)</f>
        <v>0</v>
      </c>
      <c r="N45" s="52">
        <f>SUM(N46:N61)</f>
        <v>0</v>
      </c>
    </row>
    <row r="46" spans="1:14" x14ac:dyDescent="0.25">
      <c r="A46" s="59"/>
      <c r="B46" s="71" t="s">
        <v>172</v>
      </c>
      <c r="C46" s="72" t="s">
        <v>667</v>
      </c>
      <c r="D46" s="106"/>
      <c r="E46" s="450"/>
      <c r="F46" s="383"/>
      <c r="G46" s="383"/>
      <c r="H46" s="103">
        <f>SUM(I46:K46)</f>
        <v>0</v>
      </c>
      <c r="I46" s="450"/>
      <c r="J46" s="383"/>
      <c r="K46" s="103" cm="1">
        <f t="array" ref="K46">SUMPRODUCT(A2_SaLi!$H$8:H$507,--(A2_SaLi!$E$8:$E$507=($B46&amp;" "&amp;$C46)))</f>
        <v>0</v>
      </c>
      <c r="L46" s="251" cm="1">
        <f t="array" ref="L46">SUMPRODUCT(A2_SaLi!$G$8:G$507,--(A2_SaLi!$E$8:$E$507=($B46&amp;" "&amp;$C46)))</f>
        <v>0</v>
      </c>
      <c r="M46" s="51" cm="1">
        <f t="array" ref="M46">SUMPRODUCT(A3_Hinzu_Kürz!$J$7:J$506,--(A3_Hinzu_Kürz!$I$7:$I$506=($B46&amp;" "&amp;$C46)))</f>
        <v>0</v>
      </c>
      <c r="N46" s="52">
        <f>K46+M46</f>
        <v>0</v>
      </c>
    </row>
    <row r="47" spans="1:14" x14ac:dyDescent="0.25">
      <c r="A47" s="59"/>
      <c r="B47" s="71" t="s">
        <v>174</v>
      </c>
      <c r="C47" s="72" t="s">
        <v>668</v>
      </c>
      <c r="D47" s="106"/>
      <c r="E47" s="450"/>
      <c r="F47" s="383"/>
      <c r="G47" s="383"/>
      <c r="H47" s="103">
        <f t="shared" ref="H47:H65" si="24">SUM(I47:K47)</f>
        <v>0</v>
      </c>
      <c r="I47" s="450"/>
      <c r="J47" s="383"/>
      <c r="K47" s="103" cm="1">
        <f t="array" ref="K47">SUMPRODUCT(A2_SaLi!$H$8:H$507,--(A2_SaLi!$E$8:$E$507=($B47&amp;" "&amp;$C47)))</f>
        <v>0</v>
      </c>
      <c r="L47" s="251" cm="1">
        <f t="array" ref="L47">SUMPRODUCT(A2_SaLi!$G$8:G$507,--(A2_SaLi!$E$8:$E$507=($B47&amp;" "&amp;$C47)))</f>
        <v>0</v>
      </c>
      <c r="M47" s="51" cm="1">
        <f t="array" ref="M47">SUMPRODUCT(A3_Hinzu_Kürz!$J$7:J$506,--(A3_Hinzu_Kürz!$I$7:$I$506=($B47&amp;" "&amp;$C47)))</f>
        <v>0</v>
      </c>
      <c r="N47" s="52">
        <f t="shared" ref="N47:N48" si="25">K47+M47</f>
        <v>0</v>
      </c>
    </row>
    <row r="48" spans="1:14" x14ac:dyDescent="0.25">
      <c r="A48" s="59"/>
      <c r="B48" s="71" t="s">
        <v>176</v>
      </c>
      <c r="C48" s="72" t="s">
        <v>352</v>
      </c>
      <c r="D48" s="106">
        <f t="shared" ref="D48:D64" si="26">SUM(E48,F48,G48,H48)</f>
        <v>0</v>
      </c>
      <c r="E48" s="450"/>
      <c r="F48" s="383"/>
      <c r="G48" s="383"/>
      <c r="H48" s="103">
        <f t="shared" si="24"/>
        <v>0</v>
      </c>
      <c r="I48" s="450"/>
      <c r="J48" s="383"/>
      <c r="K48" s="103" cm="1">
        <f t="array" ref="K48">SUMPRODUCT(A2_SaLi!$H$8:H$507,--(A2_SaLi!$E$8:$E$507=($B48&amp;" "&amp;$C48)))</f>
        <v>0</v>
      </c>
      <c r="L48" s="251" cm="1">
        <f t="array" ref="L48">SUMPRODUCT(A2_SaLi!$G$8:G$507,--(A2_SaLi!$E$8:$E$507=($B48&amp;" "&amp;$C48)))</f>
        <v>0</v>
      </c>
      <c r="M48" s="51" cm="1">
        <f t="array" ref="M48">SUMPRODUCT(A3_Hinzu_Kürz!$J$7:J$506,--(A3_Hinzu_Kürz!$I$7:$I$506=($B48&amp;" "&amp;$C48)))</f>
        <v>0</v>
      </c>
      <c r="N48" s="52">
        <f t="shared" si="25"/>
        <v>0</v>
      </c>
    </row>
    <row r="49" spans="1:14" ht="30" x14ac:dyDescent="0.25">
      <c r="A49" s="59"/>
      <c r="B49" s="71" t="s">
        <v>354</v>
      </c>
      <c r="C49" s="72" t="s">
        <v>353</v>
      </c>
      <c r="D49" s="106">
        <f t="shared" si="26"/>
        <v>0</v>
      </c>
      <c r="E49" s="450"/>
      <c r="F49" s="383"/>
      <c r="G49" s="383"/>
      <c r="H49" s="103">
        <f t="shared" si="24"/>
        <v>0</v>
      </c>
      <c r="I49" s="450"/>
      <c r="J49" s="383"/>
      <c r="K49" s="103" cm="1">
        <f t="array" ref="K49">SUMPRODUCT(A2_SaLi!$H$8:H$507,--(A2_SaLi!$E$8:$E$507=($B49&amp;" "&amp;$C49)))</f>
        <v>0</v>
      </c>
      <c r="L49" s="251" cm="1">
        <f t="array" ref="L49">SUMPRODUCT(A2_SaLi!$G$8:G$507,--(A2_SaLi!$E$8:$E$507=($B49&amp;" "&amp;$C49)))</f>
        <v>0</v>
      </c>
      <c r="M49" s="51" cm="1">
        <f t="array" ref="M49">SUMPRODUCT(A3_Hinzu_Kürz!$J$7:J$506,--(A3_Hinzu_Kürz!$I$7:$I$506=($B49&amp;" "&amp;$C49)))</f>
        <v>0</v>
      </c>
      <c r="N49" s="52">
        <f t="shared" ref="N49:N65" si="27">K49+M49</f>
        <v>0</v>
      </c>
    </row>
    <row r="50" spans="1:14" x14ac:dyDescent="0.25">
      <c r="A50" s="59"/>
      <c r="B50" s="71" t="s">
        <v>356</v>
      </c>
      <c r="C50" s="72" t="s">
        <v>355</v>
      </c>
      <c r="D50" s="106">
        <f t="shared" si="26"/>
        <v>0</v>
      </c>
      <c r="E50" s="450"/>
      <c r="F50" s="383"/>
      <c r="G50" s="383"/>
      <c r="H50" s="103">
        <f t="shared" si="24"/>
        <v>0</v>
      </c>
      <c r="I50" s="450"/>
      <c r="J50" s="383"/>
      <c r="K50" s="103" cm="1">
        <f t="array" ref="K50">SUMPRODUCT(A2_SaLi!$H$8:H$507,--(A2_SaLi!$E$8:$E$507=($B50&amp;" "&amp;$C50)))</f>
        <v>0</v>
      </c>
      <c r="L50" s="251" cm="1">
        <f t="array" ref="L50">SUMPRODUCT(A2_SaLi!$G$8:G$507,--(A2_SaLi!$E$8:$E$507=($B50&amp;" "&amp;$C50)))</f>
        <v>0</v>
      </c>
      <c r="M50" s="51" cm="1">
        <f t="array" ref="M50">SUMPRODUCT(A3_Hinzu_Kürz!$J$7:J$506,--(A3_Hinzu_Kürz!$I$7:$I$506=($B50&amp;" "&amp;$C50)))</f>
        <v>0</v>
      </c>
      <c r="N50" s="52">
        <f t="shared" si="27"/>
        <v>0</v>
      </c>
    </row>
    <row r="51" spans="1:14" x14ac:dyDescent="0.25">
      <c r="A51" s="59"/>
      <c r="B51" s="71" t="s">
        <v>358</v>
      </c>
      <c r="C51" s="72" t="s">
        <v>357</v>
      </c>
      <c r="D51" s="106">
        <f t="shared" si="26"/>
        <v>0</v>
      </c>
      <c r="E51" s="450"/>
      <c r="F51" s="383"/>
      <c r="G51" s="383"/>
      <c r="H51" s="103">
        <f t="shared" si="24"/>
        <v>0</v>
      </c>
      <c r="I51" s="450"/>
      <c r="J51" s="383"/>
      <c r="K51" s="103" cm="1">
        <f t="array" ref="K51">SUMPRODUCT(A2_SaLi!$H$8:H$507,--(A2_SaLi!$E$8:$E$507=($B51&amp;" "&amp;$C51)))</f>
        <v>0</v>
      </c>
      <c r="L51" s="251" cm="1">
        <f t="array" ref="L51">SUMPRODUCT(A2_SaLi!$G$8:G$507,--(A2_SaLi!$E$8:$E$507=($B51&amp;" "&amp;$C51)))</f>
        <v>0</v>
      </c>
      <c r="M51" s="51" cm="1">
        <f t="array" ref="M51">SUMPRODUCT(A3_Hinzu_Kürz!$J$7:J$506,--(A3_Hinzu_Kürz!$I$7:$I$506=($B51&amp;" "&amp;$C51)))</f>
        <v>0</v>
      </c>
      <c r="N51" s="52">
        <f t="shared" si="27"/>
        <v>0</v>
      </c>
    </row>
    <row r="52" spans="1:14" x14ac:dyDescent="0.25">
      <c r="A52" s="59"/>
      <c r="B52" s="71" t="s">
        <v>360</v>
      </c>
      <c r="C52" s="72" t="s">
        <v>359</v>
      </c>
      <c r="D52" s="106">
        <f t="shared" si="26"/>
        <v>0</v>
      </c>
      <c r="E52" s="450"/>
      <c r="F52" s="383"/>
      <c r="G52" s="383"/>
      <c r="H52" s="103">
        <f t="shared" si="24"/>
        <v>0</v>
      </c>
      <c r="I52" s="450"/>
      <c r="J52" s="383"/>
      <c r="K52" s="103" cm="1">
        <f t="array" ref="K52">SUMPRODUCT(A2_SaLi!$H$8:H$507,--(A2_SaLi!$E$8:$E$507=($B52&amp;" "&amp;$C52)))</f>
        <v>0</v>
      </c>
      <c r="L52" s="251" cm="1">
        <f t="array" ref="L52">SUMPRODUCT(A2_SaLi!$G$8:G$507,--(A2_SaLi!$E$8:$E$507=($B52&amp;" "&amp;$C52)))</f>
        <v>0</v>
      </c>
      <c r="M52" s="51" cm="1">
        <f t="array" ref="M52">SUMPRODUCT(A3_Hinzu_Kürz!$J$7:J$506,--(A3_Hinzu_Kürz!$I$7:$I$506=($B52&amp;" "&amp;$C52)))</f>
        <v>0</v>
      </c>
      <c r="N52" s="52">
        <f t="shared" si="27"/>
        <v>0</v>
      </c>
    </row>
    <row r="53" spans="1:14" x14ac:dyDescent="0.25">
      <c r="A53" s="59"/>
      <c r="B53" s="71" t="s">
        <v>362</v>
      </c>
      <c r="C53" s="72" t="s">
        <v>361</v>
      </c>
      <c r="D53" s="106">
        <f t="shared" si="26"/>
        <v>0</v>
      </c>
      <c r="E53" s="450"/>
      <c r="F53" s="383"/>
      <c r="G53" s="383"/>
      <c r="H53" s="103">
        <f t="shared" si="24"/>
        <v>0</v>
      </c>
      <c r="I53" s="450"/>
      <c r="J53" s="383"/>
      <c r="K53" s="103" cm="1">
        <f t="array" ref="K53">SUMPRODUCT(A2_SaLi!$H$8:H$507,--(A2_SaLi!$E$8:$E$507=($B53&amp;" "&amp;$C53)))</f>
        <v>0</v>
      </c>
      <c r="L53" s="251" cm="1">
        <f t="array" ref="L53">SUMPRODUCT(A2_SaLi!$G$8:G$507,--(A2_SaLi!$E$8:$E$507=($B53&amp;" "&amp;$C53)))</f>
        <v>0</v>
      </c>
      <c r="M53" s="51" cm="1">
        <f t="array" ref="M53">SUMPRODUCT(A3_Hinzu_Kürz!$J$7:J$506,--(A3_Hinzu_Kürz!$I$7:$I$506=($B53&amp;" "&amp;$C53)))</f>
        <v>0</v>
      </c>
      <c r="N53" s="52">
        <f t="shared" si="27"/>
        <v>0</v>
      </c>
    </row>
    <row r="54" spans="1:14" x14ac:dyDescent="0.25">
      <c r="A54" s="59"/>
      <c r="B54" s="71" t="s">
        <v>364</v>
      </c>
      <c r="C54" s="72" t="s">
        <v>363</v>
      </c>
      <c r="D54" s="106">
        <f t="shared" si="26"/>
        <v>0</v>
      </c>
      <c r="E54" s="450"/>
      <c r="F54" s="383"/>
      <c r="G54" s="383"/>
      <c r="H54" s="103">
        <f t="shared" si="24"/>
        <v>0</v>
      </c>
      <c r="I54" s="450"/>
      <c r="J54" s="383"/>
      <c r="K54" s="103" cm="1">
        <f t="array" ref="K54">SUMPRODUCT(A2_SaLi!$H$8:H$507,--(A2_SaLi!$E$8:$E$507=($B54&amp;" "&amp;$C54)))</f>
        <v>0</v>
      </c>
      <c r="L54" s="251" cm="1">
        <f t="array" ref="L54">SUMPRODUCT(A2_SaLi!$G$8:G$507,--(A2_SaLi!$E$8:$E$507=($B54&amp;" "&amp;$C54)))</f>
        <v>0</v>
      </c>
      <c r="M54" s="51" cm="1">
        <f t="array" ref="M54">SUMPRODUCT(A3_Hinzu_Kürz!$J$7:J$506,--(A3_Hinzu_Kürz!$I$7:$I$506=($B54&amp;" "&amp;$C54)))</f>
        <v>0</v>
      </c>
      <c r="N54" s="52">
        <f t="shared" si="27"/>
        <v>0</v>
      </c>
    </row>
    <row r="55" spans="1:14" x14ac:dyDescent="0.25">
      <c r="A55" s="59"/>
      <c r="B55" s="71" t="s">
        <v>366</v>
      </c>
      <c r="C55" s="72" t="s">
        <v>365</v>
      </c>
      <c r="D55" s="106">
        <f t="shared" si="26"/>
        <v>0</v>
      </c>
      <c r="E55" s="450"/>
      <c r="F55" s="383"/>
      <c r="G55" s="383"/>
      <c r="H55" s="103">
        <f t="shared" si="24"/>
        <v>0</v>
      </c>
      <c r="I55" s="450"/>
      <c r="J55" s="383"/>
      <c r="K55" s="103" cm="1">
        <f t="array" ref="K55">SUMPRODUCT(A2_SaLi!$H$8:H$507,--(A2_SaLi!$E$8:$E$507=($B55&amp;" "&amp;$C55)))</f>
        <v>0</v>
      </c>
      <c r="L55" s="251" cm="1">
        <f t="array" ref="L55">SUMPRODUCT(A2_SaLi!$G$8:G$507,--(A2_SaLi!$E$8:$E$507=($B55&amp;" "&amp;$C55)))</f>
        <v>0</v>
      </c>
      <c r="M55" s="51" cm="1">
        <f t="array" ref="M55">SUMPRODUCT(A3_Hinzu_Kürz!$J$7:J$506,--(A3_Hinzu_Kürz!$I$7:$I$506=($B55&amp;" "&amp;$C55)))</f>
        <v>0</v>
      </c>
      <c r="N55" s="52">
        <f t="shared" si="27"/>
        <v>0</v>
      </c>
    </row>
    <row r="56" spans="1:14" x14ac:dyDescent="0.25">
      <c r="A56" s="59"/>
      <c r="B56" s="71" t="s">
        <v>368</v>
      </c>
      <c r="C56" s="72" t="s">
        <v>367</v>
      </c>
      <c r="D56" s="106">
        <f t="shared" si="26"/>
        <v>0</v>
      </c>
      <c r="E56" s="450"/>
      <c r="F56" s="383"/>
      <c r="G56" s="383"/>
      <c r="H56" s="103">
        <f t="shared" si="24"/>
        <v>0</v>
      </c>
      <c r="I56" s="450"/>
      <c r="J56" s="383"/>
      <c r="K56" s="103" cm="1">
        <f t="array" ref="K56">SUMPRODUCT(A2_SaLi!$H$8:H$507,--(A2_SaLi!$E$8:$E$507=($B56&amp;" "&amp;$C56)))</f>
        <v>0</v>
      </c>
      <c r="L56" s="251" cm="1">
        <f t="array" ref="L56">SUMPRODUCT(A2_SaLi!$G$8:G$507,--(A2_SaLi!$E$8:$E$507=($B56&amp;" "&amp;$C56)))</f>
        <v>0</v>
      </c>
      <c r="M56" s="51" cm="1">
        <f t="array" ref="M56">SUMPRODUCT(A3_Hinzu_Kürz!$J$7:J$506,--(A3_Hinzu_Kürz!$I$7:$I$506=($B56&amp;" "&amp;$C56)))</f>
        <v>0</v>
      </c>
      <c r="N56" s="52">
        <f t="shared" si="27"/>
        <v>0</v>
      </c>
    </row>
    <row r="57" spans="1:14" x14ac:dyDescent="0.25">
      <c r="A57" s="59"/>
      <c r="B57" s="71" t="s">
        <v>370</v>
      </c>
      <c r="C57" s="72" t="s">
        <v>369</v>
      </c>
      <c r="D57" s="106">
        <f t="shared" si="26"/>
        <v>0</v>
      </c>
      <c r="E57" s="450"/>
      <c r="F57" s="383"/>
      <c r="G57" s="383"/>
      <c r="H57" s="103">
        <f t="shared" si="24"/>
        <v>0</v>
      </c>
      <c r="I57" s="450"/>
      <c r="J57" s="383"/>
      <c r="K57" s="103" cm="1">
        <f t="array" ref="K57">SUMPRODUCT(A2_SaLi!$H$8:H$507,--(A2_SaLi!$E$8:$E$507=($B57&amp;" "&amp;$C57)))</f>
        <v>0</v>
      </c>
      <c r="L57" s="251" cm="1">
        <f t="array" ref="L57">SUMPRODUCT(A2_SaLi!$G$8:G$507,--(A2_SaLi!$E$8:$E$507=($B57&amp;" "&amp;$C57)))</f>
        <v>0</v>
      </c>
      <c r="M57" s="51" cm="1">
        <f t="array" ref="M57">SUMPRODUCT(A3_Hinzu_Kürz!$J$7:J$506,--(A3_Hinzu_Kürz!$I$7:$I$506=($B57&amp;" "&amp;$C57)))</f>
        <v>0</v>
      </c>
      <c r="N57" s="52">
        <f t="shared" si="27"/>
        <v>0</v>
      </c>
    </row>
    <row r="58" spans="1:14" x14ac:dyDescent="0.25">
      <c r="A58" s="59"/>
      <c r="B58" s="71" t="s">
        <v>372</v>
      </c>
      <c r="C58" s="72" t="s">
        <v>371</v>
      </c>
      <c r="D58" s="106">
        <f t="shared" si="26"/>
        <v>0</v>
      </c>
      <c r="E58" s="450"/>
      <c r="F58" s="383"/>
      <c r="G58" s="383"/>
      <c r="H58" s="103">
        <f t="shared" si="24"/>
        <v>0</v>
      </c>
      <c r="I58" s="450"/>
      <c r="J58" s="383"/>
      <c r="K58" s="103" cm="1">
        <f t="array" ref="K58">SUMPRODUCT(A2_SaLi!$H$8:H$507,--(A2_SaLi!$E$8:$E$507=($B58&amp;" "&amp;$C58)))</f>
        <v>0</v>
      </c>
      <c r="L58" s="251" cm="1">
        <f t="array" ref="L58">SUMPRODUCT(A2_SaLi!$G$8:G$507,--(A2_SaLi!$E$8:$E$507=($B58&amp;" "&amp;$C58)))</f>
        <v>0</v>
      </c>
      <c r="M58" s="51" cm="1">
        <f t="array" ref="M58">SUMPRODUCT(A3_Hinzu_Kürz!$J$7:J$506,--(A3_Hinzu_Kürz!$I$7:$I$506=($B58&amp;" "&amp;$C58)))</f>
        <v>0</v>
      </c>
      <c r="N58" s="52">
        <f t="shared" si="27"/>
        <v>0</v>
      </c>
    </row>
    <row r="59" spans="1:14" x14ac:dyDescent="0.25">
      <c r="A59" s="59"/>
      <c r="B59" s="71" t="s">
        <v>374</v>
      </c>
      <c r="C59" s="72" t="s">
        <v>373</v>
      </c>
      <c r="D59" s="106">
        <f t="shared" si="26"/>
        <v>0</v>
      </c>
      <c r="E59" s="450"/>
      <c r="F59" s="383"/>
      <c r="G59" s="383"/>
      <c r="H59" s="103">
        <f t="shared" si="24"/>
        <v>0</v>
      </c>
      <c r="I59" s="450"/>
      <c r="J59" s="383"/>
      <c r="K59" s="103" cm="1">
        <f t="array" ref="K59">SUMPRODUCT(A2_SaLi!$H$8:H$507,--(A2_SaLi!$E$8:$E$507=($B59&amp;" "&amp;$C59)))</f>
        <v>0</v>
      </c>
      <c r="L59" s="251" cm="1">
        <f t="array" ref="L59">SUMPRODUCT(A2_SaLi!$G$8:G$507,--(A2_SaLi!$E$8:$E$507=($B59&amp;" "&amp;$C59)))</f>
        <v>0</v>
      </c>
      <c r="M59" s="51" cm="1">
        <f t="array" ref="M59">SUMPRODUCT(A3_Hinzu_Kürz!$J$7:J$506,--(A3_Hinzu_Kürz!$I$7:$I$506=($B59&amp;" "&amp;$C59)))</f>
        <v>0</v>
      </c>
      <c r="N59" s="52">
        <f t="shared" si="27"/>
        <v>0</v>
      </c>
    </row>
    <row r="60" spans="1:14" ht="30" x14ac:dyDescent="0.25">
      <c r="A60" s="59"/>
      <c r="B60" s="71" t="s">
        <v>669</v>
      </c>
      <c r="C60" s="72" t="s">
        <v>670</v>
      </c>
      <c r="D60" s="106"/>
      <c r="E60" s="450"/>
      <c r="F60" s="383"/>
      <c r="G60" s="383"/>
      <c r="H60" s="103">
        <f t="shared" si="24"/>
        <v>0</v>
      </c>
      <c r="I60" s="450"/>
      <c r="J60" s="383"/>
      <c r="K60" s="103" cm="1">
        <f t="array" ref="K60">SUMPRODUCT(A2_SaLi!$H$8:H$507,--(A2_SaLi!$E$8:$E$507=($B60&amp;" "&amp;$C60)))</f>
        <v>0</v>
      </c>
      <c r="L60" s="251" cm="1">
        <f t="array" ref="L60">SUMPRODUCT(A2_SaLi!$G$8:G$507,--(A2_SaLi!$E$8:$E$507=($B60&amp;" "&amp;$C60)))</f>
        <v>0</v>
      </c>
      <c r="M60" s="51" cm="1">
        <f t="array" ref="M60">SUMPRODUCT(A3_Hinzu_Kürz!$J$7:J$506,--(A3_Hinzu_Kürz!$I$7:$I$506=($B60&amp;" "&amp;$C60)))</f>
        <v>0</v>
      </c>
      <c r="N60" s="52">
        <f t="shared" si="27"/>
        <v>0</v>
      </c>
    </row>
    <row r="61" spans="1:14" x14ac:dyDescent="0.25">
      <c r="A61" s="59"/>
      <c r="B61" s="71" t="s">
        <v>671</v>
      </c>
      <c r="C61" s="72" t="s">
        <v>336</v>
      </c>
      <c r="D61" s="106">
        <f t="shared" si="26"/>
        <v>0</v>
      </c>
      <c r="E61" s="450"/>
      <c r="F61" s="383"/>
      <c r="G61" s="383"/>
      <c r="H61" s="103">
        <f t="shared" si="24"/>
        <v>0</v>
      </c>
      <c r="I61" s="450"/>
      <c r="J61" s="383"/>
      <c r="K61" s="103" cm="1">
        <f t="array" ref="K61">SUMPRODUCT(A2_SaLi!$H$8:H$507,--(A2_SaLi!$E$8:$E$507=($B61&amp;" "&amp;$C61)))</f>
        <v>0</v>
      </c>
      <c r="L61" s="251" cm="1">
        <f t="array" ref="L61">SUMPRODUCT(A2_SaLi!$G$8:G$507,--(A2_SaLi!$E$8:$E$507=($B61&amp;" "&amp;$C61)))</f>
        <v>0</v>
      </c>
      <c r="M61" s="51" cm="1">
        <f t="array" ref="M61">SUMPRODUCT(A3_Hinzu_Kürz!$J$7:J$506,--(A3_Hinzu_Kürz!$I$7:$I$506=($B61&amp;" "&amp;$C61)))</f>
        <v>0</v>
      </c>
      <c r="N61" s="52">
        <f t="shared" si="27"/>
        <v>0</v>
      </c>
    </row>
    <row r="62" spans="1:14" x14ac:dyDescent="0.25">
      <c r="A62" s="59"/>
      <c r="B62" s="101" t="s">
        <v>178</v>
      </c>
      <c r="C62" s="70" t="s">
        <v>375</v>
      </c>
      <c r="D62" s="106">
        <f t="shared" si="26"/>
        <v>0</v>
      </c>
      <c r="E62" s="450"/>
      <c r="F62" s="383"/>
      <c r="G62" s="383"/>
      <c r="H62" s="103">
        <f t="shared" si="24"/>
        <v>0</v>
      </c>
      <c r="I62" s="450"/>
      <c r="J62" s="383"/>
      <c r="K62" s="103" cm="1">
        <f t="array" ref="K62">SUMPRODUCT(A2_SaLi!$H$8:H$507,--(A2_SaLi!$E$8:$E$507=($B62&amp;" "&amp;$C62)))</f>
        <v>0</v>
      </c>
      <c r="L62" s="251" cm="1">
        <f t="array" ref="L62">SUMPRODUCT(A2_SaLi!$G$8:G$507,--(A2_SaLi!$E$8:$E$507=($B62&amp;" "&amp;$C62)))</f>
        <v>0</v>
      </c>
      <c r="M62" s="253" cm="1">
        <f t="array" ref="M62">SUMPRODUCT(A3_Hinzu_Kürz!$J$7:J$506,--(A3_Hinzu_Kürz!$I$7:$I$506=($B62&amp;" "&amp;$C62)))</f>
        <v>0</v>
      </c>
      <c r="N62" s="52">
        <f t="shared" si="27"/>
        <v>0</v>
      </c>
    </row>
    <row r="63" spans="1:14" x14ac:dyDescent="0.25">
      <c r="A63" s="59"/>
      <c r="B63" s="71" t="s">
        <v>672</v>
      </c>
      <c r="C63" s="72" t="s">
        <v>674</v>
      </c>
      <c r="D63" s="106"/>
      <c r="E63" s="450"/>
      <c r="F63" s="383"/>
      <c r="G63" s="383"/>
      <c r="H63" s="103">
        <f t="shared" si="24"/>
        <v>0</v>
      </c>
      <c r="I63" s="450"/>
      <c r="J63" s="383"/>
      <c r="K63" s="103" cm="1">
        <f t="array" ref="K63">SUMPRODUCT(A2_SaLi!$H$8:H$507,--(A2_SaLi!$E$8:$E$507=($B63&amp;" "&amp;$C63)))</f>
        <v>0</v>
      </c>
      <c r="L63" s="251" cm="1">
        <f t="array" ref="L63">SUMPRODUCT(A2_SaLi!$G$8:G$507,--(A2_SaLi!$E$8:$E$507=($B63&amp;" "&amp;$C63)))</f>
        <v>0</v>
      </c>
      <c r="M63" s="51" cm="1">
        <f t="array" ref="M63">SUMPRODUCT(A3_Hinzu_Kürz!$J$7:J$506,--(A3_Hinzu_Kürz!$I$7:$I$506=($B63&amp;" "&amp;$C63)))</f>
        <v>0</v>
      </c>
      <c r="N63" s="52">
        <f t="shared" si="27"/>
        <v>0</v>
      </c>
    </row>
    <row r="64" spans="1:14" ht="30" x14ac:dyDescent="0.25">
      <c r="A64" s="59"/>
      <c r="B64" s="101" t="s">
        <v>180</v>
      </c>
      <c r="C64" s="70" t="s">
        <v>376</v>
      </c>
      <c r="D64" s="106">
        <f t="shared" si="26"/>
        <v>0</v>
      </c>
      <c r="E64" s="450"/>
      <c r="F64" s="383"/>
      <c r="G64" s="383"/>
      <c r="H64" s="103">
        <f t="shared" si="24"/>
        <v>0</v>
      </c>
      <c r="I64" s="450"/>
      <c r="J64" s="383"/>
      <c r="K64" s="103" cm="1">
        <f t="array" ref="K64">SUMPRODUCT(A2_SaLi!$H$8:H$507,--(A2_SaLi!$E$8:$E$507=($B64&amp;" "&amp;$C64)))</f>
        <v>0</v>
      </c>
      <c r="L64" s="251" cm="1">
        <f t="array" ref="L64">SUMPRODUCT(A2_SaLi!$G$8:G$507,--(A2_SaLi!$E$8:$E$507=($B64&amp;" "&amp;$C64)))</f>
        <v>0</v>
      </c>
      <c r="M64" s="51" cm="1">
        <f t="array" ref="M64">SUMPRODUCT(A3_Hinzu_Kürz!$J$7:J$506,--(A3_Hinzu_Kürz!$I$7:$I$506=($B64&amp;" "&amp;$C64)))</f>
        <v>0</v>
      </c>
      <c r="N64" s="52">
        <f t="shared" si="27"/>
        <v>0</v>
      </c>
    </row>
    <row r="65" spans="1:14" x14ac:dyDescent="0.25">
      <c r="A65" s="59"/>
      <c r="B65" s="71" t="s">
        <v>673</v>
      </c>
      <c r="C65" s="72" t="s">
        <v>674</v>
      </c>
      <c r="D65" s="106"/>
      <c r="E65" s="450"/>
      <c r="F65" s="383"/>
      <c r="G65" s="383"/>
      <c r="H65" s="103">
        <f t="shared" si="24"/>
        <v>0</v>
      </c>
      <c r="I65" s="450"/>
      <c r="J65" s="383"/>
      <c r="K65" s="103" cm="1">
        <f t="array" ref="K65">SUMPRODUCT(A2_SaLi!$H$8:H$507,--(A2_SaLi!$E$8:$E$507=($B65&amp;" "&amp;$C65)))</f>
        <v>0</v>
      </c>
      <c r="L65" s="251" cm="1">
        <f t="array" ref="L65">SUMPRODUCT(A2_SaLi!$G$8:G$507,--(A2_SaLi!$E$8:$E$507=($B65&amp;" "&amp;$C65)))</f>
        <v>0</v>
      </c>
      <c r="M65" s="51" cm="1">
        <f t="array" ref="M65">SUMPRODUCT(A3_Hinzu_Kürz!$J$7:J$506,--(A3_Hinzu_Kürz!$I$7:$I$506=($B65&amp;" "&amp;$C65)))</f>
        <v>0</v>
      </c>
      <c r="N65" s="52">
        <f t="shared" si="27"/>
        <v>0</v>
      </c>
    </row>
    <row r="66" spans="1:14" x14ac:dyDescent="0.25">
      <c r="A66" s="59"/>
      <c r="B66" s="101" t="s">
        <v>188</v>
      </c>
      <c r="C66" s="70" t="s">
        <v>377</v>
      </c>
      <c r="D66" s="106">
        <f>SUM(D67,D68,D76)</f>
        <v>0</v>
      </c>
      <c r="E66" s="106">
        <f t="shared" ref="E66:L66" si="28">SUM(E67,E68,E76)</f>
        <v>0</v>
      </c>
      <c r="F66" s="103">
        <f t="shared" si="28"/>
        <v>0</v>
      </c>
      <c r="G66" s="103">
        <f t="shared" si="28"/>
        <v>0</v>
      </c>
      <c r="H66" s="103">
        <f>SUM(H67,H68,H76)</f>
        <v>0</v>
      </c>
      <c r="I66" s="106">
        <f t="shared" si="28"/>
        <v>0</v>
      </c>
      <c r="J66" s="103">
        <f t="shared" si="28"/>
        <v>0</v>
      </c>
      <c r="K66" s="103">
        <f t="shared" si="28"/>
        <v>0</v>
      </c>
      <c r="L66" s="251">
        <f t="shared" si="28"/>
        <v>0</v>
      </c>
      <c r="M66" s="106">
        <f>SUM(M67,M68,M76)</f>
        <v>0</v>
      </c>
      <c r="N66" s="52">
        <f>SUM(N67,N68,N76)</f>
        <v>0</v>
      </c>
    </row>
    <row r="67" spans="1:14" x14ac:dyDescent="0.25">
      <c r="A67" s="59"/>
      <c r="B67" s="71" t="s">
        <v>190</v>
      </c>
      <c r="C67" s="72" t="s">
        <v>378</v>
      </c>
      <c r="D67" s="106">
        <f>SUM(E67,F67,G67,H67)</f>
        <v>0</v>
      </c>
      <c r="E67" s="450"/>
      <c r="F67" s="383"/>
      <c r="G67" s="383"/>
      <c r="H67" s="104">
        <f>SUM(I67:K67)</f>
        <v>0</v>
      </c>
      <c r="I67" s="450"/>
      <c r="J67" s="383"/>
      <c r="K67" s="103" cm="1">
        <f t="array" ref="K67">SUMPRODUCT(A2_SaLi!$H$8:H$507,--(A2_SaLi!$E$8:$E$507=($B67&amp;" "&amp;$C67)))</f>
        <v>0</v>
      </c>
      <c r="L67" s="251" cm="1">
        <f t="array" ref="L67">SUMPRODUCT(A2_SaLi!$G$8:G$507,--(A2_SaLi!$E$8:$E$507=($B67&amp;" "&amp;$C67)))</f>
        <v>0</v>
      </c>
      <c r="M67" s="51" cm="1">
        <f t="array" ref="M67">SUMPRODUCT(A3_Hinzu_Kürz!$J$7:J$506,--(A3_Hinzu_Kürz!$I$7:$I$506=($B67&amp;" "&amp;$C67)))</f>
        <v>0</v>
      </c>
      <c r="N67" s="52">
        <f>K67+M67</f>
        <v>0</v>
      </c>
    </row>
    <row r="68" spans="1:14" ht="45" x14ac:dyDescent="0.25">
      <c r="A68" s="59"/>
      <c r="B68" s="71" t="s">
        <v>192</v>
      </c>
      <c r="C68" s="72" t="s">
        <v>379</v>
      </c>
      <c r="D68" s="106">
        <f>SUM(D69:D75)</f>
        <v>0</v>
      </c>
      <c r="E68" s="106">
        <f t="shared" ref="E68:N68" si="29">SUM(E69:E75)</f>
        <v>0</v>
      </c>
      <c r="F68" s="103">
        <f t="shared" si="29"/>
        <v>0</v>
      </c>
      <c r="G68" s="103">
        <f t="shared" si="29"/>
        <v>0</v>
      </c>
      <c r="H68" s="103">
        <f>SUM(H69:H75)</f>
        <v>0</v>
      </c>
      <c r="I68" s="106">
        <f t="shared" si="29"/>
        <v>0</v>
      </c>
      <c r="J68" s="103">
        <f t="shared" si="29"/>
        <v>0</v>
      </c>
      <c r="K68" s="103">
        <f t="shared" si="29"/>
        <v>0</v>
      </c>
      <c r="L68" s="251">
        <f t="shared" si="29"/>
        <v>0</v>
      </c>
      <c r="M68" s="51">
        <f>SUM(M69:M75)</f>
        <v>0</v>
      </c>
      <c r="N68" s="52">
        <f t="shared" si="29"/>
        <v>0</v>
      </c>
    </row>
    <row r="69" spans="1:14" ht="30" x14ac:dyDescent="0.25">
      <c r="A69" s="59"/>
      <c r="B69" s="71" t="s">
        <v>380</v>
      </c>
      <c r="C69" s="72" t="s">
        <v>381</v>
      </c>
      <c r="D69" s="106">
        <f t="shared" ref="D69:D77" si="30">SUM(E69,F69,G69,H69)</f>
        <v>0</v>
      </c>
      <c r="E69" s="450"/>
      <c r="F69" s="383"/>
      <c r="G69" s="383"/>
      <c r="H69" s="103">
        <f>I69+J69+K69</f>
        <v>0</v>
      </c>
      <c r="I69" s="450"/>
      <c r="J69" s="383"/>
      <c r="K69" s="103" cm="1">
        <f t="array" ref="K69">SUMPRODUCT(A2_SaLi!$H$8:H$507,--(A2_SaLi!$E$8:$E$507=($B69&amp;" "&amp;$C69)))</f>
        <v>0</v>
      </c>
      <c r="L69" s="251" cm="1">
        <f t="array" ref="L69">SUMPRODUCT(A2_SaLi!$G$8:G$507,--(A2_SaLi!$E$8:$E$507=($B69&amp;" "&amp;$C69)))</f>
        <v>0</v>
      </c>
      <c r="M69" s="51" cm="1">
        <f t="array" ref="M69">SUMPRODUCT(A3_Hinzu_Kürz!$J$7:J$506,--(A3_Hinzu_Kürz!$I$7:$I$506=($B69&amp;" "&amp;$C69)))</f>
        <v>0</v>
      </c>
      <c r="N69" s="52">
        <f>K69+M69</f>
        <v>0</v>
      </c>
    </row>
    <row r="70" spans="1:14" ht="30" x14ac:dyDescent="0.25">
      <c r="A70" s="59"/>
      <c r="B70" s="71" t="s">
        <v>382</v>
      </c>
      <c r="C70" s="72" t="s">
        <v>383</v>
      </c>
      <c r="D70" s="106">
        <f t="shared" si="30"/>
        <v>0</v>
      </c>
      <c r="E70" s="450"/>
      <c r="F70" s="383"/>
      <c r="G70" s="383"/>
      <c r="H70" s="103">
        <f>SUM(I70:K70)</f>
        <v>0</v>
      </c>
      <c r="I70" s="450"/>
      <c r="J70" s="383"/>
      <c r="K70" s="103" cm="1">
        <f t="array" ref="K70">SUMPRODUCT(A2_SaLi!$H$8:H$507,--(A2_SaLi!$E$8:$E$507=($B70&amp;" "&amp;$C70)))</f>
        <v>0</v>
      </c>
      <c r="L70" s="251" cm="1">
        <f t="array" ref="L70">SUMPRODUCT(A2_SaLi!$G$8:G$507,--(A2_SaLi!$E$8:$E$507=($B70&amp;" "&amp;$C70)))</f>
        <v>0</v>
      </c>
      <c r="M70" s="51" cm="1">
        <f t="array" ref="M70">SUMPRODUCT(A3_Hinzu_Kürz!$J$7:J$506,--(A3_Hinzu_Kürz!$I$7:$I$506=($B70&amp;" "&amp;$C70)))</f>
        <v>0</v>
      </c>
      <c r="N70" s="52">
        <f t="shared" ref="N70:N77" si="31">K70+M70</f>
        <v>0</v>
      </c>
    </row>
    <row r="71" spans="1:14" ht="30" x14ac:dyDescent="0.25">
      <c r="A71" s="59"/>
      <c r="B71" s="71" t="s">
        <v>384</v>
      </c>
      <c r="C71" s="72" t="s">
        <v>385</v>
      </c>
      <c r="D71" s="106">
        <f t="shared" si="30"/>
        <v>0</v>
      </c>
      <c r="E71" s="450"/>
      <c r="F71" s="383"/>
      <c r="G71" s="383"/>
      <c r="H71" s="103">
        <f t="shared" ref="H71:H77" si="32">SUM(I71:K71)</f>
        <v>0</v>
      </c>
      <c r="I71" s="450"/>
      <c r="J71" s="383"/>
      <c r="K71" s="103" cm="1">
        <f t="array" ref="K71">SUMPRODUCT(A2_SaLi!$H$8:H$507,--(A2_SaLi!$E$8:$E$507=($B71&amp;" "&amp;$C71)))</f>
        <v>0</v>
      </c>
      <c r="L71" s="251" cm="1">
        <f t="array" ref="L71">SUMPRODUCT(A2_SaLi!$G$8:G$507,--(A2_SaLi!$E$8:$E$507=($B71&amp;" "&amp;$C71)))</f>
        <v>0</v>
      </c>
      <c r="M71" s="51" cm="1">
        <f t="array" ref="M71">SUMPRODUCT(A3_Hinzu_Kürz!$J$7:J$506,--(A3_Hinzu_Kürz!$I$7:$I$506=($B71&amp;" "&amp;$C71)))</f>
        <v>0</v>
      </c>
      <c r="N71" s="52">
        <f t="shared" si="31"/>
        <v>0</v>
      </c>
    </row>
    <row r="72" spans="1:14" x14ac:dyDescent="0.25">
      <c r="A72" s="59"/>
      <c r="B72" s="71" t="s">
        <v>386</v>
      </c>
      <c r="C72" s="72" t="s">
        <v>387</v>
      </c>
      <c r="D72" s="106">
        <f t="shared" si="30"/>
        <v>0</v>
      </c>
      <c r="E72" s="450"/>
      <c r="F72" s="383"/>
      <c r="G72" s="383"/>
      <c r="H72" s="103">
        <f t="shared" si="32"/>
        <v>0</v>
      </c>
      <c r="I72" s="450"/>
      <c r="J72" s="383"/>
      <c r="K72" s="103" cm="1">
        <f t="array" ref="K72">SUMPRODUCT(A2_SaLi!$H$8:H$507,--(A2_SaLi!$E$8:$E$507=($B72&amp;" "&amp;$C72)))</f>
        <v>0</v>
      </c>
      <c r="L72" s="251" cm="1">
        <f t="array" ref="L72">SUMPRODUCT(A2_SaLi!$G$8:G$507,--(A2_SaLi!$E$8:$E$507=($B72&amp;" "&amp;$C72)))</f>
        <v>0</v>
      </c>
      <c r="M72" s="51" cm="1">
        <f t="array" ref="M72">SUMPRODUCT(A3_Hinzu_Kürz!$J$7:J$506,--(A3_Hinzu_Kürz!$I$7:$I$506=($B72&amp;" "&amp;$C72)))</f>
        <v>0</v>
      </c>
      <c r="N72" s="52">
        <f t="shared" si="31"/>
        <v>0</v>
      </c>
    </row>
    <row r="73" spans="1:14" x14ac:dyDescent="0.25">
      <c r="A73" s="59"/>
      <c r="B73" s="71" t="s">
        <v>388</v>
      </c>
      <c r="C73" s="72" t="s">
        <v>389</v>
      </c>
      <c r="D73" s="106">
        <f t="shared" si="30"/>
        <v>0</v>
      </c>
      <c r="E73" s="450"/>
      <c r="F73" s="383"/>
      <c r="G73" s="383"/>
      <c r="H73" s="103">
        <f t="shared" si="32"/>
        <v>0</v>
      </c>
      <c r="I73" s="450"/>
      <c r="J73" s="383"/>
      <c r="K73" s="103" cm="1">
        <f t="array" ref="K73">SUMPRODUCT(A2_SaLi!$H$8:H$507,--(A2_SaLi!$E$8:$E$507=($B73&amp;" "&amp;$C73)))</f>
        <v>0</v>
      </c>
      <c r="L73" s="251" cm="1">
        <f t="array" ref="L73">SUMPRODUCT(A2_SaLi!$G$8:G$507,--(A2_SaLi!$E$8:$E$507=($B73&amp;" "&amp;$C73)))</f>
        <v>0</v>
      </c>
      <c r="M73" s="51" cm="1">
        <f t="array" ref="M73">SUMPRODUCT(A3_Hinzu_Kürz!$J$7:J$506,--(A3_Hinzu_Kürz!$I$7:$I$506=($B73&amp;" "&amp;$C73)))</f>
        <v>0</v>
      </c>
      <c r="N73" s="52">
        <f t="shared" si="31"/>
        <v>0</v>
      </c>
    </row>
    <row r="74" spans="1:14" ht="30" x14ac:dyDescent="0.25">
      <c r="A74" s="59"/>
      <c r="B74" s="71" t="s">
        <v>390</v>
      </c>
      <c r="C74" s="72" t="s">
        <v>391</v>
      </c>
      <c r="D74" s="106">
        <f t="shared" si="30"/>
        <v>0</v>
      </c>
      <c r="E74" s="450"/>
      <c r="F74" s="383"/>
      <c r="G74" s="383"/>
      <c r="H74" s="103">
        <f t="shared" si="32"/>
        <v>0</v>
      </c>
      <c r="I74" s="450"/>
      <c r="J74" s="383"/>
      <c r="K74" s="103" cm="1">
        <f t="array" ref="K74">SUMPRODUCT(A2_SaLi!$H$8:H$507,--(A2_SaLi!$E$8:$E$507=($B74&amp;" "&amp;$C74)))</f>
        <v>0</v>
      </c>
      <c r="L74" s="251" cm="1">
        <f t="array" ref="L74">SUMPRODUCT(A2_SaLi!$G$8:G$507,--(A2_SaLi!$E$8:$E$507=($B74&amp;" "&amp;$C74)))</f>
        <v>0</v>
      </c>
      <c r="M74" s="51" cm="1">
        <f t="array" ref="M74">SUMPRODUCT(A3_Hinzu_Kürz!$J$7:J$506,--(A3_Hinzu_Kürz!$I$7:$I$506=($B74&amp;" "&amp;$C74)))</f>
        <v>0</v>
      </c>
      <c r="N74" s="52">
        <f t="shared" si="31"/>
        <v>0</v>
      </c>
    </row>
    <row r="75" spans="1:14" x14ac:dyDescent="0.25">
      <c r="A75" s="59"/>
      <c r="B75" s="71" t="s">
        <v>392</v>
      </c>
      <c r="C75" s="72" t="s">
        <v>393</v>
      </c>
      <c r="D75" s="106">
        <f t="shared" si="30"/>
        <v>0</v>
      </c>
      <c r="E75" s="450"/>
      <c r="F75" s="383"/>
      <c r="G75" s="383"/>
      <c r="H75" s="103">
        <f t="shared" si="32"/>
        <v>0</v>
      </c>
      <c r="I75" s="450"/>
      <c r="J75" s="383"/>
      <c r="K75" s="103" cm="1">
        <f t="array" ref="K75">SUMPRODUCT(A2_SaLi!$H$8:H$507,--(A2_SaLi!$E$8:$E$507=($B75&amp;" "&amp;$C75)))</f>
        <v>0</v>
      </c>
      <c r="L75" s="251" cm="1">
        <f t="array" ref="L75">SUMPRODUCT(A2_SaLi!$G$8:G$507,--(A2_SaLi!$E$8:$E$507=($B75&amp;" "&amp;$C75)))</f>
        <v>0</v>
      </c>
      <c r="M75" s="51" cm="1">
        <f t="array" ref="M75">SUMPRODUCT(A3_Hinzu_Kürz!$J$7:J$506,--(A3_Hinzu_Kürz!$I$7:$I$506=($B75&amp;" "&amp;$C75)))</f>
        <v>0</v>
      </c>
      <c r="N75" s="52">
        <f t="shared" si="31"/>
        <v>0</v>
      </c>
    </row>
    <row r="76" spans="1:14" x14ac:dyDescent="0.25">
      <c r="A76" s="59"/>
      <c r="B76" s="71" t="s">
        <v>194</v>
      </c>
      <c r="C76" s="72" t="s">
        <v>394</v>
      </c>
      <c r="D76" s="106">
        <f t="shared" si="30"/>
        <v>0</v>
      </c>
      <c r="E76" s="450"/>
      <c r="F76" s="383"/>
      <c r="G76" s="383"/>
      <c r="H76" s="103">
        <f t="shared" si="32"/>
        <v>0</v>
      </c>
      <c r="I76" s="450"/>
      <c r="J76" s="383"/>
      <c r="K76" s="103" cm="1">
        <f t="array" ref="K76">SUMPRODUCT(A2_SaLi!$H$8:H$507,--(A2_SaLi!$E$8:$E$507=($B76&amp;" "&amp;$C76)))</f>
        <v>0</v>
      </c>
      <c r="L76" s="251" cm="1">
        <f t="array" ref="L76">SUMPRODUCT(A2_SaLi!$G$8:G$507,--(A2_SaLi!$E$8:$E$507=($B76&amp;" "&amp;$C76)))</f>
        <v>0</v>
      </c>
      <c r="M76" s="51" cm="1">
        <f t="array" ref="M76">SUMPRODUCT(A3_Hinzu_Kürz!$J$7:J$506,--(A3_Hinzu_Kürz!$I$7:$I$506=($B76&amp;" "&amp;$C76)))</f>
        <v>0</v>
      </c>
      <c r="N76" s="52">
        <f t="shared" si="31"/>
        <v>0</v>
      </c>
    </row>
    <row r="77" spans="1:14" ht="30" x14ac:dyDescent="0.25">
      <c r="A77" s="59"/>
      <c r="B77" s="101" t="s">
        <v>206</v>
      </c>
      <c r="C77" s="70" t="s">
        <v>395</v>
      </c>
      <c r="D77" s="106">
        <f t="shared" si="30"/>
        <v>0</v>
      </c>
      <c r="E77" s="450"/>
      <c r="F77" s="383"/>
      <c r="G77" s="383"/>
      <c r="H77" s="103">
        <f t="shared" si="32"/>
        <v>0</v>
      </c>
      <c r="I77" s="450"/>
      <c r="J77" s="383"/>
      <c r="K77" s="103" cm="1">
        <f t="array" ref="K77">SUMPRODUCT(A2_SaLi!$H$8:H$507,--(A2_SaLi!$E$8:$E$507=($B77&amp;" "&amp;$C77)))</f>
        <v>0</v>
      </c>
      <c r="L77" s="251" cm="1">
        <f t="array" ref="L77">SUMPRODUCT(A2_SaLi!$G$8:G$507,--(A2_SaLi!$E$8:$E$507=($B77&amp;" "&amp;$C77)))</f>
        <v>0</v>
      </c>
      <c r="M77" s="51" cm="1">
        <f t="array" ref="M77">SUMPRODUCT(A3_Hinzu_Kürz!$J$7:J$506,--(A3_Hinzu_Kürz!$I$7:$I$506=($B77&amp;" "&amp;$C77)))</f>
        <v>0</v>
      </c>
      <c r="N77" s="52">
        <f t="shared" si="31"/>
        <v>0</v>
      </c>
    </row>
    <row r="78" spans="1:14" x14ac:dyDescent="0.25">
      <c r="A78" s="59"/>
      <c r="B78" s="101" t="s">
        <v>207</v>
      </c>
      <c r="C78" s="70" t="s">
        <v>396</v>
      </c>
      <c r="D78" s="106">
        <f>SUM(D79:D83)</f>
        <v>0</v>
      </c>
      <c r="E78" s="106">
        <f>SUM(E79:E83)</f>
        <v>0</v>
      </c>
      <c r="F78" s="103">
        <f t="shared" ref="F78:N78" si="33">SUM(F79:F83)</f>
        <v>0</v>
      </c>
      <c r="G78" s="103">
        <f t="shared" si="33"/>
        <v>0</v>
      </c>
      <c r="H78" s="103">
        <f>SUM(H79:H83)</f>
        <v>0</v>
      </c>
      <c r="I78" s="106">
        <f t="shared" si="33"/>
        <v>0</v>
      </c>
      <c r="J78" s="103">
        <f t="shared" si="33"/>
        <v>0</v>
      </c>
      <c r="K78" s="103">
        <f t="shared" si="33"/>
        <v>0</v>
      </c>
      <c r="L78" s="251">
        <f t="shared" si="33"/>
        <v>0</v>
      </c>
      <c r="M78" s="106">
        <f>SUM(M79:M83)</f>
        <v>0</v>
      </c>
      <c r="N78" s="52">
        <f t="shared" si="33"/>
        <v>0</v>
      </c>
    </row>
    <row r="79" spans="1:14" x14ac:dyDescent="0.25">
      <c r="A79" s="59"/>
      <c r="B79" s="71" t="s">
        <v>397</v>
      </c>
      <c r="C79" s="72" t="s">
        <v>398</v>
      </c>
      <c r="D79" s="106">
        <f t="shared" ref="D79:D84" si="34">SUM(E79,F79,G79,H79)</f>
        <v>0</v>
      </c>
      <c r="E79" s="450"/>
      <c r="F79" s="383"/>
      <c r="G79" s="383"/>
      <c r="H79" s="103">
        <f>SUM(I79:K79)</f>
        <v>0</v>
      </c>
      <c r="I79" s="450"/>
      <c r="J79" s="383"/>
      <c r="K79" s="103" cm="1">
        <f t="array" ref="K79">SUMPRODUCT(A2_SaLi!$H$8:H$507,--(A2_SaLi!$E$8:$E$507=($B79&amp;" "&amp;$C79)))</f>
        <v>0</v>
      </c>
      <c r="L79" s="251" cm="1">
        <f t="array" ref="L79">SUMPRODUCT(A2_SaLi!$G$8:G$507,--(A2_SaLi!$E$8:$E$507=($B79&amp;" "&amp;$C79)))</f>
        <v>0</v>
      </c>
      <c r="M79" s="51" cm="1">
        <f t="array" ref="M79">SUMPRODUCT(A3_Hinzu_Kürz!$J$7:J$506,--(A3_Hinzu_Kürz!$I$7:$I$506=($B79&amp;" "&amp;$C79)))</f>
        <v>0</v>
      </c>
      <c r="N79" s="52">
        <f t="shared" ref="N79:N83" si="35">K79+M79</f>
        <v>0</v>
      </c>
    </row>
    <row r="80" spans="1:14" ht="30" x14ac:dyDescent="0.25">
      <c r="A80" s="59"/>
      <c r="B80" s="71" t="s">
        <v>399</v>
      </c>
      <c r="C80" s="72" t="s">
        <v>400</v>
      </c>
      <c r="D80" s="106">
        <f t="shared" si="34"/>
        <v>0</v>
      </c>
      <c r="E80" s="450"/>
      <c r="F80" s="383"/>
      <c r="G80" s="383"/>
      <c r="H80" s="103">
        <f t="shared" ref="H80:H84" si="36">SUM(I80:K80)</f>
        <v>0</v>
      </c>
      <c r="I80" s="450"/>
      <c r="J80" s="383"/>
      <c r="K80" s="103" cm="1">
        <f t="array" ref="K80">SUMPRODUCT(A2_SaLi!$H$8:H$507,--(A2_SaLi!$E$8:$E$507=($B80&amp;" "&amp;$C80)))</f>
        <v>0</v>
      </c>
      <c r="L80" s="251" cm="1">
        <f t="array" ref="L80">SUMPRODUCT(A2_SaLi!$G$8:G$507,--(A2_SaLi!$E$8:$E$507=($B80&amp;" "&amp;$C80)))</f>
        <v>0</v>
      </c>
      <c r="M80" s="51" cm="1">
        <f t="array" ref="M80">SUMPRODUCT(A3_Hinzu_Kürz!$J$7:J$506,--(A3_Hinzu_Kürz!$I$7:$I$506=($B80&amp;" "&amp;$C80)))</f>
        <v>0</v>
      </c>
      <c r="N80" s="52">
        <f t="shared" si="35"/>
        <v>0</v>
      </c>
    </row>
    <row r="81" spans="1:14" x14ac:dyDescent="0.25">
      <c r="A81" s="59"/>
      <c r="B81" s="71" t="s">
        <v>401</v>
      </c>
      <c r="C81" s="72" t="s">
        <v>402</v>
      </c>
      <c r="D81" s="106">
        <f t="shared" si="34"/>
        <v>0</v>
      </c>
      <c r="E81" s="450"/>
      <c r="F81" s="383"/>
      <c r="G81" s="383"/>
      <c r="H81" s="103">
        <f t="shared" si="36"/>
        <v>0</v>
      </c>
      <c r="I81" s="450"/>
      <c r="J81" s="383"/>
      <c r="K81" s="103" cm="1">
        <f t="array" ref="K81">SUMPRODUCT(A2_SaLi!$H$8:H$507,--(A2_SaLi!$E$8:$E$507=($B81&amp;" "&amp;$C81)))</f>
        <v>0</v>
      </c>
      <c r="L81" s="251" cm="1">
        <f t="array" ref="L81">SUMPRODUCT(A2_SaLi!$G$8:G$507,--(A2_SaLi!$E$8:$E$507=($B81&amp;" "&amp;$C81)))</f>
        <v>0</v>
      </c>
      <c r="M81" s="51" cm="1">
        <f t="array" ref="M81">SUMPRODUCT(A3_Hinzu_Kürz!$J$7:J$506,--(A3_Hinzu_Kürz!$I$7:$I$506=($B81&amp;" "&amp;$C81)))</f>
        <v>0</v>
      </c>
      <c r="N81" s="52">
        <f t="shared" si="35"/>
        <v>0</v>
      </c>
    </row>
    <row r="82" spans="1:14" x14ac:dyDescent="0.25">
      <c r="A82" s="59"/>
      <c r="B82" s="71" t="s">
        <v>403</v>
      </c>
      <c r="C82" s="72" t="s">
        <v>404</v>
      </c>
      <c r="D82" s="106">
        <f t="shared" si="34"/>
        <v>0</v>
      </c>
      <c r="E82" s="450"/>
      <c r="F82" s="383"/>
      <c r="G82" s="383"/>
      <c r="H82" s="103">
        <f t="shared" si="36"/>
        <v>0</v>
      </c>
      <c r="I82" s="450"/>
      <c r="J82" s="383"/>
      <c r="K82" s="103" cm="1">
        <f t="array" ref="K82">SUMPRODUCT(A2_SaLi!$H$8:H$507,--(A2_SaLi!$E$8:$E$507=($B82&amp;" "&amp;$C82)))</f>
        <v>0</v>
      </c>
      <c r="L82" s="251" cm="1">
        <f t="array" ref="L82">SUMPRODUCT(A2_SaLi!$G$8:G$507,--(A2_SaLi!$E$8:$E$507=($B82&amp;" "&amp;$C82)))</f>
        <v>0</v>
      </c>
      <c r="M82" s="51" cm="1">
        <f t="array" ref="M82">SUMPRODUCT(A3_Hinzu_Kürz!$J$7:J$506,--(A3_Hinzu_Kürz!$I$7:$I$506=($B82&amp;" "&amp;$C82)))</f>
        <v>0</v>
      </c>
      <c r="N82" s="52">
        <f t="shared" si="35"/>
        <v>0</v>
      </c>
    </row>
    <row r="83" spans="1:14" x14ac:dyDescent="0.25">
      <c r="A83" s="59"/>
      <c r="B83" s="71" t="s">
        <v>405</v>
      </c>
      <c r="C83" s="72" t="s">
        <v>336</v>
      </c>
      <c r="D83" s="106">
        <f t="shared" si="34"/>
        <v>0</v>
      </c>
      <c r="E83" s="450"/>
      <c r="F83" s="383"/>
      <c r="G83" s="383"/>
      <c r="H83" s="103">
        <f t="shared" si="36"/>
        <v>0</v>
      </c>
      <c r="I83" s="450"/>
      <c r="J83" s="383"/>
      <c r="K83" s="103" cm="1">
        <f t="array" ref="K83">SUMPRODUCT(A2_SaLi!$H$8:H$507,--(A2_SaLi!$E$8:$E$507=($B83&amp;" "&amp;$C83)))</f>
        <v>0</v>
      </c>
      <c r="L83" s="251" cm="1">
        <f t="array" ref="L83">SUMPRODUCT(A2_SaLi!$G$8:G$507,--(A2_SaLi!$E$8:$E$507=($B83&amp;" "&amp;$C83)))</f>
        <v>0</v>
      </c>
      <c r="M83" s="51" cm="1">
        <f t="array" ref="M83">SUMPRODUCT(A3_Hinzu_Kürz!$J$7:J$506,--(A3_Hinzu_Kürz!$I$7:$I$506=($B83&amp;" "&amp;$C83)))</f>
        <v>0</v>
      </c>
      <c r="N83" s="52">
        <f t="shared" si="35"/>
        <v>0</v>
      </c>
    </row>
    <row r="84" spans="1:14" x14ac:dyDescent="0.25">
      <c r="A84" s="59"/>
      <c r="B84" s="101" t="s">
        <v>209</v>
      </c>
      <c r="C84" s="70" t="s">
        <v>406</v>
      </c>
      <c r="D84" s="106">
        <f t="shared" si="34"/>
        <v>0</v>
      </c>
      <c r="E84" s="450"/>
      <c r="F84" s="383"/>
      <c r="G84" s="383"/>
      <c r="H84" s="103">
        <f t="shared" si="36"/>
        <v>0</v>
      </c>
      <c r="I84" s="450"/>
      <c r="J84" s="383"/>
      <c r="K84" s="103" cm="1">
        <f t="array" ref="K84">SUMPRODUCT(A2_SaLi!$H$8:H$507,--(A2_SaLi!$E$8:$E$507=($B84&amp;" "&amp;$C84)))</f>
        <v>0</v>
      </c>
      <c r="L84" s="251" cm="1">
        <f t="array" ref="L84">SUMPRODUCT(A2_SaLi!$G$8:G$507,--(A2_SaLi!$E$8:$E$507=($B84&amp;" "&amp;$C84)))</f>
        <v>0</v>
      </c>
      <c r="M84" s="51" cm="1">
        <f t="array" ref="M84">SUMPRODUCT(A3_Hinzu_Kürz!$J$7:J$506,--(A3_Hinzu_Kürz!$I$7:$I$506=($B84&amp;" "&amp;$C84)))</f>
        <v>0</v>
      </c>
      <c r="N84" s="254"/>
    </row>
    <row r="85" spans="1:14" x14ac:dyDescent="0.25">
      <c r="A85" s="59"/>
      <c r="B85" s="101" t="s">
        <v>407</v>
      </c>
      <c r="C85" s="70" t="s">
        <v>408</v>
      </c>
      <c r="D85" s="106">
        <f t="shared" ref="D85:N85" si="37">SUM(D86:D88)</f>
        <v>0</v>
      </c>
      <c r="E85" s="106">
        <f t="shared" si="37"/>
        <v>0</v>
      </c>
      <c r="F85" s="103">
        <f t="shared" si="37"/>
        <v>0</v>
      </c>
      <c r="G85" s="103">
        <f t="shared" si="37"/>
        <v>0</v>
      </c>
      <c r="H85" s="103">
        <f>SUM(H86:H88)</f>
        <v>0</v>
      </c>
      <c r="I85" s="106">
        <f t="shared" si="37"/>
        <v>0</v>
      </c>
      <c r="J85" s="103">
        <f t="shared" si="37"/>
        <v>0</v>
      </c>
      <c r="K85" s="103">
        <f t="shared" si="37"/>
        <v>0</v>
      </c>
      <c r="L85" s="251">
        <f t="shared" si="37"/>
        <v>0</v>
      </c>
      <c r="M85" s="106">
        <f>SUM(M86:M88)</f>
        <v>0</v>
      </c>
      <c r="N85" s="52">
        <f t="shared" si="37"/>
        <v>0</v>
      </c>
    </row>
    <row r="86" spans="1:14" x14ac:dyDescent="0.25">
      <c r="A86" s="59"/>
      <c r="B86" s="71" t="s">
        <v>409</v>
      </c>
      <c r="C86" s="72" t="s">
        <v>410</v>
      </c>
      <c r="D86" s="106">
        <f>SUM(E86,F86,G86,H86)</f>
        <v>0</v>
      </c>
      <c r="E86" s="450"/>
      <c r="F86" s="383"/>
      <c r="G86" s="383"/>
      <c r="H86" s="103">
        <f>SUM(I86:K86)</f>
        <v>0</v>
      </c>
      <c r="I86" s="450"/>
      <c r="J86" s="383"/>
      <c r="K86" s="103" cm="1">
        <f t="array" ref="K86">SUMPRODUCT(A2_SaLi!$H$8:H$507,--(A2_SaLi!$E$8:$E$507=($B86&amp;" "&amp;$C86)))</f>
        <v>0</v>
      </c>
      <c r="L86" s="251" cm="1">
        <f t="array" ref="L86">SUMPRODUCT(A2_SaLi!$G$8:G$507,--(A2_SaLi!$E$8:$E$507=($B86&amp;" "&amp;$C86)))</f>
        <v>0</v>
      </c>
      <c r="M86" s="51" cm="1">
        <f t="array" ref="M86">SUMPRODUCT(A3_Hinzu_Kürz!$J$7:J$506,--(A3_Hinzu_Kürz!$I$7:$I$506=($B86&amp;" "&amp;$C86)))</f>
        <v>0</v>
      </c>
      <c r="N86" s="52">
        <f>K86+M86</f>
        <v>0</v>
      </c>
    </row>
    <row r="87" spans="1:14" x14ac:dyDescent="0.25">
      <c r="A87" s="59"/>
      <c r="B87" s="71" t="s">
        <v>411</v>
      </c>
      <c r="C87" s="72" t="s">
        <v>412</v>
      </c>
      <c r="D87" s="106">
        <f>SUM(E87,F87,G87,H87)</f>
        <v>0</v>
      </c>
      <c r="E87" s="450"/>
      <c r="F87" s="383"/>
      <c r="G87" s="383"/>
      <c r="H87" s="103">
        <f t="shared" ref="H87:H88" si="38">SUM(I87:K87)</f>
        <v>0</v>
      </c>
      <c r="I87" s="450"/>
      <c r="J87" s="383"/>
      <c r="K87" s="103" cm="1">
        <f t="array" ref="K87">SUMPRODUCT(A2_SaLi!$H$8:H$507,--(A2_SaLi!$E$8:$E$507=($B87&amp;" "&amp;$C87)))</f>
        <v>0</v>
      </c>
      <c r="L87" s="251" cm="1">
        <f t="array" ref="L87">SUMPRODUCT(A2_SaLi!$G$8:G$507,--(A2_SaLi!$E$8:$E$507=($B87&amp;" "&amp;$C87)))</f>
        <v>0</v>
      </c>
      <c r="M87" s="51" cm="1">
        <f t="array" ref="M87">SUMPRODUCT(A3_Hinzu_Kürz!$J$7:J$506,--(A3_Hinzu_Kürz!$I$7:$I$506=($B87&amp;" "&amp;$C87)))</f>
        <v>0</v>
      </c>
      <c r="N87" s="52">
        <f>K87+M87</f>
        <v>0</v>
      </c>
    </row>
    <row r="88" spans="1:14" x14ac:dyDescent="0.25">
      <c r="A88" s="59"/>
      <c r="B88" s="71" t="s">
        <v>413</v>
      </c>
      <c r="C88" s="72" t="s">
        <v>336</v>
      </c>
      <c r="D88" s="106">
        <f>SUM(E88,F88,G88,H88)</f>
        <v>0</v>
      </c>
      <c r="E88" s="450"/>
      <c r="F88" s="383"/>
      <c r="G88" s="383"/>
      <c r="H88" s="103">
        <f t="shared" si="38"/>
        <v>0</v>
      </c>
      <c r="I88" s="450"/>
      <c r="J88" s="383"/>
      <c r="K88" s="103" cm="1">
        <f t="array" ref="K88">SUMPRODUCT(A2_SaLi!$H$8:H$507,--(A2_SaLi!$E$8:$E$507=($B88&amp;" "&amp;$C88)))</f>
        <v>0</v>
      </c>
      <c r="L88" s="251" cm="1">
        <f t="array" ref="L88">SUMPRODUCT(A2_SaLi!$G$8:G$507,--(A2_SaLi!$E$8:$E$507=($B88&amp;" "&amp;$C88)))</f>
        <v>0</v>
      </c>
      <c r="M88" s="51" cm="1">
        <f t="array" ref="M88">SUMPRODUCT(A3_Hinzu_Kürz!$J$7:J$506,--(A3_Hinzu_Kürz!$I$7:$I$506=($B88&amp;" "&amp;$C88)))</f>
        <v>0</v>
      </c>
      <c r="N88" s="52">
        <f>K88+M88</f>
        <v>0</v>
      </c>
    </row>
    <row r="89" spans="1:14" ht="30" x14ac:dyDescent="0.25">
      <c r="A89" s="59"/>
      <c r="B89" s="101" t="s">
        <v>414</v>
      </c>
      <c r="C89" s="70" t="s">
        <v>415</v>
      </c>
      <c r="D89" s="106">
        <f t="shared" ref="D89:N89" si="39">SUM(D5+D11+D12+D13+D62+D64+D66)-SUM(D22+D36+D41+D45+D77+D78+D84+D85)</f>
        <v>0</v>
      </c>
      <c r="E89" s="106">
        <f t="shared" si="39"/>
        <v>0</v>
      </c>
      <c r="F89" s="103">
        <f t="shared" si="39"/>
        <v>0</v>
      </c>
      <c r="G89" s="103">
        <f t="shared" si="39"/>
        <v>0</v>
      </c>
      <c r="H89" s="103">
        <f t="shared" si="39"/>
        <v>0</v>
      </c>
      <c r="I89" s="106">
        <f t="shared" si="39"/>
        <v>0</v>
      </c>
      <c r="J89" s="103">
        <f t="shared" si="39"/>
        <v>0</v>
      </c>
      <c r="K89" s="103">
        <f t="shared" si="39"/>
        <v>0</v>
      </c>
      <c r="L89" s="251">
        <f t="shared" si="39"/>
        <v>0</v>
      </c>
      <c r="M89" s="106">
        <f t="shared" si="39"/>
        <v>0</v>
      </c>
      <c r="N89" s="52">
        <f t="shared" si="39"/>
        <v>0</v>
      </c>
    </row>
    <row r="90" spans="1:14" x14ac:dyDescent="0.25">
      <c r="A90" s="59"/>
      <c r="B90" s="101" t="s">
        <v>677</v>
      </c>
      <c r="C90" s="70" t="s">
        <v>416</v>
      </c>
      <c r="D90" s="114"/>
      <c r="E90" s="114"/>
      <c r="F90" s="118"/>
      <c r="G90" s="118"/>
      <c r="H90" s="118"/>
      <c r="I90" s="114"/>
      <c r="J90" s="118"/>
      <c r="K90" s="118"/>
      <c r="L90" s="115"/>
      <c r="M90" s="114"/>
      <c r="N90" s="122"/>
    </row>
    <row r="91" spans="1:14" x14ac:dyDescent="0.25">
      <c r="A91" s="59"/>
      <c r="B91" s="101" t="s">
        <v>678</v>
      </c>
      <c r="C91" s="70" t="s">
        <v>417</v>
      </c>
      <c r="D91" s="114"/>
      <c r="E91" s="114"/>
      <c r="F91" s="118"/>
      <c r="G91" s="118"/>
      <c r="H91" s="118"/>
      <c r="I91" s="114"/>
      <c r="J91" s="118"/>
      <c r="K91" s="118"/>
      <c r="L91" s="115"/>
      <c r="M91" s="114"/>
      <c r="N91" s="122"/>
    </row>
    <row r="92" spans="1:14" x14ac:dyDescent="0.25">
      <c r="A92" s="59"/>
      <c r="B92" s="101" t="s">
        <v>679</v>
      </c>
      <c r="C92" s="70" t="s">
        <v>418</v>
      </c>
      <c r="D92" s="114"/>
      <c r="E92" s="114"/>
      <c r="F92" s="118"/>
      <c r="G92" s="118"/>
      <c r="H92" s="118"/>
      <c r="I92" s="114"/>
      <c r="J92" s="118"/>
      <c r="K92" s="118"/>
      <c r="L92" s="115"/>
      <c r="M92" s="114"/>
      <c r="N92" s="122"/>
    </row>
    <row r="93" spans="1:14" x14ac:dyDescent="0.25">
      <c r="A93" s="59"/>
      <c r="B93" s="101" t="s">
        <v>680</v>
      </c>
      <c r="C93" s="255" t="s">
        <v>685</v>
      </c>
      <c r="D93" s="256"/>
      <c r="E93" s="256"/>
      <c r="F93" s="257"/>
      <c r="G93" s="257"/>
      <c r="H93" s="257"/>
      <c r="I93" s="256"/>
      <c r="J93" s="257"/>
      <c r="K93" s="257"/>
      <c r="L93" s="258"/>
      <c r="M93" s="256"/>
      <c r="N93" s="259"/>
    </row>
    <row r="94" spans="1:14" ht="15.75" thickBot="1" x14ac:dyDescent="0.3">
      <c r="A94" s="59"/>
      <c r="B94" s="101" t="s">
        <v>684</v>
      </c>
      <c r="C94" s="105" t="s">
        <v>419</v>
      </c>
      <c r="D94" s="116"/>
      <c r="E94" s="116"/>
      <c r="F94" s="119"/>
      <c r="G94" s="119"/>
      <c r="H94" s="119"/>
      <c r="I94" s="116"/>
      <c r="J94" s="119"/>
      <c r="K94" s="119"/>
      <c r="L94" s="117"/>
      <c r="M94" s="116"/>
      <c r="N94" s="53">
        <f>SUM(N22,N36,N41,N45,N77,N78,N85,N90,N91,N92)-SUM(N5,N11,N12,N13,N62,N64,N66,N93)</f>
        <v>0</v>
      </c>
    </row>
  </sheetData>
  <sheetProtection algorithmName="SHA-512" hashValue="Uxd8Ch367hKyJOWnrtzeoLmDn4yOPTzyWVtqOy5/D3/rYIhvzqY1/uH1vnS7JSE9TTIO28+ErLp+A87U0gwqog==" saltValue="yRRIxq966m7P60KxTPa2jA==" spinCount="100000" sheet="1" objects="1" scenarios="1"/>
  <mergeCells count="5">
    <mergeCell ref="I2:L2"/>
    <mergeCell ref="A1:XFD1"/>
    <mergeCell ref="B2:C3"/>
    <mergeCell ref="E2:H2"/>
    <mergeCell ref="M2:N2"/>
  </mergeCells>
  <phoneticPr fontId="26" type="noConversion"/>
  <pageMargins left="0.7" right="0.7" top="0.78740157499999996" bottom="0.78740157499999996" header="0.3" footer="0.3"/>
  <pageSetup paperSize="9" orientation="portrait" r:id="rId1"/>
  <ignoredErrors>
    <ignoredError sqref="B7:B9 B24:B29 B58:B59 B60:B61" twoDigitTextYear="1"/>
    <ignoredError sqref="B84:B85 B89 B90:B94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76EC7-4C89-404F-B97D-861C7CD9DDC6}">
  <sheetPr>
    <tabColor rgb="FFBDD7EE"/>
  </sheetPr>
  <dimension ref="A1:AF300"/>
  <sheetViews>
    <sheetView zoomScaleNormal="100" workbookViewId="0">
      <pane ySplit="5" topLeftCell="A6" activePane="bottomLeft" state="frozen"/>
      <selection pane="bottomLeft" activeCell="E7" sqref="E7"/>
    </sheetView>
  </sheetViews>
  <sheetFormatPr baseColWidth="10" defaultColWidth="11.42578125" defaultRowHeight="15" x14ac:dyDescent="0.25"/>
  <cols>
    <col min="1" max="1" width="35.7109375" style="19" customWidth="1"/>
    <col min="2" max="2" width="6.7109375" style="19" customWidth="1"/>
    <col min="3" max="3" width="18" style="19" customWidth="1"/>
    <col min="4" max="4" width="6.7109375" style="19" customWidth="1"/>
    <col min="5" max="5" width="42.5703125" style="19" customWidth="1"/>
    <col min="6" max="6" width="16.85546875" style="19" customWidth="1"/>
    <col min="7" max="7" width="45.7109375" style="19" customWidth="1"/>
    <col min="8" max="11" width="12.7109375" style="19" customWidth="1"/>
    <col min="12" max="14" width="15.7109375" style="19" customWidth="1"/>
    <col min="15" max="20" width="17.7109375" style="19" customWidth="1"/>
    <col min="21" max="21" width="18.7109375" style="19" customWidth="1"/>
    <col min="22" max="24" width="18.85546875" style="19" customWidth="1"/>
    <col min="25" max="25" width="10.7109375" style="19" customWidth="1"/>
    <col min="26" max="28" width="18.85546875" style="19" customWidth="1"/>
    <col min="29" max="29" width="13.85546875" style="19" customWidth="1"/>
    <col min="30" max="32" width="18.85546875" style="19" customWidth="1"/>
    <col min="33" max="16384" width="11.42578125" style="19"/>
  </cols>
  <sheetData>
    <row r="1" spans="1:32" s="331" customFormat="1" ht="19.5" thickBot="1" x14ac:dyDescent="0.35">
      <c r="A1" s="331" t="s">
        <v>635</v>
      </c>
    </row>
    <row r="2" spans="1:32" ht="15.75" customHeight="1" x14ac:dyDescent="0.25">
      <c r="A2" s="357" t="s">
        <v>438</v>
      </c>
      <c r="B2" s="358"/>
      <c r="C2" s="358"/>
      <c r="D2" s="358"/>
      <c r="E2" s="358"/>
      <c r="F2" s="358"/>
      <c r="G2" s="358"/>
      <c r="H2" s="358"/>
      <c r="I2" s="358"/>
      <c r="J2" s="358"/>
      <c r="K2" s="359"/>
      <c r="L2" s="357" t="s">
        <v>496</v>
      </c>
      <c r="M2" s="358"/>
      <c r="N2" s="359"/>
      <c r="O2" s="363" t="s">
        <v>499</v>
      </c>
      <c r="P2" s="364"/>
      <c r="Q2" s="364"/>
      <c r="R2" s="364"/>
      <c r="S2" s="364"/>
      <c r="T2" s="365"/>
      <c r="U2" s="363" t="s">
        <v>273</v>
      </c>
      <c r="V2" s="364"/>
      <c r="W2" s="364"/>
      <c r="X2" s="365"/>
      <c r="Y2" s="357" t="s">
        <v>507</v>
      </c>
      <c r="Z2" s="371"/>
      <c r="AA2" s="371"/>
      <c r="AB2" s="371"/>
      <c r="AC2" s="371"/>
      <c r="AD2" s="371"/>
      <c r="AE2" s="371"/>
      <c r="AF2" s="372"/>
    </row>
    <row r="3" spans="1:32" ht="15.75" x14ac:dyDescent="0.25">
      <c r="A3" s="378"/>
      <c r="B3" s="379"/>
      <c r="C3" s="379"/>
      <c r="D3" s="379"/>
      <c r="E3" s="379"/>
      <c r="F3" s="379"/>
      <c r="G3" s="379"/>
      <c r="H3" s="379"/>
      <c r="I3" s="379"/>
      <c r="J3" s="379"/>
      <c r="K3" s="380"/>
      <c r="L3" s="360"/>
      <c r="M3" s="361"/>
      <c r="N3" s="362"/>
      <c r="O3" s="366"/>
      <c r="P3" s="307"/>
      <c r="Q3" s="307"/>
      <c r="R3" s="307"/>
      <c r="S3" s="307"/>
      <c r="T3" s="367"/>
      <c r="U3" s="368" t="s">
        <v>503</v>
      </c>
      <c r="V3" s="369"/>
      <c r="W3" s="369"/>
      <c r="X3" s="370"/>
      <c r="Y3" s="377" t="s">
        <v>505</v>
      </c>
      <c r="Z3" s="373" t="s">
        <v>503</v>
      </c>
      <c r="AA3" s="374"/>
      <c r="AB3" s="375"/>
      <c r="AC3" s="373" t="s">
        <v>504</v>
      </c>
      <c r="AD3" s="374"/>
      <c r="AE3" s="374"/>
      <c r="AF3" s="376"/>
    </row>
    <row r="4" spans="1:32" ht="78" customHeight="1" x14ac:dyDescent="0.25">
      <c r="A4" s="145" t="s">
        <v>489</v>
      </c>
      <c r="B4" s="146" t="s">
        <v>7</v>
      </c>
      <c r="C4" s="147" t="s">
        <v>439</v>
      </c>
      <c r="D4" s="146" t="s">
        <v>440</v>
      </c>
      <c r="E4" s="146" t="s">
        <v>487</v>
      </c>
      <c r="F4" s="147" t="s">
        <v>488</v>
      </c>
      <c r="G4" s="146" t="s">
        <v>441</v>
      </c>
      <c r="H4" s="148" t="s">
        <v>442</v>
      </c>
      <c r="I4" s="148" t="s">
        <v>491</v>
      </c>
      <c r="J4" s="148" t="s">
        <v>492</v>
      </c>
      <c r="K4" s="149" t="s">
        <v>494</v>
      </c>
      <c r="L4" s="150" t="s">
        <v>495</v>
      </c>
      <c r="M4" s="151" t="s">
        <v>497</v>
      </c>
      <c r="N4" s="149" t="s">
        <v>498</v>
      </c>
      <c r="O4" s="150" t="s">
        <v>500</v>
      </c>
      <c r="P4" s="151" t="str">
        <f xml:space="preserve"> "Restwert 
Stand: "
&amp;"31.12."&amp; A_Stammdaten!$B$11 - 1</f>
        <v>Restwert 
Stand: 31.12.-1</v>
      </c>
      <c r="Q4" s="152" t="s">
        <v>501</v>
      </c>
      <c r="R4" s="151" t="s">
        <v>502</v>
      </c>
      <c r="S4" s="153" t="str">
        <f xml:space="preserve"> "(Nach)Aktivierung im Jahr " &amp; A_Stammdaten!B11 &amp; "
[€]"</f>
        <v>(Nach)Aktivierung im Jahr 
[€]</v>
      </c>
      <c r="T4" s="154" t="str">
        <f xml:space="preserve"> "Restwert 
Stand: 01.01." &amp; A_Stammdaten!B11</f>
        <v>Restwert 
Stand: 01.01.</v>
      </c>
      <c r="U4" s="150" t="str">
        <f xml:space="preserve"> "Restnutzungsdauer zu Beginn des Jahres " &amp; A_Stammdaten!B11</f>
        <v xml:space="preserve">Restnutzungsdauer zu Beginn des Jahres </v>
      </c>
      <c r="V4" s="152" t="str">
        <f xml:space="preserve"> " Restwert im AB 
Stand: 01.01." &amp; A_Stammdaten!$B$11</f>
        <v xml:space="preserve"> Restwert im AB 
Stand: 01.01.</v>
      </c>
      <c r="W4" s="152" t="str">
        <f xml:space="preserve"> "Abschreibung in " &amp; A_Stammdaten!$B$11</f>
        <v xml:space="preserve">Abschreibung in </v>
      </c>
      <c r="X4" s="149" t="str">
        <f xml:space="preserve"> "Restwert im EB 
"&amp; "Stand: 31.12." &amp; A_Stammdaten!$B$11</f>
        <v>Restwert im EB 
Stand: 31.12.</v>
      </c>
      <c r="Y4" s="377"/>
      <c r="Z4" s="152" t="str">
        <f xml:space="preserve"> " Restwert im AB 
Stand: 01.01." &amp; A_Stammdaten!$B$11</f>
        <v xml:space="preserve"> Restwert im AB 
Stand: 01.01.</v>
      </c>
      <c r="AA4" s="152" t="str">
        <f xml:space="preserve"> "Abschreibung in " &amp; A_Stammdaten!$B$11</f>
        <v xml:space="preserve">Abschreibung in </v>
      </c>
      <c r="AB4" s="151" t="str">
        <f xml:space="preserve"> "Restwert im EB 
"&amp; "Stand: 31.12." &amp; A_Stammdaten!$B$11</f>
        <v>Restwert im EB 
Stand: 31.12.</v>
      </c>
      <c r="AC4" s="153" t="s">
        <v>506</v>
      </c>
      <c r="AD4" s="152" t="str">
        <f xml:space="preserve"> " Restwert im AB 
Stand: 01.01." &amp; A_Stammdaten!$B$11</f>
        <v xml:space="preserve"> Restwert im AB 
Stand: 01.01.</v>
      </c>
      <c r="AE4" s="152" t="str">
        <f xml:space="preserve"> "Abschreibung in " &amp; A_Stammdaten!$B$11</f>
        <v xml:space="preserve">Abschreibung in </v>
      </c>
      <c r="AF4" s="149" t="str">
        <f xml:space="preserve"> "Restwert im EB 
"&amp; "Stand: 31.12." &amp; A_Stammdaten!$B$11</f>
        <v>Restwert im EB 
Stand: 31.12.</v>
      </c>
    </row>
    <row r="5" spans="1:32" ht="15.75" x14ac:dyDescent="0.25">
      <c r="A5" s="145"/>
      <c r="B5" s="148"/>
      <c r="C5" s="148"/>
      <c r="D5" s="148"/>
      <c r="E5" s="146"/>
      <c r="F5" s="147"/>
      <c r="G5" s="146"/>
      <c r="H5" s="148"/>
      <c r="I5" s="148"/>
      <c r="J5" s="148"/>
      <c r="K5" s="149"/>
      <c r="L5" s="150"/>
      <c r="M5" s="151"/>
      <c r="N5" s="149"/>
      <c r="O5" s="150"/>
      <c r="P5" s="8">
        <f>SUM(P6:P300)</f>
        <v>0</v>
      </c>
      <c r="Q5" s="8">
        <f>SUM(Q6:Q300)</f>
        <v>0</v>
      </c>
      <c r="R5" s="8">
        <f>SUM(R6:R300)</f>
        <v>0</v>
      </c>
      <c r="S5" s="8">
        <f>SUM(S6:S300)</f>
        <v>0</v>
      </c>
      <c r="T5" s="52">
        <f>SUM(T6:T300)</f>
        <v>0</v>
      </c>
      <c r="U5" s="150"/>
      <c r="V5" s="8">
        <f>SUM(V6:V300)</f>
        <v>0</v>
      </c>
      <c r="W5" s="8">
        <f>SUM(W6:W300)</f>
        <v>0</v>
      </c>
      <c r="X5" s="52">
        <f>SUM(X6:X300)</f>
        <v>0</v>
      </c>
      <c r="Y5" s="150"/>
      <c r="Z5" s="8">
        <f>SUM(Z6:Z300)</f>
        <v>0</v>
      </c>
      <c r="AA5" s="8">
        <f>SUM(AA6:AA300)</f>
        <v>0</v>
      </c>
      <c r="AB5" s="103">
        <f>SUM(AB6:AB300)</f>
        <v>0</v>
      </c>
      <c r="AC5" s="155"/>
      <c r="AD5" s="103">
        <f>SUM(AD6:AD300)</f>
        <v>0</v>
      </c>
      <c r="AE5" s="103">
        <f>SUM(AE6:AE300)</f>
        <v>0</v>
      </c>
      <c r="AF5" s="52">
        <f>SUM(AF6:AF300)</f>
        <v>0</v>
      </c>
    </row>
    <row r="6" spans="1:32" x14ac:dyDescent="0.25">
      <c r="A6" s="156" t="b">
        <f>IF(AND(B6&lt;&gt;0,C6&lt;&gt;0),IF(D6&lt;&gt;0,CONCATENATE(B6,"-",C6,"-",D6),CONCATENATE(B6,"-",C6)))</f>
        <v>0</v>
      </c>
      <c r="B6" s="92"/>
      <c r="C6" s="92"/>
      <c r="D6" s="92"/>
      <c r="E6" s="92"/>
      <c r="F6" s="92"/>
      <c r="G6" s="92"/>
      <c r="H6" s="170" t="str">
        <f>IFERROR(VLOOKUP($G6,D1_ND!$A$3:$E$51,2,FALSE), "Agr ungültig")</f>
        <v>Agr ungültig</v>
      </c>
      <c r="I6" s="170" t="str">
        <f>IFERROR(VLOOKUP($G6,D1_ND!$A$3:$E$51,3,FALSE), "Agr ungültig")</f>
        <v>Agr ungültig</v>
      </c>
      <c r="J6" s="170" t="str">
        <f>IFERROR(VLOOKUP($G6,D1_ND!$A$3:$E$51,4,FALSE), "Agr ungültig")</f>
        <v>Agr ungültig</v>
      </c>
      <c r="K6" s="171" t="str">
        <f>IF($C6&lt;=2005, "ja", "nein")</f>
        <v>ja</v>
      </c>
      <c r="L6" s="124"/>
      <c r="M6" s="125"/>
      <c r="N6" s="126"/>
      <c r="O6" s="127"/>
      <c r="P6" s="123"/>
      <c r="Q6" s="123"/>
      <c r="R6" s="123"/>
      <c r="S6" s="123"/>
      <c r="T6" s="52">
        <f>IF(OR($G6="Anlagen im Bau/geleistete Anzahlungen des Sachanlagevermögens", $G6="geleistete Anzahlungen des imateriellen Vermögens"), $P6+$Q6-$R6,$P6+$Q6-$R6+$S6)</f>
        <v>0</v>
      </c>
      <c r="U6" s="381">
        <f>IF(OR($B6=0,$C6=0,$J6=0,$J6="Agr ungültig"),0,IF($J6="keine","keine",IF(A_Stammdaten!$B$11-D_SAV!$C6&lt;0,0,MAX(0,D_SAV!$J6-(A_Stammdaten!$B$11-D_SAV!$C6)))))</f>
        <v>0</v>
      </c>
      <c r="V6" s="8">
        <f>IF($U6=0,0,IF(A_Stammdaten!$B$11-D_SAV!$C6&lt;0,0,D_SAV!$T6))</f>
        <v>0</v>
      </c>
      <c r="W6" s="8">
        <f>V6-X6</f>
        <v>0</v>
      </c>
      <c r="X6" s="52">
        <f>IF($U6=0,0,IF($U6="keine",$V6,$V6/$U6*($U6-1)))</f>
        <v>0</v>
      </c>
      <c r="Y6" s="511">
        <v>1</v>
      </c>
      <c r="Z6" s="8">
        <f>$V6*$Y6</f>
        <v>0</v>
      </c>
      <c r="AA6" s="8">
        <f>$Y6*$W6</f>
        <v>0</v>
      </c>
      <c r="AB6" s="103">
        <f>$Y6*$X6</f>
        <v>0</v>
      </c>
      <c r="AC6" s="513">
        <f>IFERROR(IF(VLOOKUP($G6,D1_ND!$A$3:$E$51,5,FALSE)="keine",1,IFERROR(VLOOKUP(D_SAV!$C6,Faktorreihe!$A$3:$F$91,VLOOKUP(D_SAV!$G6,D1_ND!$A$3:$E$51,5,FALSE)+1,FALSE),0)),0)</f>
        <v>0</v>
      </c>
      <c r="AD6" s="103">
        <f>$AC6*$Z6</f>
        <v>0</v>
      </c>
      <c r="AE6" s="103">
        <f>$AC6*$AA6</f>
        <v>0</v>
      </c>
      <c r="AF6" s="52">
        <f>$AC6*$AB6</f>
        <v>0</v>
      </c>
    </row>
    <row r="7" spans="1:32" x14ac:dyDescent="0.25">
      <c r="A7" s="156" t="b">
        <f t="shared" ref="A7:A70" si="0">IF(AND(B7&lt;&gt;0,C7&lt;&gt;0),IF(D7&lt;&gt;0,CONCATENATE(B7,"-",C7,"-",D7),CONCATENATE(B7,"-",C7)))</f>
        <v>0</v>
      </c>
      <c r="B7" s="92"/>
      <c r="C7" s="92"/>
      <c r="D7" s="92"/>
      <c r="E7" s="92"/>
      <c r="F7" s="92"/>
      <c r="G7" s="92"/>
      <c r="H7" s="170" t="str">
        <f>IFERROR(VLOOKUP($G7,D1_ND!$A$3:$E$51,2,FALSE), "Agr ungültig")</f>
        <v>Agr ungültig</v>
      </c>
      <c r="I7" s="170" t="str">
        <f>IFERROR(VLOOKUP($G7,D1_ND!$A$3:$E$51,3,FALSE), "Agr ungültig")</f>
        <v>Agr ungültig</v>
      </c>
      <c r="J7" s="170" t="str">
        <f>IFERROR(VLOOKUP($G7,D1_ND!$A$3:$E$51,4,FALSE), "Agr ungültig")</f>
        <v>Agr ungültig</v>
      </c>
      <c r="K7" s="171" t="str">
        <f t="shared" ref="K7:K70" si="1">IF($C7&lt;=2005, "ja", "nein")</f>
        <v>ja</v>
      </c>
      <c r="L7" s="124"/>
      <c r="M7" s="125"/>
      <c r="N7" s="126"/>
      <c r="O7" s="127"/>
      <c r="P7" s="123"/>
      <c r="Q7" s="123"/>
      <c r="R7" s="123"/>
      <c r="S7" s="123"/>
      <c r="T7" s="52">
        <f t="shared" ref="T7:T70" si="2">IF(OR($G7="Anlagen im Bau/geleistete Anzahlungen des Sachanlagevermögens", $G7="geleistete Anzahlungen des imateriellen Vermögens"), $P7+$Q7-$R7,$P7+$Q7-$R7+$S7)</f>
        <v>0</v>
      </c>
      <c r="U7" s="381">
        <f>IF(OR($B7=0,$C7=0,$J7=0,$J7="Agr ungültig"),0,IF($J7="keine","keine",IF(A_Stammdaten!$B$11-D_SAV!$C7&lt;0,0,MAX(0,D_SAV!$J7-(A_Stammdaten!$B$11-D_SAV!$C7)))))</f>
        <v>0</v>
      </c>
      <c r="V7" s="8">
        <f>IF($U7=0,0,IF(A_Stammdaten!$B$11-D_SAV!$C7&lt;0,0,D_SAV!$T7))</f>
        <v>0</v>
      </c>
      <c r="W7" s="8">
        <f t="shared" ref="W7:W70" si="3">V7-X7</f>
        <v>0</v>
      </c>
      <c r="X7" s="52">
        <f t="shared" ref="X7:X70" si="4">IF($U7=0,0,IF($U7="keine",$V7,$V7/$U7*($U7-1)))</f>
        <v>0</v>
      </c>
      <c r="Y7" s="511">
        <v>1</v>
      </c>
      <c r="Z7" s="8">
        <f t="shared" ref="Z7:Z70" si="5">$V7*$Y7</f>
        <v>0</v>
      </c>
      <c r="AA7" s="8">
        <f t="shared" ref="AA7:AA70" si="6">$Y7*$W7</f>
        <v>0</v>
      </c>
      <c r="AB7" s="103">
        <f t="shared" ref="AB7:AB70" si="7">$Y7*$X7</f>
        <v>0</v>
      </c>
      <c r="AC7" s="513">
        <f>IFERROR(IF(VLOOKUP($G7,D1_ND!$A$3:$E$51,5,FALSE)="keine",1,IFERROR(VLOOKUP(D_SAV!$C7,Faktorreihe!$A$3:$F$91,VLOOKUP(D_SAV!$G7,D1_ND!$A$3:$E$51,5,FALSE)+1,FALSE),0)),0)</f>
        <v>0</v>
      </c>
      <c r="AD7" s="103">
        <f t="shared" ref="AD7:AD70" si="8">$AC7*$Z7</f>
        <v>0</v>
      </c>
      <c r="AE7" s="103">
        <f t="shared" ref="AE7:AE70" si="9">$AC7*$AA7</f>
        <v>0</v>
      </c>
      <c r="AF7" s="52">
        <f t="shared" ref="AF7:AF70" si="10">$AC7*$AB7</f>
        <v>0</v>
      </c>
    </row>
    <row r="8" spans="1:32" x14ac:dyDescent="0.25">
      <c r="A8" s="156" t="b">
        <f t="shared" si="0"/>
        <v>0</v>
      </c>
      <c r="B8" s="92"/>
      <c r="C8" s="92"/>
      <c r="D8" s="92"/>
      <c r="E8" s="92"/>
      <c r="F8" s="92"/>
      <c r="G8" s="92"/>
      <c r="H8" s="170" t="str">
        <f>IFERROR(VLOOKUP($G8,D1_ND!$A$3:$E$51,2,FALSE), "Agr ungültig")</f>
        <v>Agr ungültig</v>
      </c>
      <c r="I8" s="170" t="str">
        <f>IFERROR(VLOOKUP($G8,D1_ND!$A$3:$E$51,3,FALSE), "Agr ungültig")</f>
        <v>Agr ungültig</v>
      </c>
      <c r="J8" s="170" t="str">
        <f>IFERROR(VLOOKUP($G8,D1_ND!$A$3:$E$51,4,FALSE), "Agr ungültig")</f>
        <v>Agr ungültig</v>
      </c>
      <c r="K8" s="171" t="str">
        <f t="shared" si="1"/>
        <v>ja</v>
      </c>
      <c r="L8" s="124"/>
      <c r="M8" s="125"/>
      <c r="N8" s="126"/>
      <c r="O8" s="127"/>
      <c r="P8" s="123"/>
      <c r="Q8" s="123"/>
      <c r="R8" s="123"/>
      <c r="S8" s="123"/>
      <c r="T8" s="52">
        <f t="shared" si="2"/>
        <v>0</v>
      </c>
      <c r="U8" s="381">
        <f>IF(OR($B8=0,$C8=0,$J8=0,$J8="Agr ungültig"),0,IF($J8="keine","keine",IF(A_Stammdaten!$B$11-D_SAV!$C8&lt;0,0,MAX(0,D_SAV!$J8-(A_Stammdaten!$B$11-D_SAV!$C8)))))</f>
        <v>0</v>
      </c>
      <c r="V8" s="8">
        <f>IF($U8=0,0,IF(A_Stammdaten!$B$11-D_SAV!$C8&lt;0,0,D_SAV!$T8))</f>
        <v>0</v>
      </c>
      <c r="W8" s="8">
        <f t="shared" si="3"/>
        <v>0</v>
      </c>
      <c r="X8" s="52">
        <f t="shared" si="4"/>
        <v>0</v>
      </c>
      <c r="Y8" s="511">
        <v>1</v>
      </c>
      <c r="Z8" s="8">
        <f t="shared" si="5"/>
        <v>0</v>
      </c>
      <c r="AA8" s="8">
        <f t="shared" si="6"/>
        <v>0</v>
      </c>
      <c r="AB8" s="103">
        <f t="shared" si="7"/>
        <v>0</v>
      </c>
      <c r="AC8" s="513">
        <f>IFERROR(IF(VLOOKUP($G8,D1_ND!$A$3:$E$51,5,FALSE)="keine",1,IFERROR(VLOOKUP(D_SAV!$C8,Faktorreihe!$A$3:$F$91,VLOOKUP(D_SAV!$G8,D1_ND!$A$3:$E$51,5,FALSE)+1,FALSE),0)),0)</f>
        <v>0</v>
      </c>
      <c r="AD8" s="103">
        <f t="shared" si="8"/>
        <v>0</v>
      </c>
      <c r="AE8" s="103">
        <f t="shared" si="9"/>
        <v>0</v>
      </c>
      <c r="AF8" s="52">
        <f t="shared" si="10"/>
        <v>0</v>
      </c>
    </row>
    <row r="9" spans="1:32" x14ac:dyDescent="0.25">
      <c r="A9" s="156" t="b">
        <f t="shared" si="0"/>
        <v>0</v>
      </c>
      <c r="B9" s="92"/>
      <c r="C9" s="92"/>
      <c r="D9" s="92"/>
      <c r="E9" s="92"/>
      <c r="F9" s="92"/>
      <c r="G9" s="92"/>
      <c r="H9" s="170" t="str">
        <f>IFERROR(VLOOKUP($G9,D1_ND!$A$3:$E$51,2,FALSE), "Agr ungültig")</f>
        <v>Agr ungültig</v>
      </c>
      <c r="I9" s="170" t="str">
        <f>IFERROR(VLOOKUP($G9,D1_ND!$A$3:$E$51,3,FALSE), "Agr ungültig")</f>
        <v>Agr ungültig</v>
      </c>
      <c r="J9" s="170" t="str">
        <f>IFERROR(VLOOKUP($G9,D1_ND!$A$3:$E$51,4,FALSE), "Agr ungültig")</f>
        <v>Agr ungültig</v>
      </c>
      <c r="K9" s="171" t="str">
        <f t="shared" si="1"/>
        <v>ja</v>
      </c>
      <c r="L9" s="124"/>
      <c r="M9" s="125"/>
      <c r="N9" s="126"/>
      <c r="O9" s="127"/>
      <c r="P9" s="123"/>
      <c r="Q9" s="123"/>
      <c r="R9" s="123"/>
      <c r="S9" s="123"/>
      <c r="T9" s="52">
        <f t="shared" si="2"/>
        <v>0</v>
      </c>
      <c r="U9" s="381">
        <f>IF(OR($B9=0,$C9=0,$J9=0,$J9="Agr ungültig"),0,IF($J9="keine","keine",IF(A_Stammdaten!$B$11-D_SAV!$C9&lt;0,0,MAX(0,D_SAV!$J9-(A_Stammdaten!$B$11-D_SAV!$C9)))))</f>
        <v>0</v>
      </c>
      <c r="V9" s="8">
        <f>IF($U9=0,0,IF(A_Stammdaten!$B$11-D_SAV!$C9&lt;0,0,D_SAV!$T9))</f>
        <v>0</v>
      </c>
      <c r="W9" s="8">
        <f t="shared" si="3"/>
        <v>0</v>
      </c>
      <c r="X9" s="52">
        <f t="shared" si="4"/>
        <v>0</v>
      </c>
      <c r="Y9" s="511">
        <v>1</v>
      </c>
      <c r="Z9" s="8">
        <f t="shared" si="5"/>
        <v>0</v>
      </c>
      <c r="AA9" s="8">
        <f t="shared" si="6"/>
        <v>0</v>
      </c>
      <c r="AB9" s="103">
        <f t="shared" si="7"/>
        <v>0</v>
      </c>
      <c r="AC9" s="513">
        <f>IFERROR(IF(VLOOKUP($G9,D1_ND!$A$3:$E$51,5,FALSE)="keine",1,IFERROR(VLOOKUP(D_SAV!$C9,Faktorreihe!$A$3:$F$91,VLOOKUP(D_SAV!$G9,D1_ND!$A$3:$E$51,5,FALSE)+1,FALSE),0)),0)</f>
        <v>0</v>
      </c>
      <c r="AD9" s="103">
        <f t="shared" si="8"/>
        <v>0</v>
      </c>
      <c r="AE9" s="103">
        <f t="shared" si="9"/>
        <v>0</v>
      </c>
      <c r="AF9" s="52">
        <f t="shared" si="10"/>
        <v>0</v>
      </c>
    </row>
    <row r="10" spans="1:32" x14ac:dyDescent="0.25">
      <c r="A10" s="156" t="b">
        <f t="shared" si="0"/>
        <v>0</v>
      </c>
      <c r="B10" s="92"/>
      <c r="C10" s="92"/>
      <c r="D10" s="92"/>
      <c r="E10" s="92"/>
      <c r="F10" s="92"/>
      <c r="G10" s="92"/>
      <c r="H10" s="170" t="str">
        <f>IFERROR(VLOOKUP($G10,D1_ND!$A$3:$E$51,2,FALSE), "Agr ungültig")</f>
        <v>Agr ungültig</v>
      </c>
      <c r="I10" s="170" t="str">
        <f>IFERROR(VLOOKUP($G10,D1_ND!$A$3:$E$51,3,FALSE), "Agr ungültig")</f>
        <v>Agr ungültig</v>
      </c>
      <c r="J10" s="170" t="str">
        <f>IFERROR(VLOOKUP($G10,D1_ND!$A$3:$E$51,4,FALSE), "Agr ungültig")</f>
        <v>Agr ungültig</v>
      </c>
      <c r="K10" s="171" t="str">
        <f t="shared" si="1"/>
        <v>ja</v>
      </c>
      <c r="L10" s="124"/>
      <c r="M10" s="125"/>
      <c r="N10" s="126"/>
      <c r="O10" s="127"/>
      <c r="P10" s="123"/>
      <c r="Q10" s="123"/>
      <c r="R10" s="123"/>
      <c r="S10" s="123"/>
      <c r="T10" s="52">
        <f t="shared" si="2"/>
        <v>0</v>
      </c>
      <c r="U10" s="381">
        <f>IF(OR($B10=0,$C10=0,$J10=0,$J10="Agr ungültig"),0,IF($J10="keine","keine",IF(A_Stammdaten!$B$11-D_SAV!$C10&lt;0,0,MAX(0,D_SAV!$J10-(A_Stammdaten!$B$11-D_SAV!$C10)))))</f>
        <v>0</v>
      </c>
      <c r="V10" s="8">
        <f>IF($U10=0,0,IF(A_Stammdaten!$B$11-D_SAV!$C10&lt;0,0,D_SAV!$T10))</f>
        <v>0</v>
      </c>
      <c r="W10" s="8">
        <f t="shared" si="3"/>
        <v>0</v>
      </c>
      <c r="X10" s="52">
        <f t="shared" si="4"/>
        <v>0</v>
      </c>
      <c r="Y10" s="511">
        <v>1</v>
      </c>
      <c r="Z10" s="8">
        <f t="shared" si="5"/>
        <v>0</v>
      </c>
      <c r="AA10" s="8">
        <f t="shared" si="6"/>
        <v>0</v>
      </c>
      <c r="AB10" s="103">
        <f t="shared" si="7"/>
        <v>0</v>
      </c>
      <c r="AC10" s="513">
        <f>IFERROR(IF(VLOOKUP($G10,D1_ND!$A$3:$E$51,5,FALSE)="keine",1,IFERROR(VLOOKUP(D_SAV!$C10,Faktorreihe!$A$3:$F$91,VLOOKUP(D_SAV!$G10,D1_ND!$A$3:$E$51,5,FALSE)+1,FALSE),0)),0)</f>
        <v>0</v>
      </c>
      <c r="AD10" s="103">
        <f t="shared" si="8"/>
        <v>0</v>
      </c>
      <c r="AE10" s="103">
        <f t="shared" si="9"/>
        <v>0</v>
      </c>
      <c r="AF10" s="52">
        <f t="shared" si="10"/>
        <v>0</v>
      </c>
    </row>
    <row r="11" spans="1:32" x14ac:dyDescent="0.25">
      <c r="A11" s="156" t="b">
        <f t="shared" si="0"/>
        <v>0</v>
      </c>
      <c r="B11" s="92"/>
      <c r="C11" s="92"/>
      <c r="D11" s="92"/>
      <c r="E11" s="92"/>
      <c r="F11" s="92"/>
      <c r="G11" s="92"/>
      <c r="H11" s="170" t="str">
        <f>IFERROR(VLOOKUP($G11,D1_ND!$A$3:$E$51,2,FALSE), "Agr ungültig")</f>
        <v>Agr ungültig</v>
      </c>
      <c r="I11" s="170" t="str">
        <f>IFERROR(VLOOKUP($G11,D1_ND!$A$3:$E$51,3,FALSE), "Agr ungültig")</f>
        <v>Agr ungültig</v>
      </c>
      <c r="J11" s="170" t="str">
        <f>IFERROR(VLOOKUP($G11,D1_ND!$A$3:$E$51,4,FALSE), "Agr ungültig")</f>
        <v>Agr ungültig</v>
      </c>
      <c r="K11" s="171" t="str">
        <f t="shared" si="1"/>
        <v>ja</v>
      </c>
      <c r="L11" s="124"/>
      <c r="M11" s="125"/>
      <c r="N11" s="126"/>
      <c r="O11" s="127"/>
      <c r="P11" s="123"/>
      <c r="Q11" s="123"/>
      <c r="R11" s="123"/>
      <c r="S11" s="123"/>
      <c r="T11" s="52">
        <f t="shared" si="2"/>
        <v>0</v>
      </c>
      <c r="U11" s="381">
        <f>IF(OR($B11=0,$C11=0,$J11=0,$J11="Agr ungültig"),0,IF($J11="keine","keine",IF(A_Stammdaten!$B$11-D_SAV!$C11&lt;0,0,MAX(0,D_SAV!$J11-(A_Stammdaten!$B$11-D_SAV!$C11)))))</f>
        <v>0</v>
      </c>
      <c r="V11" s="8">
        <f>IF($U11=0,0,IF(A_Stammdaten!$B$11-D_SAV!$C11&lt;0,0,D_SAV!$T11))</f>
        <v>0</v>
      </c>
      <c r="W11" s="8">
        <f t="shared" si="3"/>
        <v>0</v>
      </c>
      <c r="X11" s="52">
        <f t="shared" si="4"/>
        <v>0</v>
      </c>
      <c r="Y11" s="511">
        <v>1</v>
      </c>
      <c r="Z11" s="8">
        <f t="shared" si="5"/>
        <v>0</v>
      </c>
      <c r="AA11" s="8">
        <f t="shared" si="6"/>
        <v>0</v>
      </c>
      <c r="AB11" s="103">
        <f t="shared" si="7"/>
        <v>0</v>
      </c>
      <c r="AC11" s="513">
        <f>IFERROR(IF(VLOOKUP($G11,D1_ND!$A$3:$E$51,5,FALSE)="keine",1,IFERROR(VLOOKUP(D_SAV!$C11,Faktorreihe!$A$3:$F$91,VLOOKUP(D_SAV!$G11,D1_ND!$A$3:$E$51,5,FALSE)+1,FALSE),0)),0)</f>
        <v>0</v>
      </c>
      <c r="AD11" s="103">
        <f t="shared" si="8"/>
        <v>0</v>
      </c>
      <c r="AE11" s="103">
        <f t="shared" si="9"/>
        <v>0</v>
      </c>
      <c r="AF11" s="52">
        <f t="shared" si="10"/>
        <v>0</v>
      </c>
    </row>
    <row r="12" spans="1:32" x14ac:dyDescent="0.25">
      <c r="A12" s="156" t="b">
        <f t="shared" si="0"/>
        <v>0</v>
      </c>
      <c r="B12" s="92"/>
      <c r="C12" s="92"/>
      <c r="D12" s="92"/>
      <c r="E12" s="92"/>
      <c r="F12" s="92"/>
      <c r="G12" s="92"/>
      <c r="H12" s="170" t="str">
        <f>IFERROR(VLOOKUP($G12,D1_ND!$A$3:$E$51,2,FALSE), "Agr ungültig")</f>
        <v>Agr ungültig</v>
      </c>
      <c r="I12" s="170" t="str">
        <f>IFERROR(VLOOKUP($G12,D1_ND!$A$3:$E$51,3,FALSE), "Agr ungültig")</f>
        <v>Agr ungültig</v>
      </c>
      <c r="J12" s="170" t="str">
        <f>IFERROR(VLOOKUP($G12,D1_ND!$A$3:$E$51,4,FALSE), "Agr ungültig")</f>
        <v>Agr ungültig</v>
      </c>
      <c r="K12" s="171" t="str">
        <f t="shared" si="1"/>
        <v>ja</v>
      </c>
      <c r="L12" s="124"/>
      <c r="M12" s="125"/>
      <c r="N12" s="126"/>
      <c r="O12" s="127"/>
      <c r="P12" s="123"/>
      <c r="Q12" s="123"/>
      <c r="R12" s="123"/>
      <c r="S12" s="123"/>
      <c r="T12" s="52">
        <f t="shared" si="2"/>
        <v>0</v>
      </c>
      <c r="U12" s="381">
        <f>IF(OR($B12=0,$C12=0,$J12=0,$J12="Agr ungültig"),0,IF($J12="keine","keine",IF(A_Stammdaten!$B$11-D_SAV!$C12&lt;0,0,MAX(0,D_SAV!$J12-(A_Stammdaten!$B$11-D_SAV!$C12)))))</f>
        <v>0</v>
      </c>
      <c r="V12" s="8">
        <f>IF($U12=0,0,IF(A_Stammdaten!$B$11-D_SAV!$C12&lt;0,0,D_SAV!$T12))</f>
        <v>0</v>
      </c>
      <c r="W12" s="8">
        <f t="shared" si="3"/>
        <v>0</v>
      </c>
      <c r="X12" s="52">
        <f t="shared" si="4"/>
        <v>0</v>
      </c>
      <c r="Y12" s="511">
        <v>1</v>
      </c>
      <c r="Z12" s="8">
        <f t="shared" si="5"/>
        <v>0</v>
      </c>
      <c r="AA12" s="8">
        <f t="shared" si="6"/>
        <v>0</v>
      </c>
      <c r="AB12" s="103">
        <f t="shared" si="7"/>
        <v>0</v>
      </c>
      <c r="AC12" s="513">
        <f>IFERROR(IF(VLOOKUP($G12,D1_ND!$A$3:$E$51,5,FALSE)="keine",1,IFERROR(VLOOKUP(D_SAV!$C12,Faktorreihe!$A$3:$F$91,VLOOKUP(D_SAV!$G12,D1_ND!$A$3:$E$51,5,FALSE)+1,FALSE),0)),0)</f>
        <v>0</v>
      </c>
      <c r="AD12" s="103">
        <f t="shared" si="8"/>
        <v>0</v>
      </c>
      <c r="AE12" s="103">
        <f t="shared" si="9"/>
        <v>0</v>
      </c>
      <c r="AF12" s="52">
        <f t="shared" si="10"/>
        <v>0</v>
      </c>
    </row>
    <row r="13" spans="1:32" x14ac:dyDescent="0.25">
      <c r="A13" s="156" t="b">
        <f t="shared" si="0"/>
        <v>0</v>
      </c>
      <c r="B13" s="92"/>
      <c r="C13" s="92"/>
      <c r="D13" s="92"/>
      <c r="E13" s="92"/>
      <c r="F13" s="92"/>
      <c r="G13" s="92"/>
      <c r="H13" s="170" t="str">
        <f>IFERROR(VLOOKUP($G13,D1_ND!$A$3:$E$51,2,FALSE), "Agr ungültig")</f>
        <v>Agr ungültig</v>
      </c>
      <c r="I13" s="170" t="str">
        <f>IFERROR(VLOOKUP($G13,D1_ND!$A$3:$E$51,3,FALSE), "Agr ungültig")</f>
        <v>Agr ungültig</v>
      </c>
      <c r="J13" s="170" t="str">
        <f>IFERROR(VLOOKUP($G13,D1_ND!$A$3:$E$51,4,FALSE), "Agr ungültig")</f>
        <v>Agr ungültig</v>
      </c>
      <c r="K13" s="171" t="str">
        <f t="shared" si="1"/>
        <v>ja</v>
      </c>
      <c r="L13" s="124"/>
      <c r="M13" s="125"/>
      <c r="N13" s="126"/>
      <c r="O13" s="127"/>
      <c r="P13" s="123"/>
      <c r="Q13" s="123"/>
      <c r="R13" s="123"/>
      <c r="S13" s="123"/>
      <c r="T13" s="52">
        <f t="shared" si="2"/>
        <v>0</v>
      </c>
      <c r="U13" s="381">
        <f>IF(OR($B13=0,$C13=0,$J13=0,$J13="Agr ungültig"),0,IF($J13="keine","keine",IF(A_Stammdaten!$B$11-D_SAV!$C13&lt;0,0,MAX(0,D_SAV!$J13-(A_Stammdaten!$B$11-D_SAV!$C13)))))</f>
        <v>0</v>
      </c>
      <c r="V13" s="8">
        <f>IF($U13=0,0,IF(A_Stammdaten!$B$11-D_SAV!$C13&lt;0,0,D_SAV!$T13))</f>
        <v>0</v>
      </c>
      <c r="W13" s="8">
        <f t="shared" si="3"/>
        <v>0</v>
      </c>
      <c r="X13" s="52">
        <f t="shared" si="4"/>
        <v>0</v>
      </c>
      <c r="Y13" s="511">
        <v>1</v>
      </c>
      <c r="Z13" s="8">
        <f t="shared" si="5"/>
        <v>0</v>
      </c>
      <c r="AA13" s="8">
        <f t="shared" si="6"/>
        <v>0</v>
      </c>
      <c r="AB13" s="103">
        <f t="shared" si="7"/>
        <v>0</v>
      </c>
      <c r="AC13" s="513">
        <f>IFERROR(IF(VLOOKUP($G13,D1_ND!$A$3:$E$51,5,FALSE)="keine",1,IFERROR(VLOOKUP(D_SAV!$C13,Faktorreihe!$A$3:$F$91,VLOOKUP(D_SAV!$G13,D1_ND!$A$3:$E$51,5,FALSE)+1,FALSE),0)),0)</f>
        <v>0</v>
      </c>
      <c r="AD13" s="103">
        <f t="shared" si="8"/>
        <v>0</v>
      </c>
      <c r="AE13" s="103">
        <f t="shared" si="9"/>
        <v>0</v>
      </c>
      <c r="AF13" s="52">
        <f t="shared" si="10"/>
        <v>0</v>
      </c>
    </row>
    <row r="14" spans="1:32" x14ac:dyDescent="0.25">
      <c r="A14" s="156" t="b">
        <f t="shared" si="0"/>
        <v>0</v>
      </c>
      <c r="B14" s="92"/>
      <c r="C14" s="92"/>
      <c r="D14" s="92"/>
      <c r="E14" s="92"/>
      <c r="F14" s="92"/>
      <c r="G14" s="92"/>
      <c r="H14" s="170" t="str">
        <f>IFERROR(VLOOKUP($G14,D1_ND!$A$3:$E$51,2,FALSE), "Agr ungültig")</f>
        <v>Agr ungültig</v>
      </c>
      <c r="I14" s="170" t="str">
        <f>IFERROR(VLOOKUP($G14,D1_ND!$A$3:$E$51,3,FALSE), "Agr ungültig")</f>
        <v>Agr ungültig</v>
      </c>
      <c r="J14" s="170" t="str">
        <f>IFERROR(VLOOKUP($G14,D1_ND!$A$3:$E$51,4,FALSE), "Agr ungültig")</f>
        <v>Agr ungültig</v>
      </c>
      <c r="K14" s="171" t="str">
        <f t="shared" si="1"/>
        <v>ja</v>
      </c>
      <c r="L14" s="124"/>
      <c r="M14" s="125"/>
      <c r="N14" s="126"/>
      <c r="O14" s="127"/>
      <c r="P14" s="123"/>
      <c r="Q14" s="123"/>
      <c r="R14" s="123"/>
      <c r="S14" s="123"/>
      <c r="T14" s="52">
        <f t="shared" si="2"/>
        <v>0</v>
      </c>
      <c r="U14" s="381">
        <f>IF(OR($B14=0,$C14=0,$J14=0,$J14="Agr ungültig"),0,IF($J14="keine","keine",IF(A_Stammdaten!$B$11-D_SAV!$C14&lt;0,0,MAX(0,D_SAV!$J14-(A_Stammdaten!$B$11-D_SAV!$C14)))))</f>
        <v>0</v>
      </c>
      <c r="V14" s="8">
        <f>IF($U14=0,0,IF(A_Stammdaten!$B$11-D_SAV!$C14&lt;0,0,D_SAV!$T14))</f>
        <v>0</v>
      </c>
      <c r="W14" s="8">
        <f t="shared" si="3"/>
        <v>0</v>
      </c>
      <c r="X14" s="52">
        <f t="shared" si="4"/>
        <v>0</v>
      </c>
      <c r="Y14" s="511">
        <v>1</v>
      </c>
      <c r="Z14" s="8">
        <f t="shared" si="5"/>
        <v>0</v>
      </c>
      <c r="AA14" s="8">
        <f t="shared" si="6"/>
        <v>0</v>
      </c>
      <c r="AB14" s="103">
        <f t="shared" si="7"/>
        <v>0</v>
      </c>
      <c r="AC14" s="513">
        <f>IFERROR(IF(VLOOKUP($G14,D1_ND!$A$3:$E$51,5,FALSE)="keine",1,IFERROR(VLOOKUP(D_SAV!$C14,Faktorreihe!$A$3:$F$91,VLOOKUP(D_SAV!$G14,D1_ND!$A$3:$E$51,5,FALSE)+1,FALSE),0)),0)</f>
        <v>0</v>
      </c>
      <c r="AD14" s="103">
        <f t="shared" si="8"/>
        <v>0</v>
      </c>
      <c r="AE14" s="103">
        <f t="shared" si="9"/>
        <v>0</v>
      </c>
      <c r="AF14" s="52">
        <f t="shared" si="10"/>
        <v>0</v>
      </c>
    </row>
    <row r="15" spans="1:32" x14ac:dyDescent="0.25">
      <c r="A15" s="156" t="b">
        <f t="shared" si="0"/>
        <v>0</v>
      </c>
      <c r="B15" s="92"/>
      <c r="C15" s="92"/>
      <c r="D15" s="92"/>
      <c r="E15" s="92"/>
      <c r="F15" s="92"/>
      <c r="G15" s="92"/>
      <c r="H15" s="170" t="str">
        <f>IFERROR(VLOOKUP($G15,D1_ND!$A$3:$E$51,2,FALSE), "Agr ungültig")</f>
        <v>Agr ungültig</v>
      </c>
      <c r="I15" s="170" t="str">
        <f>IFERROR(VLOOKUP($G15,D1_ND!$A$3:$E$51,3,FALSE), "Agr ungültig")</f>
        <v>Agr ungültig</v>
      </c>
      <c r="J15" s="170" t="str">
        <f>IFERROR(VLOOKUP($G15,D1_ND!$A$3:$E$51,4,FALSE), "Agr ungültig")</f>
        <v>Agr ungültig</v>
      </c>
      <c r="K15" s="171" t="str">
        <f t="shared" si="1"/>
        <v>ja</v>
      </c>
      <c r="L15" s="124"/>
      <c r="M15" s="125"/>
      <c r="N15" s="126"/>
      <c r="O15" s="127"/>
      <c r="P15" s="123"/>
      <c r="Q15" s="123"/>
      <c r="R15" s="123"/>
      <c r="S15" s="123"/>
      <c r="T15" s="52">
        <f t="shared" si="2"/>
        <v>0</v>
      </c>
      <c r="U15" s="381">
        <f>IF(OR($B15=0,$C15=0,$J15=0,$J15="Agr ungültig"),0,IF($J15="keine","keine",IF(A_Stammdaten!$B$11-D_SAV!$C15&lt;0,0,MAX(0,D_SAV!$J15-(A_Stammdaten!$B$11-D_SAV!$C15)))))</f>
        <v>0</v>
      </c>
      <c r="V15" s="8">
        <f>IF($U15=0,0,IF(A_Stammdaten!$B$11-D_SAV!$C15&lt;0,0,D_SAV!$T15))</f>
        <v>0</v>
      </c>
      <c r="W15" s="8">
        <f t="shared" si="3"/>
        <v>0</v>
      </c>
      <c r="X15" s="52">
        <f t="shared" si="4"/>
        <v>0</v>
      </c>
      <c r="Y15" s="511">
        <v>1</v>
      </c>
      <c r="Z15" s="8">
        <f t="shared" si="5"/>
        <v>0</v>
      </c>
      <c r="AA15" s="8">
        <f t="shared" si="6"/>
        <v>0</v>
      </c>
      <c r="AB15" s="103">
        <f t="shared" si="7"/>
        <v>0</v>
      </c>
      <c r="AC15" s="513">
        <f>IFERROR(IF(VLOOKUP($G15,D1_ND!$A$3:$E$51,5,FALSE)="keine",1,IFERROR(VLOOKUP(D_SAV!$C15,Faktorreihe!$A$3:$F$91,VLOOKUP(D_SAV!$G15,D1_ND!$A$3:$E$51,5,FALSE)+1,FALSE),0)),0)</f>
        <v>0</v>
      </c>
      <c r="AD15" s="103">
        <f t="shared" si="8"/>
        <v>0</v>
      </c>
      <c r="AE15" s="103">
        <f t="shared" si="9"/>
        <v>0</v>
      </c>
      <c r="AF15" s="52">
        <f t="shared" si="10"/>
        <v>0</v>
      </c>
    </row>
    <row r="16" spans="1:32" x14ac:dyDescent="0.25">
      <c r="A16" s="156" t="b">
        <f t="shared" si="0"/>
        <v>0</v>
      </c>
      <c r="B16" s="92"/>
      <c r="C16" s="92"/>
      <c r="D16" s="92"/>
      <c r="E16" s="92"/>
      <c r="F16" s="92"/>
      <c r="G16" s="92"/>
      <c r="H16" s="170" t="str">
        <f>IFERROR(VLOOKUP($G16,D1_ND!$A$3:$E$51,2,FALSE), "Agr ungültig")</f>
        <v>Agr ungültig</v>
      </c>
      <c r="I16" s="170" t="str">
        <f>IFERROR(VLOOKUP($G16,D1_ND!$A$3:$E$51,3,FALSE), "Agr ungültig")</f>
        <v>Agr ungültig</v>
      </c>
      <c r="J16" s="170" t="str">
        <f>IFERROR(VLOOKUP($G16,D1_ND!$A$3:$E$51,4,FALSE), "Agr ungültig")</f>
        <v>Agr ungültig</v>
      </c>
      <c r="K16" s="171" t="str">
        <f t="shared" si="1"/>
        <v>ja</v>
      </c>
      <c r="L16" s="124"/>
      <c r="M16" s="125"/>
      <c r="N16" s="126"/>
      <c r="O16" s="127"/>
      <c r="P16" s="123"/>
      <c r="Q16" s="123"/>
      <c r="R16" s="123"/>
      <c r="S16" s="123"/>
      <c r="T16" s="52">
        <f t="shared" si="2"/>
        <v>0</v>
      </c>
      <c r="U16" s="381">
        <f>IF(OR($B16=0,$C16=0,$J16=0,$J16="Agr ungültig"),0,IF($J16="keine","keine",IF(A_Stammdaten!$B$11-D_SAV!$C16&lt;0,0,MAX(0,D_SAV!$J16-(A_Stammdaten!$B$11-D_SAV!$C16)))))</f>
        <v>0</v>
      </c>
      <c r="V16" s="8">
        <f>IF($U16=0,0,IF(A_Stammdaten!$B$11-D_SAV!$C16&lt;0,0,D_SAV!$T16))</f>
        <v>0</v>
      </c>
      <c r="W16" s="8">
        <f t="shared" si="3"/>
        <v>0</v>
      </c>
      <c r="X16" s="52">
        <f t="shared" si="4"/>
        <v>0</v>
      </c>
      <c r="Y16" s="511">
        <v>1</v>
      </c>
      <c r="Z16" s="8">
        <f t="shared" si="5"/>
        <v>0</v>
      </c>
      <c r="AA16" s="8">
        <f t="shared" si="6"/>
        <v>0</v>
      </c>
      <c r="AB16" s="103">
        <f t="shared" si="7"/>
        <v>0</v>
      </c>
      <c r="AC16" s="513">
        <f>IFERROR(IF(VLOOKUP($G16,D1_ND!$A$3:$E$51,5,FALSE)="keine",1,IFERROR(VLOOKUP(D_SAV!$C16,Faktorreihe!$A$3:$F$91,VLOOKUP(D_SAV!$G16,D1_ND!$A$3:$E$51,5,FALSE)+1,FALSE),0)),0)</f>
        <v>0</v>
      </c>
      <c r="AD16" s="103">
        <f t="shared" si="8"/>
        <v>0</v>
      </c>
      <c r="AE16" s="103">
        <f t="shared" si="9"/>
        <v>0</v>
      </c>
      <c r="AF16" s="52">
        <f t="shared" si="10"/>
        <v>0</v>
      </c>
    </row>
    <row r="17" spans="1:32" x14ac:dyDescent="0.25">
      <c r="A17" s="156" t="b">
        <f t="shared" si="0"/>
        <v>0</v>
      </c>
      <c r="B17" s="92"/>
      <c r="C17" s="92"/>
      <c r="D17" s="92"/>
      <c r="E17" s="92"/>
      <c r="F17" s="92"/>
      <c r="G17" s="92"/>
      <c r="H17" s="170" t="str">
        <f>IFERROR(VLOOKUP($G17,D1_ND!$A$3:$E$51,2,FALSE), "Agr ungültig")</f>
        <v>Agr ungültig</v>
      </c>
      <c r="I17" s="170" t="str">
        <f>IFERROR(VLOOKUP($G17,D1_ND!$A$3:$E$51,3,FALSE), "Agr ungültig")</f>
        <v>Agr ungültig</v>
      </c>
      <c r="J17" s="170" t="str">
        <f>IFERROR(VLOOKUP($G17,D1_ND!$A$3:$E$51,4,FALSE), "Agr ungültig")</f>
        <v>Agr ungültig</v>
      </c>
      <c r="K17" s="171" t="str">
        <f t="shared" si="1"/>
        <v>ja</v>
      </c>
      <c r="L17" s="124"/>
      <c r="M17" s="125"/>
      <c r="N17" s="126"/>
      <c r="O17" s="127"/>
      <c r="P17" s="123"/>
      <c r="Q17" s="123"/>
      <c r="R17" s="123"/>
      <c r="S17" s="123"/>
      <c r="T17" s="52">
        <f t="shared" si="2"/>
        <v>0</v>
      </c>
      <c r="U17" s="381">
        <f>IF(OR($B17=0,$C17=0,$J17=0,$J17="Agr ungültig"),0,IF($J17="keine","keine",IF(A_Stammdaten!$B$11-D_SAV!$C17&lt;0,0,MAX(0,D_SAV!$J17-(A_Stammdaten!$B$11-D_SAV!$C17)))))</f>
        <v>0</v>
      </c>
      <c r="V17" s="8">
        <f>IF($U17=0,0,IF(A_Stammdaten!$B$11-D_SAV!$C17&lt;0,0,D_SAV!$T17))</f>
        <v>0</v>
      </c>
      <c r="W17" s="8">
        <f t="shared" si="3"/>
        <v>0</v>
      </c>
      <c r="X17" s="52">
        <f t="shared" si="4"/>
        <v>0</v>
      </c>
      <c r="Y17" s="511">
        <v>1</v>
      </c>
      <c r="Z17" s="8">
        <f t="shared" si="5"/>
        <v>0</v>
      </c>
      <c r="AA17" s="8">
        <f t="shared" si="6"/>
        <v>0</v>
      </c>
      <c r="AB17" s="103">
        <f t="shared" si="7"/>
        <v>0</v>
      </c>
      <c r="AC17" s="513">
        <f>IFERROR(IF(VLOOKUP($G17,D1_ND!$A$3:$E$51,5,FALSE)="keine",1,IFERROR(VLOOKUP(D_SAV!$C17,Faktorreihe!$A$3:$F$91,VLOOKUP(D_SAV!$G17,D1_ND!$A$3:$E$51,5,FALSE)+1,FALSE),0)),0)</f>
        <v>0</v>
      </c>
      <c r="AD17" s="103">
        <f t="shared" si="8"/>
        <v>0</v>
      </c>
      <c r="AE17" s="103">
        <f t="shared" si="9"/>
        <v>0</v>
      </c>
      <c r="AF17" s="52">
        <f t="shared" si="10"/>
        <v>0</v>
      </c>
    </row>
    <row r="18" spans="1:32" x14ac:dyDescent="0.25">
      <c r="A18" s="156" t="b">
        <f t="shared" si="0"/>
        <v>0</v>
      </c>
      <c r="B18" s="92"/>
      <c r="C18" s="92"/>
      <c r="D18" s="92"/>
      <c r="E18" s="92"/>
      <c r="F18" s="92"/>
      <c r="G18" s="92"/>
      <c r="H18" s="170" t="str">
        <f>IFERROR(VLOOKUP($G18,D1_ND!$A$3:$E$51,2,FALSE), "Agr ungültig")</f>
        <v>Agr ungültig</v>
      </c>
      <c r="I18" s="170" t="str">
        <f>IFERROR(VLOOKUP($G18,D1_ND!$A$3:$E$51,3,FALSE), "Agr ungültig")</f>
        <v>Agr ungültig</v>
      </c>
      <c r="J18" s="170" t="str">
        <f>IFERROR(VLOOKUP($G18,D1_ND!$A$3:$E$51,4,FALSE), "Agr ungültig")</f>
        <v>Agr ungültig</v>
      </c>
      <c r="K18" s="171" t="str">
        <f t="shared" si="1"/>
        <v>ja</v>
      </c>
      <c r="L18" s="124"/>
      <c r="M18" s="125"/>
      <c r="N18" s="126"/>
      <c r="O18" s="127"/>
      <c r="P18" s="123"/>
      <c r="Q18" s="123"/>
      <c r="R18" s="123"/>
      <c r="S18" s="123"/>
      <c r="T18" s="52">
        <f t="shared" si="2"/>
        <v>0</v>
      </c>
      <c r="U18" s="381">
        <f>IF(OR($B18=0,$C18=0,$J18=0,$J18="Agr ungültig"),0,IF($J18="keine","keine",IF(A_Stammdaten!$B$11-D_SAV!$C18&lt;0,0,MAX(0,D_SAV!$J18-(A_Stammdaten!$B$11-D_SAV!$C18)))))</f>
        <v>0</v>
      </c>
      <c r="V18" s="8">
        <f>IF($U18=0,0,IF(A_Stammdaten!$B$11-D_SAV!$C18&lt;0,0,D_SAV!$T18))</f>
        <v>0</v>
      </c>
      <c r="W18" s="8">
        <f t="shared" si="3"/>
        <v>0</v>
      </c>
      <c r="X18" s="52">
        <f t="shared" si="4"/>
        <v>0</v>
      </c>
      <c r="Y18" s="511">
        <v>1</v>
      </c>
      <c r="Z18" s="8">
        <f t="shared" si="5"/>
        <v>0</v>
      </c>
      <c r="AA18" s="8">
        <f t="shared" si="6"/>
        <v>0</v>
      </c>
      <c r="AB18" s="103">
        <f t="shared" si="7"/>
        <v>0</v>
      </c>
      <c r="AC18" s="513">
        <f>IFERROR(IF(VLOOKUP($G18,D1_ND!$A$3:$E$51,5,FALSE)="keine",1,IFERROR(VLOOKUP(D_SAV!$C18,Faktorreihe!$A$3:$F$91,VLOOKUP(D_SAV!$G18,D1_ND!$A$3:$E$51,5,FALSE)+1,FALSE),0)),0)</f>
        <v>0</v>
      </c>
      <c r="AD18" s="103">
        <f t="shared" si="8"/>
        <v>0</v>
      </c>
      <c r="AE18" s="103">
        <f t="shared" si="9"/>
        <v>0</v>
      </c>
      <c r="AF18" s="52">
        <f t="shared" si="10"/>
        <v>0</v>
      </c>
    </row>
    <row r="19" spans="1:32" x14ac:dyDescent="0.25">
      <c r="A19" s="156" t="b">
        <f t="shared" si="0"/>
        <v>0</v>
      </c>
      <c r="B19" s="92"/>
      <c r="C19" s="92"/>
      <c r="D19" s="92"/>
      <c r="E19" s="92"/>
      <c r="F19" s="92"/>
      <c r="G19" s="92"/>
      <c r="H19" s="170" t="str">
        <f>IFERROR(VLOOKUP($G19,D1_ND!$A$3:$E$51,2,FALSE), "Agr ungültig")</f>
        <v>Agr ungültig</v>
      </c>
      <c r="I19" s="170" t="str">
        <f>IFERROR(VLOOKUP($G19,D1_ND!$A$3:$E$51,3,FALSE), "Agr ungültig")</f>
        <v>Agr ungültig</v>
      </c>
      <c r="J19" s="170" t="str">
        <f>IFERROR(VLOOKUP($G19,D1_ND!$A$3:$E$51,4,FALSE), "Agr ungültig")</f>
        <v>Agr ungültig</v>
      </c>
      <c r="K19" s="171" t="str">
        <f t="shared" si="1"/>
        <v>ja</v>
      </c>
      <c r="L19" s="124"/>
      <c r="M19" s="125"/>
      <c r="N19" s="126"/>
      <c r="O19" s="127"/>
      <c r="P19" s="123"/>
      <c r="Q19" s="123"/>
      <c r="R19" s="123"/>
      <c r="S19" s="123"/>
      <c r="T19" s="52">
        <f t="shared" si="2"/>
        <v>0</v>
      </c>
      <c r="U19" s="381">
        <f>IF(OR($B19=0,$C19=0,$J19=0,$J19="Agr ungültig"),0,IF($J19="keine","keine",IF(A_Stammdaten!$B$11-D_SAV!$C19&lt;0,0,MAX(0,D_SAV!$J19-(A_Stammdaten!$B$11-D_SAV!$C19)))))</f>
        <v>0</v>
      </c>
      <c r="V19" s="8">
        <f>IF($U19=0,0,IF(A_Stammdaten!$B$11-D_SAV!$C19&lt;0,0,D_SAV!$T19))</f>
        <v>0</v>
      </c>
      <c r="W19" s="8">
        <f t="shared" si="3"/>
        <v>0</v>
      </c>
      <c r="X19" s="52">
        <f t="shared" si="4"/>
        <v>0</v>
      </c>
      <c r="Y19" s="511">
        <v>1</v>
      </c>
      <c r="Z19" s="8">
        <f t="shared" si="5"/>
        <v>0</v>
      </c>
      <c r="AA19" s="8">
        <f t="shared" si="6"/>
        <v>0</v>
      </c>
      <c r="AB19" s="103">
        <f t="shared" si="7"/>
        <v>0</v>
      </c>
      <c r="AC19" s="513">
        <f>IFERROR(IF(VLOOKUP($G19,D1_ND!$A$3:$E$51,5,FALSE)="keine",1,IFERROR(VLOOKUP(D_SAV!$C19,Faktorreihe!$A$3:$F$91,VLOOKUP(D_SAV!$G19,D1_ND!$A$3:$E$51,5,FALSE)+1,FALSE),0)),0)</f>
        <v>0</v>
      </c>
      <c r="AD19" s="103">
        <f t="shared" si="8"/>
        <v>0</v>
      </c>
      <c r="AE19" s="103">
        <f t="shared" si="9"/>
        <v>0</v>
      </c>
      <c r="AF19" s="52">
        <f t="shared" si="10"/>
        <v>0</v>
      </c>
    </row>
    <row r="20" spans="1:32" x14ac:dyDescent="0.25">
      <c r="A20" s="156" t="b">
        <f t="shared" si="0"/>
        <v>0</v>
      </c>
      <c r="B20" s="92"/>
      <c r="C20" s="92"/>
      <c r="D20" s="92"/>
      <c r="E20" s="92"/>
      <c r="F20" s="92"/>
      <c r="G20" s="92"/>
      <c r="H20" s="170" t="str">
        <f>IFERROR(VLOOKUP($G20,D1_ND!$A$3:$E$51,2,FALSE), "Agr ungültig")</f>
        <v>Agr ungültig</v>
      </c>
      <c r="I20" s="170" t="str">
        <f>IFERROR(VLOOKUP($G20,D1_ND!$A$3:$E$51,3,FALSE), "Agr ungültig")</f>
        <v>Agr ungültig</v>
      </c>
      <c r="J20" s="170" t="str">
        <f>IFERROR(VLOOKUP($G20,D1_ND!$A$3:$E$51,4,FALSE), "Agr ungültig")</f>
        <v>Agr ungültig</v>
      </c>
      <c r="K20" s="171" t="str">
        <f t="shared" si="1"/>
        <v>ja</v>
      </c>
      <c r="L20" s="124"/>
      <c r="M20" s="125"/>
      <c r="N20" s="126"/>
      <c r="O20" s="127"/>
      <c r="P20" s="123"/>
      <c r="Q20" s="123"/>
      <c r="R20" s="123"/>
      <c r="S20" s="123"/>
      <c r="T20" s="52">
        <f t="shared" si="2"/>
        <v>0</v>
      </c>
      <c r="U20" s="381">
        <f>IF(OR($B20=0,$C20=0,$J20=0,$J20="Agr ungültig"),0,IF($J20="keine","keine",IF(A_Stammdaten!$B$11-D_SAV!$C20&lt;0,0,MAX(0,D_SAV!$J20-(A_Stammdaten!$B$11-D_SAV!$C20)))))</f>
        <v>0</v>
      </c>
      <c r="V20" s="8">
        <f>IF($U20=0,0,IF(A_Stammdaten!$B$11-D_SAV!$C20&lt;0,0,D_SAV!$T20))</f>
        <v>0</v>
      </c>
      <c r="W20" s="8">
        <f t="shared" si="3"/>
        <v>0</v>
      </c>
      <c r="X20" s="52">
        <f t="shared" si="4"/>
        <v>0</v>
      </c>
      <c r="Y20" s="511">
        <v>1</v>
      </c>
      <c r="Z20" s="8">
        <f t="shared" si="5"/>
        <v>0</v>
      </c>
      <c r="AA20" s="8">
        <f t="shared" si="6"/>
        <v>0</v>
      </c>
      <c r="AB20" s="103">
        <f t="shared" si="7"/>
        <v>0</v>
      </c>
      <c r="AC20" s="513">
        <f>IFERROR(IF(VLOOKUP($G20,D1_ND!$A$3:$E$51,5,FALSE)="keine",1,IFERROR(VLOOKUP(D_SAV!$C20,Faktorreihe!$A$3:$F$91,VLOOKUP(D_SAV!$G20,D1_ND!$A$3:$E$51,5,FALSE)+1,FALSE),0)),0)</f>
        <v>0</v>
      </c>
      <c r="AD20" s="103">
        <f t="shared" si="8"/>
        <v>0</v>
      </c>
      <c r="AE20" s="103">
        <f t="shared" si="9"/>
        <v>0</v>
      </c>
      <c r="AF20" s="52">
        <f t="shared" si="10"/>
        <v>0</v>
      </c>
    </row>
    <row r="21" spans="1:32" x14ac:dyDescent="0.25">
      <c r="A21" s="156" t="b">
        <f t="shared" si="0"/>
        <v>0</v>
      </c>
      <c r="B21" s="92"/>
      <c r="C21" s="92"/>
      <c r="D21" s="92"/>
      <c r="E21" s="92"/>
      <c r="F21" s="92"/>
      <c r="G21" s="92"/>
      <c r="H21" s="170" t="str">
        <f>IFERROR(VLOOKUP($G21,D1_ND!$A$3:$E$51,2,FALSE), "Agr ungültig")</f>
        <v>Agr ungültig</v>
      </c>
      <c r="I21" s="170" t="str">
        <f>IFERROR(VLOOKUP($G21,D1_ND!$A$3:$E$51,3,FALSE), "Agr ungültig")</f>
        <v>Agr ungültig</v>
      </c>
      <c r="J21" s="170" t="str">
        <f>IFERROR(VLOOKUP($G21,D1_ND!$A$3:$E$51,4,FALSE), "Agr ungültig")</f>
        <v>Agr ungültig</v>
      </c>
      <c r="K21" s="171" t="str">
        <f t="shared" si="1"/>
        <v>ja</v>
      </c>
      <c r="L21" s="124"/>
      <c r="M21" s="125"/>
      <c r="N21" s="126"/>
      <c r="O21" s="127"/>
      <c r="P21" s="123"/>
      <c r="Q21" s="123"/>
      <c r="R21" s="123"/>
      <c r="S21" s="123"/>
      <c r="T21" s="52">
        <f t="shared" si="2"/>
        <v>0</v>
      </c>
      <c r="U21" s="381">
        <f>IF(OR($B21=0,$C21=0,$J21=0,$J21="Agr ungültig"),0,IF($J21="keine","keine",IF(A_Stammdaten!$B$11-D_SAV!$C21&lt;0,0,MAX(0,D_SAV!$J21-(A_Stammdaten!$B$11-D_SAV!$C21)))))</f>
        <v>0</v>
      </c>
      <c r="V21" s="8">
        <f>IF($U21=0,0,IF(A_Stammdaten!$B$11-D_SAV!$C21&lt;0,0,D_SAV!$T21))</f>
        <v>0</v>
      </c>
      <c r="W21" s="8">
        <f t="shared" si="3"/>
        <v>0</v>
      </c>
      <c r="X21" s="52">
        <f t="shared" si="4"/>
        <v>0</v>
      </c>
      <c r="Y21" s="511">
        <v>1</v>
      </c>
      <c r="Z21" s="8">
        <f t="shared" si="5"/>
        <v>0</v>
      </c>
      <c r="AA21" s="8">
        <f t="shared" si="6"/>
        <v>0</v>
      </c>
      <c r="AB21" s="103">
        <f t="shared" si="7"/>
        <v>0</v>
      </c>
      <c r="AC21" s="513">
        <f>IFERROR(IF(VLOOKUP($G21,D1_ND!$A$3:$E$51,5,FALSE)="keine",1,IFERROR(VLOOKUP(D_SAV!$C21,Faktorreihe!$A$3:$F$91,VLOOKUP(D_SAV!$G21,D1_ND!$A$3:$E$51,5,FALSE)+1,FALSE),0)),0)</f>
        <v>0</v>
      </c>
      <c r="AD21" s="103">
        <f t="shared" si="8"/>
        <v>0</v>
      </c>
      <c r="AE21" s="103">
        <f t="shared" si="9"/>
        <v>0</v>
      </c>
      <c r="AF21" s="52">
        <f t="shared" si="10"/>
        <v>0</v>
      </c>
    </row>
    <row r="22" spans="1:32" x14ac:dyDescent="0.25">
      <c r="A22" s="156" t="b">
        <f t="shared" si="0"/>
        <v>0</v>
      </c>
      <c r="B22" s="92"/>
      <c r="C22" s="92"/>
      <c r="D22" s="92"/>
      <c r="E22" s="92"/>
      <c r="F22" s="92"/>
      <c r="G22" s="92"/>
      <c r="H22" s="170" t="str">
        <f>IFERROR(VLOOKUP($G22,D1_ND!$A$3:$E$51,2,FALSE), "Agr ungültig")</f>
        <v>Agr ungültig</v>
      </c>
      <c r="I22" s="170" t="str">
        <f>IFERROR(VLOOKUP($G22,D1_ND!$A$3:$E$51,3,FALSE), "Agr ungültig")</f>
        <v>Agr ungültig</v>
      </c>
      <c r="J22" s="170" t="str">
        <f>IFERROR(VLOOKUP($G22,D1_ND!$A$3:$E$51,4,FALSE), "Agr ungültig")</f>
        <v>Agr ungültig</v>
      </c>
      <c r="K22" s="171" t="str">
        <f t="shared" si="1"/>
        <v>ja</v>
      </c>
      <c r="L22" s="124"/>
      <c r="M22" s="125"/>
      <c r="N22" s="126"/>
      <c r="O22" s="127"/>
      <c r="P22" s="123"/>
      <c r="Q22" s="123"/>
      <c r="R22" s="123"/>
      <c r="S22" s="123"/>
      <c r="T22" s="52">
        <f t="shared" si="2"/>
        <v>0</v>
      </c>
      <c r="U22" s="381">
        <f>IF(OR($B22=0,$C22=0,$J22=0,$J22="Agr ungültig"),0,IF($J22="keine","keine",IF(A_Stammdaten!$B$11-D_SAV!$C22&lt;0,0,MAX(0,D_SAV!$J22-(A_Stammdaten!$B$11-D_SAV!$C22)))))</f>
        <v>0</v>
      </c>
      <c r="V22" s="8">
        <f>IF($U22=0,0,IF(A_Stammdaten!$B$11-D_SAV!$C22&lt;0,0,D_SAV!$T22))</f>
        <v>0</v>
      </c>
      <c r="W22" s="8">
        <f t="shared" si="3"/>
        <v>0</v>
      </c>
      <c r="X22" s="52">
        <f t="shared" si="4"/>
        <v>0</v>
      </c>
      <c r="Y22" s="511">
        <v>1</v>
      </c>
      <c r="Z22" s="8">
        <f t="shared" si="5"/>
        <v>0</v>
      </c>
      <c r="AA22" s="8">
        <f t="shared" si="6"/>
        <v>0</v>
      </c>
      <c r="AB22" s="103">
        <f t="shared" si="7"/>
        <v>0</v>
      </c>
      <c r="AC22" s="513">
        <f>IFERROR(IF(VLOOKUP($G22,D1_ND!$A$3:$E$51,5,FALSE)="keine",1,IFERROR(VLOOKUP(D_SAV!$C22,Faktorreihe!$A$3:$F$91,VLOOKUP(D_SAV!$G22,D1_ND!$A$3:$E$51,5,FALSE)+1,FALSE),0)),0)</f>
        <v>0</v>
      </c>
      <c r="AD22" s="103">
        <f t="shared" si="8"/>
        <v>0</v>
      </c>
      <c r="AE22" s="103">
        <f t="shared" si="9"/>
        <v>0</v>
      </c>
      <c r="AF22" s="52">
        <f t="shared" si="10"/>
        <v>0</v>
      </c>
    </row>
    <row r="23" spans="1:32" x14ac:dyDescent="0.25">
      <c r="A23" s="156" t="b">
        <f t="shared" si="0"/>
        <v>0</v>
      </c>
      <c r="B23" s="92"/>
      <c r="C23" s="92"/>
      <c r="D23" s="92"/>
      <c r="E23" s="92"/>
      <c r="F23" s="92"/>
      <c r="G23" s="92"/>
      <c r="H23" s="170" t="str">
        <f>IFERROR(VLOOKUP($G23,D1_ND!$A$3:$E$51,2,FALSE), "Agr ungültig")</f>
        <v>Agr ungültig</v>
      </c>
      <c r="I23" s="170" t="str">
        <f>IFERROR(VLOOKUP($G23,D1_ND!$A$3:$E$51,3,FALSE), "Agr ungültig")</f>
        <v>Agr ungültig</v>
      </c>
      <c r="J23" s="170" t="str">
        <f>IFERROR(VLOOKUP($G23,D1_ND!$A$3:$E$51,4,FALSE), "Agr ungültig")</f>
        <v>Agr ungültig</v>
      </c>
      <c r="K23" s="171" t="str">
        <f t="shared" si="1"/>
        <v>ja</v>
      </c>
      <c r="L23" s="124"/>
      <c r="M23" s="125"/>
      <c r="N23" s="126"/>
      <c r="O23" s="127"/>
      <c r="P23" s="123"/>
      <c r="Q23" s="123"/>
      <c r="R23" s="123"/>
      <c r="S23" s="123"/>
      <c r="T23" s="52">
        <f t="shared" si="2"/>
        <v>0</v>
      </c>
      <c r="U23" s="381">
        <f>IF(OR($B23=0,$C23=0,$J23=0,$J23="Agr ungültig"),0,IF($J23="keine","keine",IF(A_Stammdaten!$B$11-D_SAV!$C23&lt;0,0,MAX(0,D_SAV!$J23-(A_Stammdaten!$B$11-D_SAV!$C23)))))</f>
        <v>0</v>
      </c>
      <c r="V23" s="8">
        <f>IF($U23=0,0,IF(A_Stammdaten!$B$11-D_SAV!$C23&lt;0,0,D_SAV!$T23))</f>
        <v>0</v>
      </c>
      <c r="W23" s="8">
        <f t="shared" si="3"/>
        <v>0</v>
      </c>
      <c r="X23" s="52">
        <f t="shared" si="4"/>
        <v>0</v>
      </c>
      <c r="Y23" s="511">
        <v>1</v>
      </c>
      <c r="Z23" s="8">
        <f t="shared" si="5"/>
        <v>0</v>
      </c>
      <c r="AA23" s="8">
        <f t="shared" si="6"/>
        <v>0</v>
      </c>
      <c r="AB23" s="103">
        <f t="shared" si="7"/>
        <v>0</v>
      </c>
      <c r="AC23" s="513">
        <f>IFERROR(IF(VLOOKUP($G23,D1_ND!$A$3:$E$51,5,FALSE)="keine",1,IFERROR(VLOOKUP(D_SAV!$C23,Faktorreihe!$A$3:$F$91,VLOOKUP(D_SAV!$G23,D1_ND!$A$3:$E$51,5,FALSE)+1,FALSE),0)),0)</f>
        <v>0</v>
      </c>
      <c r="AD23" s="103">
        <f t="shared" si="8"/>
        <v>0</v>
      </c>
      <c r="AE23" s="103">
        <f t="shared" si="9"/>
        <v>0</v>
      </c>
      <c r="AF23" s="52">
        <f t="shared" si="10"/>
        <v>0</v>
      </c>
    </row>
    <row r="24" spans="1:32" x14ac:dyDescent="0.25">
      <c r="A24" s="156" t="b">
        <f t="shared" si="0"/>
        <v>0</v>
      </c>
      <c r="B24" s="92"/>
      <c r="C24" s="92"/>
      <c r="D24" s="92"/>
      <c r="E24" s="92"/>
      <c r="F24" s="92"/>
      <c r="G24" s="92"/>
      <c r="H24" s="170" t="str">
        <f>IFERROR(VLOOKUP($G24,D1_ND!$A$3:$E$51,2,FALSE), "Agr ungültig")</f>
        <v>Agr ungültig</v>
      </c>
      <c r="I24" s="170" t="str">
        <f>IFERROR(VLOOKUP($G24,D1_ND!$A$3:$E$51,3,FALSE), "Agr ungültig")</f>
        <v>Agr ungültig</v>
      </c>
      <c r="J24" s="170" t="str">
        <f>IFERROR(VLOOKUP($G24,D1_ND!$A$3:$E$51,4,FALSE), "Agr ungültig")</f>
        <v>Agr ungültig</v>
      </c>
      <c r="K24" s="171" t="str">
        <f t="shared" si="1"/>
        <v>ja</v>
      </c>
      <c r="L24" s="124"/>
      <c r="M24" s="125"/>
      <c r="N24" s="126"/>
      <c r="O24" s="127"/>
      <c r="P24" s="123"/>
      <c r="Q24" s="123"/>
      <c r="R24" s="123"/>
      <c r="S24" s="123"/>
      <c r="T24" s="52">
        <f t="shared" si="2"/>
        <v>0</v>
      </c>
      <c r="U24" s="381">
        <f>IF(OR($B24=0,$C24=0,$J24=0,$J24="Agr ungültig"),0,IF($J24="keine","keine",IF(A_Stammdaten!$B$11-D_SAV!$C24&lt;0,0,MAX(0,D_SAV!$J24-(A_Stammdaten!$B$11-D_SAV!$C24)))))</f>
        <v>0</v>
      </c>
      <c r="V24" s="8">
        <f>IF($U24=0,0,IF(A_Stammdaten!$B$11-D_SAV!$C24&lt;0,0,D_SAV!$T24))</f>
        <v>0</v>
      </c>
      <c r="W24" s="8">
        <f t="shared" si="3"/>
        <v>0</v>
      </c>
      <c r="X24" s="52">
        <f t="shared" si="4"/>
        <v>0</v>
      </c>
      <c r="Y24" s="511">
        <v>1</v>
      </c>
      <c r="Z24" s="8">
        <f t="shared" si="5"/>
        <v>0</v>
      </c>
      <c r="AA24" s="8">
        <f t="shared" si="6"/>
        <v>0</v>
      </c>
      <c r="AB24" s="103">
        <f t="shared" si="7"/>
        <v>0</v>
      </c>
      <c r="AC24" s="513">
        <f>IFERROR(IF(VLOOKUP($G24,D1_ND!$A$3:$E$51,5,FALSE)="keine",1,IFERROR(VLOOKUP(D_SAV!$C24,Faktorreihe!$A$3:$F$91,VLOOKUP(D_SAV!$G24,D1_ND!$A$3:$E$51,5,FALSE)+1,FALSE),0)),0)</f>
        <v>0</v>
      </c>
      <c r="AD24" s="103">
        <f t="shared" si="8"/>
        <v>0</v>
      </c>
      <c r="AE24" s="103">
        <f t="shared" si="9"/>
        <v>0</v>
      </c>
      <c r="AF24" s="52">
        <f t="shared" si="10"/>
        <v>0</v>
      </c>
    </row>
    <row r="25" spans="1:32" x14ac:dyDescent="0.25">
      <c r="A25" s="156" t="b">
        <f t="shared" si="0"/>
        <v>0</v>
      </c>
      <c r="B25" s="92"/>
      <c r="C25" s="92"/>
      <c r="D25" s="92"/>
      <c r="E25" s="92"/>
      <c r="F25" s="92"/>
      <c r="G25" s="92"/>
      <c r="H25" s="170" t="str">
        <f>IFERROR(VLOOKUP($G25,D1_ND!$A$3:$E$51,2,FALSE), "Agr ungültig")</f>
        <v>Agr ungültig</v>
      </c>
      <c r="I25" s="170" t="str">
        <f>IFERROR(VLOOKUP($G25,D1_ND!$A$3:$E$51,3,FALSE), "Agr ungültig")</f>
        <v>Agr ungültig</v>
      </c>
      <c r="J25" s="170" t="str">
        <f>IFERROR(VLOOKUP($G25,D1_ND!$A$3:$E$51,4,FALSE), "Agr ungültig")</f>
        <v>Agr ungültig</v>
      </c>
      <c r="K25" s="171" t="str">
        <f t="shared" si="1"/>
        <v>ja</v>
      </c>
      <c r="L25" s="124"/>
      <c r="M25" s="125"/>
      <c r="N25" s="126"/>
      <c r="O25" s="127"/>
      <c r="P25" s="123"/>
      <c r="Q25" s="123"/>
      <c r="R25" s="123"/>
      <c r="S25" s="123"/>
      <c r="T25" s="52">
        <f t="shared" si="2"/>
        <v>0</v>
      </c>
      <c r="U25" s="381">
        <f>IF(OR($B25=0,$C25=0,$J25=0,$J25="Agr ungültig"),0,IF($J25="keine","keine",IF(A_Stammdaten!$B$11-D_SAV!$C25&lt;0,0,MAX(0,D_SAV!$J25-(A_Stammdaten!$B$11-D_SAV!$C25)))))</f>
        <v>0</v>
      </c>
      <c r="V25" s="8">
        <f>IF($U25=0,0,IF(A_Stammdaten!$B$11-D_SAV!$C25&lt;0,0,D_SAV!$T25))</f>
        <v>0</v>
      </c>
      <c r="W25" s="8">
        <f t="shared" si="3"/>
        <v>0</v>
      </c>
      <c r="X25" s="52">
        <f t="shared" si="4"/>
        <v>0</v>
      </c>
      <c r="Y25" s="511">
        <v>1</v>
      </c>
      <c r="Z25" s="8">
        <f t="shared" si="5"/>
        <v>0</v>
      </c>
      <c r="AA25" s="8">
        <f t="shared" si="6"/>
        <v>0</v>
      </c>
      <c r="AB25" s="103">
        <f t="shared" si="7"/>
        <v>0</v>
      </c>
      <c r="AC25" s="513">
        <f>IFERROR(IF(VLOOKUP($G25,D1_ND!$A$3:$E$51,5,FALSE)="keine",1,IFERROR(VLOOKUP(D_SAV!$C25,Faktorreihe!$A$3:$F$91,VLOOKUP(D_SAV!$G25,D1_ND!$A$3:$E$51,5,FALSE)+1,FALSE),0)),0)</f>
        <v>0</v>
      </c>
      <c r="AD25" s="103">
        <f t="shared" si="8"/>
        <v>0</v>
      </c>
      <c r="AE25" s="103">
        <f t="shared" si="9"/>
        <v>0</v>
      </c>
      <c r="AF25" s="52">
        <f t="shared" si="10"/>
        <v>0</v>
      </c>
    </row>
    <row r="26" spans="1:32" x14ac:dyDescent="0.25">
      <c r="A26" s="156" t="b">
        <f t="shared" si="0"/>
        <v>0</v>
      </c>
      <c r="B26" s="92"/>
      <c r="C26" s="92"/>
      <c r="D26" s="92"/>
      <c r="E26" s="92"/>
      <c r="F26" s="92"/>
      <c r="G26" s="92"/>
      <c r="H26" s="170" t="str">
        <f>IFERROR(VLOOKUP($G26,D1_ND!$A$3:$E$51,2,FALSE), "Agr ungültig")</f>
        <v>Agr ungültig</v>
      </c>
      <c r="I26" s="170" t="str">
        <f>IFERROR(VLOOKUP($G26,D1_ND!$A$3:$E$51,3,FALSE), "Agr ungültig")</f>
        <v>Agr ungültig</v>
      </c>
      <c r="J26" s="170" t="str">
        <f>IFERROR(VLOOKUP($G26,D1_ND!$A$3:$E$51,4,FALSE), "Agr ungültig")</f>
        <v>Agr ungültig</v>
      </c>
      <c r="K26" s="171" t="str">
        <f t="shared" si="1"/>
        <v>ja</v>
      </c>
      <c r="L26" s="124"/>
      <c r="M26" s="125"/>
      <c r="N26" s="126"/>
      <c r="O26" s="127"/>
      <c r="P26" s="123"/>
      <c r="Q26" s="123"/>
      <c r="R26" s="123"/>
      <c r="S26" s="123"/>
      <c r="T26" s="52">
        <f t="shared" si="2"/>
        <v>0</v>
      </c>
      <c r="U26" s="381">
        <f>IF(OR($B26=0,$C26=0,$J26=0,$J26="Agr ungültig"),0,IF($J26="keine","keine",IF(A_Stammdaten!$B$11-D_SAV!$C26&lt;0,0,MAX(0,D_SAV!$J26-(A_Stammdaten!$B$11-D_SAV!$C26)))))</f>
        <v>0</v>
      </c>
      <c r="V26" s="8">
        <f>IF($U26=0,0,IF(A_Stammdaten!$B$11-D_SAV!$C26&lt;0,0,D_SAV!$T26))</f>
        <v>0</v>
      </c>
      <c r="W26" s="8">
        <f t="shared" si="3"/>
        <v>0</v>
      </c>
      <c r="X26" s="52">
        <f t="shared" si="4"/>
        <v>0</v>
      </c>
      <c r="Y26" s="511">
        <v>1</v>
      </c>
      <c r="Z26" s="8">
        <f t="shared" si="5"/>
        <v>0</v>
      </c>
      <c r="AA26" s="8">
        <f t="shared" si="6"/>
        <v>0</v>
      </c>
      <c r="AB26" s="103">
        <f t="shared" si="7"/>
        <v>0</v>
      </c>
      <c r="AC26" s="513">
        <f>IFERROR(IF(VLOOKUP($G26,D1_ND!$A$3:$E$51,5,FALSE)="keine",1,IFERROR(VLOOKUP(D_SAV!$C26,Faktorreihe!$A$3:$F$91,VLOOKUP(D_SAV!$G26,D1_ND!$A$3:$E$51,5,FALSE)+1,FALSE),0)),0)</f>
        <v>0</v>
      </c>
      <c r="AD26" s="103">
        <f t="shared" si="8"/>
        <v>0</v>
      </c>
      <c r="AE26" s="103">
        <f t="shared" si="9"/>
        <v>0</v>
      </c>
      <c r="AF26" s="52">
        <f t="shared" si="10"/>
        <v>0</v>
      </c>
    </row>
    <row r="27" spans="1:32" x14ac:dyDescent="0.25">
      <c r="A27" s="156" t="b">
        <f t="shared" si="0"/>
        <v>0</v>
      </c>
      <c r="B27" s="92"/>
      <c r="C27" s="92"/>
      <c r="D27" s="92"/>
      <c r="E27" s="92"/>
      <c r="F27" s="92"/>
      <c r="G27" s="92"/>
      <c r="H27" s="170" t="str">
        <f>IFERROR(VLOOKUP($G27,D1_ND!$A$3:$E$51,2,FALSE), "Agr ungültig")</f>
        <v>Agr ungültig</v>
      </c>
      <c r="I27" s="170" t="str">
        <f>IFERROR(VLOOKUP($G27,D1_ND!$A$3:$E$51,3,FALSE), "Agr ungültig")</f>
        <v>Agr ungültig</v>
      </c>
      <c r="J27" s="170" t="str">
        <f>IFERROR(VLOOKUP($G27,D1_ND!$A$3:$E$51,4,FALSE), "Agr ungültig")</f>
        <v>Agr ungültig</v>
      </c>
      <c r="K27" s="171" t="str">
        <f t="shared" si="1"/>
        <v>ja</v>
      </c>
      <c r="L27" s="124"/>
      <c r="M27" s="125"/>
      <c r="N27" s="126"/>
      <c r="O27" s="127"/>
      <c r="P27" s="123"/>
      <c r="Q27" s="123"/>
      <c r="R27" s="123"/>
      <c r="S27" s="123"/>
      <c r="T27" s="52">
        <f t="shared" si="2"/>
        <v>0</v>
      </c>
      <c r="U27" s="381">
        <f>IF(OR($B27=0,$C27=0,$J27=0,$J27="Agr ungültig"),0,IF($J27="keine","keine",IF(A_Stammdaten!$B$11-D_SAV!$C27&lt;0,0,MAX(0,D_SAV!$J27-(A_Stammdaten!$B$11-D_SAV!$C27)))))</f>
        <v>0</v>
      </c>
      <c r="V27" s="8">
        <f>IF($U27=0,0,IF(A_Stammdaten!$B$11-D_SAV!$C27&lt;0,0,D_SAV!$T27))</f>
        <v>0</v>
      </c>
      <c r="W27" s="8">
        <f t="shared" si="3"/>
        <v>0</v>
      </c>
      <c r="X27" s="52">
        <f t="shared" si="4"/>
        <v>0</v>
      </c>
      <c r="Y27" s="511">
        <v>1</v>
      </c>
      <c r="Z27" s="8">
        <f t="shared" si="5"/>
        <v>0</v>
      </c>
      <c r="AA27" s="8">
        <f t="shared" si="6"/>
        <v>0</v>
      </c>
      <c r="AB27" s="103">
        <f t="shared" si="7"/>
        <v>0</v>
      </c>
      <c r="AC27" s="513">
        <f>IFERROR(IF(VLOOKUP($G27,D1_ND!$A$3:$E$51,5,FALSE)="keine",1,IFERROR(VLOOKUP(D_SAV!$C27,Faktorreihe!$A$3:$F$91,VLOOKUP(D_SAV!$G27,D1_ND!$A$3:$E$51,5,FALSE)+1,FALSE),0)),0)</f>
        <v>0</v>
      </c>
      <c r="AD27" s="103">
        <f t="shared" si="8"/>
        <v>0</v>
      </c>
      <c r="AE27" s="103">
        <f t="shared" si="9"/>
        <v>0</v>
      </c>
      <c r="AF27" s="52">
        <f t="shared" si="10"/>
        <v>0</v>
      </c>
    </row>
    <row r="28" spans="1:32" x14ac:dyDescent="0.25">
      <c r="A28" s="156" t="b">
        <f t="shared" si="0"/>
        <v>0</v>
      </c>
      <c r="B28" s="92"/>
      <c r="C28" s="92"/>
      <c r="D28" s="92"/>
      <c r="E28" s="92"/>
      <c r="F28" s="92"/>
      <c r="G28" s="92"/>
      <c r="H28" s="170" t="str">
        <f>IFERROR(VLOOKUP($G28,D1_ND!$A$3:$E$51,2,FALSE), "Agr ungültig")</f>
        <v>Agr ungültig</v>
      </c>
      <c r="I28" s="170" t="str">
        <f>IFERROR(VLOOKUP($G28,D1_ND!$A$3:$E$51,3,FALSE), "Agr ungültig")</f>
        <v>Agr ungültig</v>
      </c>
      <c r="J28" s="170" t="str">
        <f>IFERROR(VLOOKUP($G28,D1_ND!$A$3:$E$51,4,FALSE), "Agr ungültig")</f>
        <v>Agr ungültig</v>
      </c>
      <c r="K28" s="171" t="str">
        <f t="shared" si="1"/>
        <v>ja</v>
      </c>
      <c r="L28" s="124"/>
      <c r="M28" s="125"/>
      <c r="N28" s="126"/>
      <c r="O28" s="127"/>
      <c r="P28" s="123"/>
      <c r="Q28" s="123"/>
      <c r="R28" s="123"/>
      <c r="S28" s="123"/>
      <c r="T28" s="52">
        <f t="shared" si="2"/>
        <v>0</v>
      </c>
      <c r="U28" s="381">
        <f>IF(OR($B28=0,$C28=0,$J28=0,$J28="Agr ungültig"),0,IF($J28="keine","keine",IF(A_Stammdaten!$B$11-D_SAV!$C28&lt;0,0,MAX(0,D_SAV!$J28-(A_Stammdaten!$B$11-D_SAV!$C28)))))</f>
        <v>0</v>
      </c>
      <c r="V28" s="8">
        <f>IF($U28=0,0,IF(A_Stammdaten!$B$11-D_SAV!$C28&lt;0,0,D_SAV!$T28))</f>
        <v>0</v>
      </c>
      <c r="W28" s="8">
        <f t="shared" si="3"/>
        <v>0</v>
      </c>
      <c r="X28" s="52">
        <f t="shared" si="4"/>
        <v>0</v>
      </c>
      <c r="Y28" s="511">
        <v>1</v>
      </c>
      <c r="Z28" s="8">
        <f t="shared" si="5"/>
        <v>0</v>
      </c>
      <c r="AA28" s="8">
        <f t="shared" si="6"/>
        <v>0</v>
      </c>
      <c r="AB28" s="103">
        <f t="shared" si="7"/>
        <v>0</v>
      </c>
      <c r="AC28" s="513">
        <f>IFERROR(IF(VLOOKUP($G28,D1_ND!$A$3:$E$51,5,FALSE)="keine",1,IFERROR(VLOOKUP(D_SAV!$C28,Faktorreihe!$A$3:$F$91,VLOOKUP(D_SAV!$G28,D1_ND!$A$3:$E$51,5,FALSE)+1,FALSE),0)),0)</f>
        <v>0</v>
      </c>
      <c r="AD28" s="103">
        <f t="shared" si="8"/>
        <v>0</v>
      </c>
      <c r="AE28" s="103">
        <f t="shared" si="9"/>
        <v>0</v>
      </c>
      <c r="AF28" s="52">
        <f t="shared" si="10"/>
        <v>0</v>
      </c>
    </row>
    <row r="29" spans="1:32" x14ac:dyDescent="0.25">
      <c r="A29" s="156" t="b">
        <f t="shared" si="0"/>
        <v>0</v>
      </c>
      <c r="B29" s="92"/>
      <c r="C29" s="92"/>
      <c r="D29" s="92"/>
      <c r="E29" s="92"/>
      <c r="F29" s="92"/>
      <c r="G29" s="92"/>
      <c r="H29" s="170" t="str">
        <f>IFERROR(VLOOKUP($G29,D1_ND!$A$3:$E$51,2,FALSE), "Agr ungültig")</f>
        <v>Agr ungültig</v>
      </c>
      <c r="I29" s="170" t="str">
        <f>IFERROR(VLOOKUP($G29,D1_ND!$A$3:$E$51,3,FALSE), "Agr ungültig")</f>
        <v>Agr ungültig</v>
      </c>
      <c r="J29" s="170" t="str">
        <f>IFERROR(VLOOKUP($G29,D1_ND!$A$3:$E$51,4,FALSE), "Agr ungültig")</f>
        <v>Agr ungültig</v>
      </c>
      <c r="K29" s="171" t="str">
        <f t="shared" si="1"/>
        <v>ja</v>
      </c>
      <c r="L29" s="124"/>
      <c r="M29" s="125"/>
      <c r="N29" s="126"/>
      <c r="O29" s="127"/>
      <c r="P29" s="123"/>
      <c r="Q29" s="123"/>
      <c r="R29" s="123"/>
      <c r="S29" s="123"/>
      <c r="T29" s="52">
        <f t="shared" si="2"/>
        <v>0</v>
      </c>
      <c r="U29" s="381">
        <f>IF(OR($B29=0,$C29=0,$J29=0,$J29="Agr ungültig"),0,IF($J29="keine","keine",IF(A_Stammdaten!$B$11-D_SAV!$C29&lt;0,0,MAX(0,D_SAV!$J29-(A_Stammdaten!$B$11-D_SAV!$C29)))))</f>
        <v>0</v>
      </c>
      <c r="V29" s="8">
        <f>IF($U29=0,0,IF(A_Stammdaten!$B$11-D_SAV!$C29&lt;0,0,D_SAV!$T29))</f>
        <v>0</v>
      </c>
      <c r="W29" s="8">
        <f t="shared" si="3"/>
        <v>0</v>
      </c>
      <c r="X29" s="52">
        <f t="shared" si="4"/>
        <v>0</v>
      </c>
      <c r="Y29" s="511">
        <v>1</v>
      </c>
      <c r="Z29" s="8">
        <f t="shared" si="5"/>
        <v>0</v>
      </c>
      <c r="AA29" s="8">
        <f t="shared" si="6"/>
        <v>0</v>
      </c>
      <c r="AB29" s="103">
        <f t="shared" si="7"/>
        <v>0</v>
      </c>
      <c r="AC29" s="513">
        <f>IFERROR(IF(VLOOKUP($G29,D1_ND!$A$3:$E$51,5,FALSE)="keine",1,IFERROR(VLOOKUP(D_SAV!$C29,Faktorreihe!$A$3:$F$91,VLOOKUP(D_SAV!$G29,D1_ND!$A$3:$E$51,5,FALSE)+1,FALSE),0)),0)</f>
        <v>0</v>
      </c>
      <c r="AD29" s="103">
        <f t="shared" si="8"/>
        <v>0</v>
      </c>
      <c r="AE29" s="103">
        <f t="shared" si="9"/>
        <v>0</v>
      </c>
      <c r="AF29" s="52">
        <f t="shared" si="10"/>
        <v>0</v>
      </c>
    </row>
    <row r="30" spans="1:32" x14ac:dyDescent="0.25">
      <c r="A30" s="156" t="b">
        <f t="shared" si="0"/>
        <v>0</v>
      </c>
      <c r="B30" s="92"/>
      <c r="C30" s="92"/>
      <c r="D30" s="92"/>
      <c r="E30" s="92"/>
      <c r="F30" s="92"/>
      <c r="G30" s="92"/>
      <c r="H30" s="170" t="str">
        <f>IFERROR(VLOOKUP($G30,D1_ND!$A$3:$E$51,2,FALSE), "Agr ungültig")</f>
        <v>Agr ungültig</v>
      </c>
      <c r="I30" s="170" t="str">
        <f>IFERROR(VLOOKUP($G30,D1_ND!$A$3:$E$51,3,FALSE), "Agr ungültig")</f>
        <v>Agr ungültig</v>
      </c>
      <c r="J30" s="170" t="str">
        <f>IFERROR(VLOOKUP($G30,D1_ND!$A$3:$E$51,4,FALSE), "Agr ungültig")</f>
        <v>Agr ungültig</v>
      </c>
      <c r="K30" s="171" t="str">
        <f t="shared" si="1"/>
        <v>ja</v>
      </c>
      <c r="L30" s="124"/>
      <c r="M30" s="125"/>
      <c r="N30" s="126"/>
      <c r="O30" s="127"/>
      <c r="P30" s="123"/>
      <c r="Q30" s="123"/>
      <c r="R30" s="123"/>
      <c r="S30" s="123"/>
      <c r="T30" s="52">
        <f t="shared" si="2"/>
        <v>0</v>
      </c>
      <c r="U30" s="381">
        <f>IF(OR($B30=0,$C30=0,$J30=0,$J30="Agr ungültig"),0,IF($J30="keine","keine",IF(A_Stammdaten!$B$11-D_SAV!$C30&lt;0,0,MAX(0,D_SAV!$J30-(A_Stammdaten!$B$11-D_SAV!$C30)))))</f>
        <v>0</v>
      </c>
      <c r="V30" s="8">
        <f>IF($U30=0,0,IF(A_Stammdaten!$B$11-D_SAV!$C30&lt;0,0,D_SAV!$T30))</f>
        <v>0</v>
      </c>
      <c r="W30" s="8">
        <f t="shared" si="3"/>
        <v>0</v>
      </c>
      <c r="X30" s="52">
        <f t="shared" si="4"/>
        <v>0</v>
      </c>
      <c r="Y30" s="511">
        <v>1</v>
      </c>
      <c r="Z30" s="8">
        <f t="shared" si="5"/>
        <v>0</v>
      </c>
      <c r="AA30" s="8">
        <f t="shared" si="6"/>
        <v>0</v>
      </c>
      <c r="AB30" s="103">
        <f t="shared" si="7"/>
        <v>0</v>
      </c>
      <c r="AC30" s="513">
        <f>IFERROR(IF(VLOOKUP($G30,D1_ND!$A$3:$E$51,5,FALSE)="keine",1,IFERROR(VLOOKUP(D_SAV!$C30,Faktorreihe!$A$3:$F$91,VLOOKUP(D_SAV!$G30,D1_ND!$A$3:$E$51,5,FALSE)+1,FALSE),0)),0)</f>
        <v>0</v>
      </c>
      <c r="AD30" s="103">
        <f t="shared" si="8"/>
        <v>0</v>
      </c>
      <c r="AE30" s="103">
        <f t="shared" si="9"/>
        <v>0</v>
      </c>
      <c r="AF30" s="52">
        <f t="shared" si="10"/>
        <v>0</v>
      </c>
    </row>
    <row r="31" spans="1:32" x14ac:dyDescent="0.25">
      <c r="A31" s="156" t="b">
        <f t="shared" si="0"/>
        <v>0</v>
      </c>
      <c r="B31" s="92"/>
      <c r="C31" s="92"/>
      <c r="D31" s="92"/>
      <c r="E31" s="92"/>
      <c r="F31" s="92"/>
      <c r="G31" s="92"/>
      <c r="H31" s="170" t="str">
        <f>IFERROR(VLOOKUP($G31,D1_ND!$A$3:$E$51,2,FALSE), "Agr ungültig")</f>
        <v>Agr ungültig</v>
      </c>
      <c r="I31" s="170" t="str">
        <f>IFERROR(VLOOKUP($G31,D1_ND!$A$3:$E$51,3,FALSE), "Agr ungültig")</f>
        <v>Agr ungültig</v>
      </c>
      <c r="J31" s="170" t="str">
        <f>IFERROR(VLOOKUP($G31,D1_ND!$A$3:$E$51,4,FALSE), "Agr ungültig")</f>
        <v>Agr ungültig</v>
      </c>
      <c r="K31" s="171" t="str">
        <f t="shared" si="1"/>
        <v>ja</v>
      </c>
      <c r="L31" s="124"/>
      <c r="M31" s="125"/>
      <c r="N31" s="126"/>
      <c r="O31" s="127"/>
      <c r="P31" s="123"/>
      <c r="Q31" s="123"/>
      <c r="R31" s="123"/>
      <c r="S31" s="123"/>
      <c r="T31" s="52">
        <f t="shared" si="2"/>
        <v>0</v>
      </c>
      <c r="U31" s="381">
        <f>IF(OR($B31=0,$C31=0,$J31=0,$J31="Agr ungültig"),0,IF($J31="keine","keine",IF(A_Stammdaten!$B$11-D_SAV!$C31&lt;0,0,MAX(0,D_SAV!$J31-(A_Stammdaten!$B$11-D_SAV!$C31)))))</f>
        <v>0</v>
      </c>
      <c r="V31" s="8">
        <f>IF($U31=0,0,IF(A_Stammdaten!$B$11-D_SAV!$C31&lt;0,0,D_SAV!$T31))</f>
        <v>0</v>
      </c>
      <c r="W31" s="8">
        <f t="shared" si="3"/>
        <v>0</v>
      </c>
      <c r="X31" s="52">
        <f t="shared" si="4"/>
        <v>0</v>
      </c>
      <c r="Y31" s="511">
        <v>1</v>
      </c>
      <c r="Z31" s="8">
        <f t="shared" si="5"/>
        <v>0</v>
      </c>
      <c r="AA31" s="8">
        <f t="shared" si="6"/>
        <v>0</v>
      </c>
      <c r="AB31" s="103">
        <f t="shared" si="7"/>
        <v>0</v>
      </c>
      <c r="AC31" s="513">
        <f>IFERROR(IF(VLOOKUP($G31,D1_ND!$A$3:$E$51,5,FALSE)="keine",1,IFERROR(VLOOKUP(D_SAV!$C31,Faktorreihe!$A$3:$F$91,VLOOKUP(D_SAV!$G31,D1_ND!$A$3:$E$51,5,FALSE)+1,FALSE),0)),0)</f>
        <v>0</v>
      </c>
      <c r="AD31" s="103">
        <f t="shared" si="8"/>
        <v>0</v>
      </c>
      <c r="AE31" s="103">
        <f t="shared" si="9"/>
        <v>0</v>
      </c>
      <c r="AF31" s="52">
        <f t="shared" si="10"/>
        <v>0</v>
      </c>
    </row>
    <row r="32" spans="1:32" x14ac:dyDescent="0.25">
      <c r="A32" s="156" t="b">
        <f t="shared" si="0"/>
        <v>0</v>
      </c>
      <c r="B32" s="92"/>
      <c r="C32" s="92"/>
      <c r="D32" s="92"/>
      <c r="E32" s="92"/>
      <c r="F32" s="92"/>
      <c r="G32" s="92"/>
      <c r="H32" s="170" t="str">
        <f>IFERROR(VLOOKUP($G32,D1_ND!$A$3:$E$51,2,FALSE), "Agr ungültig")</f>
        <v>Agr ungültig</v>
      </c>
      <c r="I32" s="170" t="str">
        <f>IFERROR(VLOOKUP($G32,D1_ND!$A$3:$E$51,3,FALSE), "Agr ungültig")</f>
        <v>Agr ungültig</v>
      </c>
      <c r="J32" s="170" t="str">
        <f>IFERROR(VLOOKUP($G32,D1_ND!$A$3:$E$51,4,FALSE), "Agr ungültig")</f>
        <v>Agr ungültig</v>
      </c>
      <c r="K32" s="171" t="str">
        <f t="shared" si="1"/>
        <v>ja</v>
      </c>
      <c r="L32" s="124"/>
      <c r="M32" s="125"/>
      <c r="N32" s="126"/>
      <c r="O32" s="127"/>
      <c r="P32" s="123"/>
      <c r="Q32" s="123"/>
      <c r="R32" s="123"/>
      <c r="S32" s="123"/>
      <c r="T32" s="52">
        <f t="shared" si="2"/>
        <v>0</v>
      </c>
      <c r="U32" s="381">
        <f>IF(OR($B32=0,$C32=0,$J32=0,$J32="Agr ungültig"),0,IF($J32="keine","keine",IF(A_Stammdaten!$B$11-D_SAV!$C32&lt;0,0,MAX(0,D_SAV!$J32-(A_Stammdaten!$B$11-D_SAV!$C32)))))</f>
        <v>0</v>
      </c>
      <c r="V32" s="8">
        <f>IF($U32=0,0,IF(A_Stammdaten!$B$11-D_SAV!$C32&lt;0,0,D_SAV!$T32))</f>
        <v>0</v>
      </c>
      <c r="W32" s="8">
        <f t="shared" si="3"/>
        <v>0</v>
      </c>
      <c r="X32" s="52">
        <f t="shared" si="4"/>
        <v>0</v>
      </c>
      <c r="Y32" s="511">
        <v>1</v>
      </c>
      <c r="Z32" s="8">
        <f t="shared" si="5"/>
        <v>0</v>
      </c>
      <c r="AA32" s="8">
        <f t="shared" si="6"/>
        <v>0</v>
      </c>
      <c r="AB32" s="103">
        <f t="shared" si="7"/>
        <v>0</v>
      </c>
      <c r="AC32" s="513">
        <f>IFERROR(IF(VLOOKUP($G32,D1_ND!$A$3:$E$51,5,FALSE)="keine",1,IFERROR(VLOOKUP(D_SAV!$C32,Faktorreihe!$A$3:$F$91,VLOOKUP(D_SAV!$G32,D1_ND!$A$3:$E$51,5,FALSE)+1,FALSE),0)),0)</f>
        <v>0</v>
      </c>
      <c r="AD32" s="103">
        <f t="shared" si="8"/>
        <v>0</v>
      </c>
      <c r="AE32" s="103">
        <f t="shared" si="9"/>
        <v>0</v>
      </c>
      <c r="AF32" s="52">
        <f t="shared" si="10"/>
        <v>0</v>
      </c>
    </row>
    <row r="33" spans="1:32" x14ac:dyDescent="0.25">
      <c r="A33" s="156" t="b">
        <f t="shared" si="0"/>
        <v>0</v>
      </c>
      <c r="B33" s="92"/>
      <c r="C33" s="92"/>
      <c r="D33" s="92"/>
      <c r="E33" s="92"/>
      <c r="F33" s="92"/>
      <c r="G33" s="92"/>
      <c r="H33" s="170" t="str">
        <f>IFERROR(VLOOKUP($G33,D1_ND!$A$3:$E$51,2,FALSE), "Agr ungültig")</f>
        <v>Agr ungültig</v>
      </c>
      <c r="I33" s="170" t="str">
        <f>IFERROR(VLOOKUP($G33,D1_ND!$A$3:$E$51,3,FALSE), "Agr ungültig")</f>
        <v>Agr ungültig</v>
      </c>
      <c r="J33" s="170" t="str">
        <f>IFERROR(VLOOKUP($G33,D1_ND!$A$3:$E$51,4,FALSE), "Agr ungültig")</f>
        <v>Agr ungültig</v>
      </c>
      <c r="K33" s="171" t="str">
        <f t="shared" si="1"/>
        <v>ja</v>
      </c>
      <c r="L33" s="124"/>
      <c r="M33" s="125"/>
      <c r="N33" s="126"/>
      <c r="O33" s="127"/>
      <c r="P33" s="123"/>
      <c r="Q33" s="123"/>
      <c r="R33" s="123"/>
      <c r="S33" s="123"/>
      <c r="T33" s="52">
        <f t="shared" si="2"/>
        <v>0</v>
      </c>
      <c r="U33" s="381">
        <f>IF(OR($B33=0,$C33=0,$J33=0,$J33="Agr ungültig"),0,IF($J33="keine","keine",IF(A_Stammdaten!$B$11-D_SAV!$C33&lt;0,0,MAX(0,D_SAV!$J33-(A_Stammdaten!$B$11-D_SAV!$C33)))))</f>
        <v>0</v>
      </c>
      <c r="V33" s="8">
        <f>IF($U33=0,0,IF(A_Stammdaten!$B$11-D_SAV!$C33&lt;0,0,D_SAV!$T33))</f>
        <v>0</v>
      </c>
      <c r="W33" s="8">
        <f t="shared" si="3"/>
        <v>0</v>
      </c>
      <c r="X33" s="52">
        <f t="shared" si="4"/>
        <v>0</v>
      </c>
      <c r="Y33" s="511">
        <v>1</v>
      </c>
      <c r="Z33" s="8">
        <f t="shared" si="5"/>
        <v>0</v>
      </c>
      <c r="AA33" s="8">
        <f t="shared" si="6"/>
        <v>0</v>
      </c>
      <c r="AB33" s="103">
        <f t="shared" si="7"/>
        <v>0</v>
      </c>
      <c r="AC33" s="513">
        <f>IFERROR(IF(VLOOKUP($G33,D1_ND!$A$3:$E$51,5,FALSE)="keine",1,IFERROR(VLOOKUP(D_SAV!$C33,Faktorreihe!$A$3:$F$91,VLOOKUP(D_SAV!$G33,D1_ND!$A$3:$E$51,5,FALSE)+1,FALSE),0)),0)</f>
        <v>0</v>
      </c>
      <c r="AD33" s="103">
        <f t="shared" si="8"/>
        <v>0</v>
      </c>
      <c r="AE33" s="103">
        <f t="shared" si="9"/>
        <v>0</v>
      </c>
      <c r="AF33" s="52">
        <f t="shared" si="10"/>
        <v>0</v>
      </c>
    </row>
    <row r="34" spans="1:32" x14ac:dyDescent="0.25">
      <c r="A34" s="156" t="b">
        <f t="shared" si="0"/>
        <v>0</v>
      </c>
      <c r="B34" s="92"/>
      <c r="C34" s="92"/>
      <c r="D34" s="92"/>
      <c r="E34" s="92"/>
      <c r="F34" s="92"/>
      <c r="G34" s="92"/>
      <c r="H34" s="170" t="str">
        <f>IFERROR(VLOOKUP($G34,D1_ND!$A$3:$E$51,2,FALSE), "Agr ungültig")</f>
        <v>Agr ungültig</v>
      </c>
      <c r="I34" s="170" t="str">
        <f>IFERROR(VLOOKUP($G34,D1_ND!$A$3:$E$51,3,FALSE), "Agr ungültig")</f>
        <v>Agr ungültig</v>
      </c>
      <c r="J34" s="170" t="str">
        <f>IFERROR(VLOOKUP($G34,D1_ND!$A$3:$E$51,4,FALSE), "Agr ungültig")</f>
        <v>Agr ungültig</v>
      </c>
      <c r="K34" s="171" t="str">
        <f t="shared" si="1"/>
        <v>ja</v>
      </c>
      <c r="L34" s="124"/>
      <c r="M34" s="125"/>
      <c r="N34" s="126"/>
      <c r="O34" s="127"/>
      <c r="P34" s="123"/>
      <c r="Q34" s="123"/>
      <c r="R34" s="123"/>
      <c r="S34" s="123"/>
      <c r="T34" s="52">
        <f t="shared" si="2"/>
        <v>0</v>
      </c>
      <c r="U34" s="381">
        <f>IF(OR($B34=0,$C34=0,$J34=0,$J34="Agr ungültig"),0,IF($J34="keine","keine",IF(A_Stammdaten!$B$11-D_SAV!$C34&lt;0,0,MAX(0,D_SAV!$J34-(A_Stammdaten!$B$11-D_SAV!$C34)))))</f>
        <v>0</v>
      </c>
      <c r="V34" s="8">
        <f>IF($U34=0,0,IF(A_Stammdaten!$B$11-D_SAV!$C34&lt;0,0,D_SAV!$T34))</f>
        <v>0</v>
      </c>
      <c r="W34" s="8">
        <f t="shared" si="3"/>
        <v>0</v>
      </c>
      <c r="X34" s="52">
        <f t="shared" si="4"/>
        <v>0</v>
      </c>
      <c r="Y34" s="511">
        <v>1</v>
      </c>
      <c r="Z34" s="8">
        <f t="shared" si="5"/>
        <v>0</v>
      </c>
      <c r="AA34" s="8">
        <f t="shared" si="6"/>
        <v>0</v>
      </c>
      <c r="AB34" s="103">
        <f t="shared" si="7"/>
        <v>0</v>
      </c>
      <c r="AC34" s="513">
        <f>IFERROR(IF(VLOOKUP($G34,D1_ND!$A$3:$E$51,5,FALSE)="keine",1,IFERROR(VLOOKUP(D_SAV!$C34,Faktorreihe!$A$3:$F$91,VLOOKUP(D_SAV!$G34,D1_ND!$A$3:$E$51,5,FALSE)+1,FALSE),0)),0)</f>
        <v>0</v>
      </c>
      <c r="AD34" s="103">
        <f t="shared" si="8"/>
        <v>0</v>
      </c>
      <c r="AE34" s="103">
        <f t="shared" si="9"/>
        <v>0</v>
      </c>
      <c r="AF34" s="52">
        <f t="shared" si="10"/>
        <v>0</v>
      </c>
    </row>
    <row r="35" spans="1:32" x14ac:dyDescent="0.25">
      <c r="A35" s="156" t="b">
        <f t="shared" si="0"/>
        <v>0</v>
      </c>
      <c r="B35" s="92"/>
      <c r="C35" s="92"/>
      <c r="D35" s="92"/>
      <c r="E35" s="92"/>
      <c r="F35" s="92"/>
      <c r="G35" s="92"/>
      <c r="H35" s="170" t="str">
        <f>IFERROR(VLOOKUP($G35,D1_ND!$A$3:$E$51,2,FALSE), "Agr ungültig")</f>
        <v>Agr ungültig</v>
      </c>
      <c r="I35" s="170" t="str">
        <f>IFERROR(VLOOKUP($G35,D1_ND!$A$3:$E$51,3,FALSE), "Agr ungültig")</f>
        <v>Agr ungültig</v>
      </c>
      <c r="J35" s="170" t="str">
        <f>IFERROR(VLOOKUP($G35,D1_ND!$A$3:$E$51,4,FALSE), "Agr ungültig")</f>
        <v>Agr ungültig</v>
      </c>
      <c r="K35" s="171" t="str">
        <f t="shared" si="1"/>
        <v>ja</v>
      </c>
      <c r="L35" s="124"/>
      <c r="M35" s="125"/>
      <c r="N35" s="126"/>
      <c r="O35" s="127"/>
      <c r="P35" s="123"/>
      <c r="Q35" s="123"/>
      <c r="R35" s="123"/>
      <c r="S35" s="123"/>
      <c r="T35" s="52">
        <f t="shared" si="2"/>
        <v>0</v>
      </c>
      <c r="U35" s="381">
        <f>IF(OR($B35=0,$C35=0,$J35=0,$J35="Agr ungültig"),0,IF($J35="keine","keine",IF(A_Stammdaten!$B$11-D_SAV!$C35&lt;0,0,MAX(0,D_SAV!$J35-(A_Stammdaten!$B$11-D_SAV!$C35)))))</f>
        <v>0</v>
      </c>
      <c r="V35" s="8">
        <f>IF($U35=0,0,IF(A_Stammdaten!$B$11-D_SAV!$C35&lt;0,0,D_SAV!$T35))</f>
        <v>0</v>
      </c>
      <c r="W35" s="8">
        <f t="shared" si="3"/>
        <v>0</v>
      </c>
      <c r="X35" s="52">
        <f t="shared" si="4"/>
        <v>0</v>
      </c>
      <c r="Y35" s="511">
        <v>1</v>
      </c>
      <c r="Z35" s="8">
        <f t="shared" si="5"/>
        <v>0</v>
      </c>
      <c r="AA35" s="8">
        <f t="shared" si="6"/>
        <v>0</v>
      </c>
      <c r="AB35" s="103">
        <f t="shared" si="7"/>
        <v>0</v>
      </c>
      <c r="AC35" s="513">
        <f>IFERROR(IF(VLOOKUP($G35,D1_ND!$A$3:$E$51,5,FALSE)="keine",1,IFERROR(VLOOKUP(D_SAV!$C35,Faktorreihe!$A$3:$F$91,VLOOKUP(D_SAV!$G35,D1_ND!$A$3:$E$51,5,FALSE)+1,FALSE),0)),0)</f>
        <v>0</v>
      </c>
      <c r="AD35" s="103">
        <f t="shared" si="8"/>
        <v>0</v>
      </c>
      <c r="AE35" s="103">
        <f t="shared" si="9"/>
        <v>0</v>
      </c>
      <c r="AF35" s="52">
        <f t="shared" si="10"/>
        <v>0</v>
      </c>
    </row>
    <row r="36" spans="1:32" x14ac:dyDescent="0.25">
      <c r="A36" s="156" t="b">
        <f t="shared" si="0"/>
        <v>0</v>
      </c>
      <c r="B36" s="92"/>
      <c r="C36" s="92"/>
      <c r="D36" s="92"/>
      <c r="E36" s="92"/>
      <c r="F36" s="92"/>
      <c r="G36" s="92"/>
      <c r="H36" s="170" t="str">
        <f>IFERROR(VLOOKUP($G36,D1_ND!$A$3:$E$51,2,FALSE), "Agr ungültig")</f>
        <v>Agr ungültig</v>
      </c>
      <c r="I36" s="170" t="str">
        <f>IFERROR(VLOOKUP($G36,D1_ND!$A$3:$E$51,3,FALSE), "Agr ungültig")</f>
        <v>Agr ungültig</v>
      </c>
      <c r="J36" s="170" t="str">
        <f>IFERROR(VLOOKUP($G36,D1_ND!$A$3:$E$51,4,FALSE), "Agr ungültig")</f>
        <v>Agr ungültig</v>
      </c>
      <c r="K36" s="171" t="str">
        <f t="shared" si="1"/>
        <v>ja</v>
      </c>
      <c r="L36" s="124"/>
      <c r="M36" s="125"/>
      <c r="N36" s="126"/>
      <c r="O36" s="127"/>
      <c r="P36" s="123"/>
      <c r="Q36" s="123"/>
      <c r="R36" s="123"/>
      <c r="S36" s="123"/>
      <c r="T36" s="52">
        <f t="shared" si="2"/>
        <v>0</v>
      </c>
      <c r="U36" s="381">
        <f>IF(OR($B36=0,$C36=0,$J36=0,$J36="Agr ungültig"),0,IF($J36="keine","keine",IF(A_Stammdaten!$B$11-D_SAV!$C36&lt;0,0,MAX(0,D_SAV!$J36-(A_Stammdaten!$B$11-D_SAV!$C36)))))</f>
        <v>0</v>
      </c>
      <c r="V36" s="8">
        <f>IF($U36=0,0,IF(A_Stammdaten!$B$11-D_SAV!$C36&lt;0,0,D_SAV!$T36))</f>
        <v>0</v>
      </c>
      <c r="W36" s="8">
        <f t="shared" si="3"/>
        <v>0</v>
      </c>
      <c r="X36" s="52">
        <f t="shared" si="4"/>
        <v>0</v>
      </c>
      <c r="Y36" s="511">
        <v>1</v>
      </c>
      <c r="Z36" s="8">
        <f t="shared" si="5"/>
        <v>0</v>
      </c>
      <c r="AA36" s="8">
        <f t="shared" si="6"/>
        <v>0</v>
      </c>
      <c r="AB36" s="103">
        <f t="shared" si="7"/>
        <v>0</v>
      </c>
      <c r="AC36" s="513">
        <f>IFERROR(IF(VLOOKUP($G36,D1_ND!$A$3:$E$51,5,FALSE)="keine",1,IFERROR(VLOOKUP(D_SAV!$C36,Faktorreihe!$A$3:$F$91,VLOOKUP(D_SAV!$G36,D1_ND!$A$3:$E$51,5,FALSE)+1,FALSE),0)),0)</f>
        <v>0</v>
      </c>
      <c r="AD36" s="103">
        <f t="shared" si="8"/>
        <v>0</v>
      </c>
      <c r="AE36" s="103">
        <f t="shared" si="9"/>
        <v>0</v>
      </c>
      <c r="AF36" s="52">
        <f t="shared" si="10"/>
        <v>0</v>
      </c>
    </row>
    <row r="37" spans="1:32" x14ac:dyDescent="0.25">
      <c r="A37" s="156" t="b">
        <f t="shared" si="0"/>
        <v>0</v>
      </c>
      <c r="B37" s="92"/>
      <c r="C37" s="92"/>
      <c r="D37" s="92"/>
      <c r="E37" s="92"/>
      <c r="F37" s="92"/>
      <c r="G37" s="92"/>
      <c r="H37" s="170" t="str">
        <f>IFERROR(VLOOKUP($G37,D1_ND!$A$3:$E$51,2,FALSE), "Agr ungültig")</f>
        <v>Agr ungültig</v>
      </c>
      <c r="I37" s="170" t="str">
        <f>IFERROR(VLOOKUP($G37,D1_ND!$A$3:$E$51,3,FALSE), "Agr ungültig")</f>
        <v>Agr ungültig</v>
      </c>
      <c r="J37" s="170" t="str">
        <f>IFERROR(VLOOKUP($G37,D1_ND!$A$3:$E$51,4,FALSE), "Agr ungültig")</f>
        <v>Agr ungültig</v>
      </c>
      <c r="K37" s="171" t="str">
        <f t="shared" si="1"/>
        <v>ja</v>
      </c>
      <c r="L37" s="124"/>
      <c r="M37" s="125"/>
      <c r="N37" s="126"/>
      <c r="O37" s="127"/>
      <c r="P37" s="123"/>
      <c r="Q37" s="123"/>
      <c r="R37" s="123"/>
      <c r="S37" s="123"/>
      <c r="T37" s="52">
        <f t="shared" si="2"/>
        <v>0</v>
      </c>
      <c r="U37" s="381">
        <f>IF(OR($B37=0,$C37=0,$J37=0,$J37="Agr ungültig"),0,IF($J37="keine","keine",IF(A_Stammdaten!$B$11-D_SAV!$C37&lt;0,0,MAX(0,D_SAV!$J37-(A_Stammdaten!$B$11-D_SAV!$C37)))))</f>
        <v>0</v>
      </c>
      <c r="V37" s="8">
        <f>IF($U37=0,0,IF(A_Stammdaten!$B$11-D_SAV!$C37&lt;0,0,D_SAV!$T37))</f>
        <v>0</v>
      </c>
      <c r="W37" s="8">
        <f t="shared" si="3"/>
        <v>0</v>
      </c>
      <c r="X37" s="52">
        <f t="shared" si="4"/>
        <v>0</v>
      </c>
      <c r="Y37" s="511">
        <v>1</v>
      </c>
      <c r="Z37" s="8">
        <f t="shared" si="5"/>
        <v>0</v>
      </c>
      <c r="AA37" s="8">
        <f t="shared" si="6"/>
        <v>0</v>
      </c>
      <c r="AB37" s="103">
        <f t="shared" si="7"/>
        <v>0</v>
      </c>
      <c r="AC37" s="513">
        <f>IFERROR(IF(VLOOKUP($G37,D1_ND!$A$3:$E$51,5,FALSE)="keine",1,IFERROR(VLOOKUP(D_SAV!$C37,Faktorreihe!$A$3:$F$91,VLOOKUP(D_SAV!$G37,D1_ND!$A$3:$E$51,5,FALSE)+1,FALSE),0)),0)</f>
        <v>0</v>
      </c>
      <c r="AD37" s="103">
        <f t="shared" si="8"/>
        <v>0</v>
      </c>
      <c r="AE37" s="103">
        <f t="shared" si="9"/>
        <v>0</v>
      </c>
      <c r="AF37" s="52">
        <f t="shared" si="10"/>
        <v>0</v>
      </c>
    </row>
    <row r="38" spans="1:32" x14ac:dyDescent="0.25">
      <c r="A38" s="156" t="b">
        <f t="shared" si="0"/>
        <v>0</v>
      </c>
      <c r="B38" s="92"/>
      <c r="C38" s="92"/>
      <c r="D38" s="92"/>
      <c r="E38" s="92"/>
      <c r="F38" s="92"/>
      <c r="G38" s="92"/>
      <c r="H38" s="170" t="str">
        <f>IFERROR(VLOOKUP($G38,D1_ND!$A$3:$E$51,2,FALSE), "Agr ungültig")</f>
        <v>Agr ungültig</v>
      </c>
      <c r="I38" s="170" t="str">
        <f>IFERROR(VLOOKUP($G38,D1_ND!$A$3:$E$51,3,FALSE), "Agr ungültig")</f>
        <v>Agr ungültig</v>
      </c>
      <c r="J38" s="170" t="str">
        <f>IFERROR(VLOOKUP($G38,D1_ND!$A$3:$E$51,4,FALSE), "Agr ungültig")</f>
        <v>Agr ungültig</v>
      </c>
      <c r="K38" s="171" t="str">
        <f t="shared" si="1"/>
        <v>ja</v>
      </c>
      <c r="L38" s="124"/>
      <c r="M38" s="125"/>
      <c r="N38" s="126"/>
      <c r="O38" s="127"/>
      <c r="P38" s="123"/>
      <c r="Q38" s="123"/>
      <c r="R38" s="123"/>
      <c r="S38" s="123"/>
      <c r="T38" s="52">
        <f t="shared" si="2"/>
        <v>0</v>
      </c>
      <c r="U38" s="381">
        <f>IF(OR($B38=0,$C38=0,$J38=0,$J38="Agr ungültig"),0,IF($J38="keine","keine",IF(A_Stammdaten!$B$11-D_SAV!$C38&lt;0,0,MAX(0,D_SAV!$J38-(A_Stammdaten!$B$11-D_SAV!$C38)))))</f>
        <v>0</v>
      </c>
      <c r="V38" s="8">
        <f>IF($U38=0,0,IF(A_Stammdaten!$B$11-D_SAV!$C38&lt;0,0,D_SAV!$T38))</f>
        <v>0</v>
      </c>
      <c r="W38" s="8">
        <f t="shared" si="3"/>
        <v>0</v>
      </c>
      <c r="X38" s="52">
        <f t="shared" si="4"/>
        <v>0</v>
      </c>
      <c r="Y38" s="511">
        <v>1</v>
      </c>
      <c r="Z38" s="8">
        <f t="shared" si="5"/>
        <v>0</v>
      </c>
      <c r="AA38" s="8">
        <f t="shared" si="6"/>
        <v>0</v>
      </c>
      <c r="AB38" s="103">
        <f t="shared" si="7"/>
        <v>0</v>
      </c>
      <c r="AC38" s="513">
        <f>IFERROR(IF(VLOOKUP($G38,D1_ND!$A$3:$E$51,5,FALSE)="keine",1,IFERROR(VLOOKUP(D_SAV!$C38,Faktorreihe!$A$3:$F$91,VLOOKUP(D_SAV!$G38,D1_ND!$A$3:$E$51,5,FALSE)+1,FALSE),0)),0)</f>
        <v>0</v>
      </c>
      <c r="AD38" s="103">
        <f t="shared" si="8"/>
        <v>0</v>
      </c>
      <c r="AE38" s="103">
        <f t="shared" si="9"/>
        <v>0</v>
      </c>
      <c r="AF38" s="52">
        <f t="shared" si="10"/>
        <v>0</v>
      </c>
    </row>
    <row r="39" spans="1:32" x14ac:dyDescent="0.25">
      <c r="A39" s="156" t="b">
        <f t="shared" si="0"/>
        <v>0</v>
      </c>
      <c r="B39" s="92"/>
      <c r="C39" s="92"/>
      <c r="D39" s="92"/>
      <c r="E39" s="92"/>
      <c r="F39" s="92"/>
      <c r="G39" s="92"/>
      <c r="H39" s="170" t="str">
        <f>IFERROR(VLOOKUP($G39,D1_ND!$A$3:$E$51,2,FALSE), "Agr ungültig")</f>
        <v>Agr ungültig</v>
      </c>
      <c r="I39" s="170" t="str">
        <f>IFERROR(VLOOKUP($G39,D1_ND!$A$3:$E$51,3,FALSE), "Agr ungültig")</f>
        <v>Agr ungültig</v>
      </c>
      <c r="J39" s="170" t="str">
        <f>IFERROR(VLOOKUP($G39,D1_ND!$A$3:$E$51,4,FALSE), "Agr ungültig")</f>
        <v>Agr ungültig</v>
      </c>
      <c r="K39" s="171" t="str">
        <f t="shared" si="1"/>
        <v>ja</v>
      </c>
      <c r="L39" s="124"/>
      <c r="M39" s="125"/>
      <c r="N39" s="126"/>
      <c r="O39" s="127"/>
      <c r="P39" s="123"/>
      <c r="Q39" s="123"/>
      <c r="R39" s="123"/>
      <c r="S39" s="123"/>
      <c r="T39" s="52">
        <f t="shared" si="2"/>
        <v>0</v>
      </c>
      <c r="U39" s="381">
        <f>IF(OR($B39=0,$C39=0,$J39=0,$J39="Agr ungültig"),0,IF($J39="keine","keine",IF(A_Stammdaten!$B$11-D_SAV!$C39&lt;0,0,MAX(0,D_SAV!$J39-(A_Stammdaten!$B$11-D_SAV!$C39)))))</f>
        <v>0</v>
      </c>
      <c r="V39" s="8">
        <f>IF($U39=0,0,IF(A_Stammdaten!$B$11-D_SAV!$C39&lt;0,0,D_SAV!$T39))</f>
        <v>0</v>
      </c>
      <c r="W39" s="8">
        <f t="shared" si="3"/>
        <v>0</v>
      </c>
      <c r="X39" s="52">
        <f t="shared" si="4"/>
        <v>0</v>
      </c>
      <c r="Y39" s="511">
        <v>1</v>
      </c>
      <c r="Z39" s="8">
        <f t="shared" si="5"/>
        <v>0</v>
      </c>
      <c r="AA39" s="8">
        <f t="shared" si="6"/>
        <v>0</v>
      </c>
      <c r="AB39" s="103">
        <f t="shared" si="7"/>
        <v>0</v>
      </c>
      <c r="AC39" s="513">
        <f>IFERROR(IF(VLOOKUP($G39,D1_ND!$A$3:$E$51,5,FALSE)="keine",1,IFERROR(VLOOKUP(D_SAV!$C39,Faktorreihe!$A$3:$F$91,VLOOKUP(D_SAV!$G39,D1_ND!$A$3:$E$51,5,FALSE)+1,FALSE),0)),0)</f>
        <v>0</v>
      </c>
      <c r="AD39" s="103">
        <f t="shared" si="8"/>
        <v>0</v>
      </c>
      <c r="AE39" s="103">
        <f t="shared" si="9"/>
        <v>0</v>
      </c>
      <c r="AF39" s="52">
        <f t="shared" si="10"/>
        <v>0</v>
      </c>
    </row>
    <row r="40" spans="1:32" x14ac:dyDescent="0.25">
      <c r="A40" s="156" t="b">
        <f t="shared" si="0"/>
        <v>0</v>
      </c>
      <c r="B40" s="92"/>
      <c r="C40" s="92"/>
      <c r="D40" s="92"/>
      <c r="E40" s="92"/>
      <c r="F40" s="92"/>
      <c r="G40" s="92"/>
      <c r="H40" s="170" t="str">
        <f>IFERROR(VLOOKUP($G40,D1_ND!$A$3:$E$51,2,FALSE), "Agr ungültig")</f>
        <v>Agr ungültig</v>
      </c>
      <c r="I40" s="170" t="str">
        <f>IFERROR(VLOOKUP($G40,D1_ND!$A$3:$E$51,3,FALSE), "Agr ungültig")</f>
        <v>Agr ungültig</v>
      </c>
      <c r="J40" s="170" t="str">
        <f>IFERROR(VLOOKUP($G40,D1_ND!$A$3:$E$51,4,FALSE), "Agr ungültig")</f>
        <v>Agr ungültig</v>
      </c>
      <c r="K40" s="171" t="str">
        <f t="shared" si="1"/>
        <v>ja</v>
      </c>
      <c r="L40" s="124"/>
      <c r="M40" s="125"/>
      <c r="N40" s="126"/>
      <c r="O40" s="127"/>
      <c r="P40" s="123"/>
      <c r="Q40" s="123"/>
      <c r="R40" s="123"/>
      <c r="S40" s="123"/>
      <c r="T40" s="52">
        <f t="shared" si="2"/>
        <v>0</v>
      </c>
      <c r="U40" s="381">
        <f>IF(OR($B40=0,$C40=0,$J40=0,$J40="Agr ungültig"),0,IF($J40="keine","keine",IF(A_Stammdaten!$B$11-D_SAV!$C40&lt;0,0,MAX(0,D_SAV!$J40-(A_Stammdaten!$B$11-D_SAV!$C40)))))</f>
        <v>0</v>
      </c>
      <c r="V40" s="8">
        <f>IF($U40=0,0,IF(A_Stammdaten!$B$11-D_SAV!$C40&lt;0,0,D_SAV!$T40))</f>
        <v>0</v>
      </c>
      <c r="W40" s="8">
        <f t="shared" si="3"/>
        <v>0</v>
      </c>
      <c r="X40" s="52">
        <f t="shared" si="4"/>
        <v>0</v>
      </c>
      <c r="Y40" s="511">
        <v>1</v>
      </c>
      <c r="Z40" s="8">
        <f t="shared" si="5"/>
        <v>0</v>
      </c>
      <c r="AA40" s="8">
        <f t="shared" si="6"/>
        <v>0</v>
      </c>
      <c r="AB40" s="103">
        <f t="shared" si="7"/>
        <v>0</v>
      </c>
      <c r="AC40" s="513">
        <f>IFERROR(IF(VLOOKUP($G40,D1_ND!$A$3:$E$51,5,FALSE)="keine",1,IFERROR(VLOOKUP(D_SAV!$C40,Faktorreihe!$A$3:$F$91,VLOOKUP(D_SAV!$G40,D1_ND!$A$3:$E$51,5,FALSE)+1,FALSE),0)),0)</f>
        <v>0</v>
      </c>
      <c r="AD40" s="103">
        <f t="shared" si="8"/>
        <v>0</v>
      </c>
      <c r="AE40" s="103">
        <f t="shared" si="9"/>
        <v>0</v>
      </c>
      <c r="AF40" s="52">
        <f t="shared" si="10"/>
        <v>0</v>
      </c>
    </row>
    <row r="41" spans="1:32" x14ac:dyDescent="0.25">
      <c r="A41" s="156" t="b">
        <f t="shared" si="0"/>
        <v>0</v>
      </c>
      <c r="B41" s="92"/>
      <c r="C41" s="92"/>
      <c r="D41" s="92"/>
      <c r="E41" s="92"/>
      <c r="F41" s="92"/>
      <c r="G41" s="92"/>
      <c r="H41" s="170" t="str">
        <f>IFERROR(VLOOKUP($G41,D1_ND!$A$3:$E$51,2,FALSE), "Agr ungültig")</f>
        <v>Agr ungültig</v>
      </c>
      <c r="I41" s="170" t="str">
        <f>IFERROR(VLOOKUP($G41,D1_ND!$A$3:$E$51,3,FALSE), "Agr ungültig")</f>
        <v>Agr ungültig</v>
      </c>
      <c r="J41" s="170" t="str">
        <f>IFERROR(VLOOKUP($G41,D1_ND!$A$3:$E$51,4,FALSE), "Agr ungültig")</f>
        <v>Agr ungültig</v>
      </c>
      <c r="K41" s="171" t="str">
        <f t="shared" si="1"/>
        <v>ja</v>
      </c>
      <c r="L41" s="124"/>
      <c r="M41" s="125"/>
      <c r="N41" s="126"/>
      <c r="O41" s="127"/>
      <c r="P41" s="123"/>
      <c r="Q41" s="123"/>
      <c r="R41" s="123"/>
      <c r="S41" s="123"/>
      <c r="T41" s="52">
        <f t="shared" si="2"/>
        <v>0</v>
      </c>
      <c r="U41" s="381">
        <f>IF(OR($B41=0,$C41=0,$J41=0,$J41="Agr ungültig"),0,IF($J41="keine","keine",IF(A_Stammdaten!$B$11-D_SAV!$C41&lt;0,0,MAX(0,D_SAV!$J41-(A_Stammdaten!$B$11-D_SAV!$C41)))))</f>
        <v>0</v>
      </c>
      <c r="V41" s="8">
        <f>IF($U41=0,0,IF(A_Stammdaten!$B$11-D_SAV!$C41&lt;0,0,D_SAV!$T41))</f>
        <v>0</v>
      </c>
      <c r="W41" s="8">
        <f t="shared" si="3"/>
        <v>0</v>
      </c>
      <c r="X41" s="52">
        <f t="shared" si="4"/>
        <v>0</v>
      </c>
      <c r="Y41" s="511">
        <v>1</v>
      </c>
      <c r="Z41" s="8">
        <f t="shared" si="5"/>
        <v>0</v>
      </c>
      <c r="AA41" s="8">
        <f t="shared" si="6"/>
        <v>0</v>
      </c>
      <c r="AB41" s="103">
        <f t="shared" si="7"/>
        <v>0</v>
      </c>
      <c r="AC41" s="513">
        <f>IFERROR(IF(VLOOKUP($G41,D1_ND!$A$3:$E$51,5,FALSE)="keine",1,IFERROR(VLOOKUP(D_SAV!$C41,Faktorreihe!$A$3:$F$91,VLOOKUP(D_SAV!$G41,D1_ND!$A$3:$E$51,5,FALSE)+1,FALSE),0)),0)</f>
        <v>0</v>
      </c>
      <c r="AD41" s="103">
        <f t="shared" si="8"/>
        <v>0</v>
      </c>
      <c r="AE41" s="103">
        <f t="shared" si="9"/>
        <v>0</v>
      </c>
      <c r="AF41" s="52">
        <f t="shared" si="10"/>
        <v>0</v>
      </c>
    </row>
    <row r="42" spans="1:32" x14ac:dyDescent="0.25">
      <c r="A42" s="156" t="b">
        <f t="shared" si="0"/>
        <v>0</v>
      </c>
      <c r="B42" s="92"/>
      <c r="C42" s="92"/>
      <c r="D42" s="92"/>
      <c r="E42" s="92"/>
      <c r="F42" s="92"/>
      <c r="G42" s="92"/>
      <c r="H42" s="170" t="str">
        <f>IFERROR(VLOOKUP($G42,D1_ND!$A$3:$E$51,2,FALSE), "Agr ungültig")</f>
        <v>Agr ungültig</v>
      </c>
      <c r="I42" s="170" t="str">
        <f>IFERROR(VLOOKUP($G42,D1_ND!$A$3:$E$51,3,FALSE), "Agr ungültig")</f>
        <v>Agr ungültig</v>
      </c>
      <c r="J42" s="170" t="str">
        <f>IFERROR(VLOOKUP($G42,D1_ND!$A$3:$E$51,4,FALSE), "Agr ungültig")</f>
        <v>Agr ungültig</v>
      </c>
      <c r="K42" s="171" t="str">
        <f t="shared" si="1"/>
        <v>ja</v>
      </c>
      <c r="L42" s="124"/>
      <c r="M42" s="125"/>
      <c r="N42" s="126"/>
      <c r="O42" s="127"/>
      <c r="P42" s="123"/>
      <c r="Q42" s="123"/>
      <c r="R42" s="123"/>
      <c r="S42" s="123"/>
      <c r="T42" s="52">
        <f t="shared" si="2"/>
        <v>0</v>
      </c>
      <c r="U42" s="381">
        <f>IF(OR($B42=0,$C42=0,$J42=0,$J42="Agr ungültig"),0,IF($J42="keine","keine",IF(A_Stammdaten!$B$11-D_SAV!$C42&lt;0,0,MAX(0,D_SAV!$J42-(A_Stammdaten!$B$11-D_SAV!$C42)))))</f>
        <v>0</v>
      </c>
      <c r="V42" s="8">
        <f>IF($U42=0,0,IF(A_Stammdaten!$B$11-D_SAV!$C42&lt;0,0,D_SAV!$T42))</f>
        <v>0</v>
      </c>
      <c r="W42" s="8">
        <f t="shared" si="3"/>
        <v>0</v>
      </c>
      <c r="X42" s="52">
        <f t="shared" si="4"/>
        <v>0</v>
      </c>
      <c r="Y42" s="511">
        <v>1</v>
      </c>
      <c r="Z42" s="8">
        <f t="shared" si="5"/>
        <v>0</v>
      </c>
      <c r="AA42" s="8">
        <f t="shared" si="6"/>
        <v>0</v>
      </c>
      <c r="AB42" s="103">
        <f t="shared" si="7"/>
        <v>0</v>
      </c>
      <c r="AC42" s="513">
        <f>IFERROR(IF(VLOOKUP($G42,D1_ND!$A$3:$E$51,5,FALSE)="keine",1,IFERROR(VLOOKUP(D_SAV!$C42,Faktorreihe!$A$3:$F$91,VLOOKUP(D_SAV!$G42,D1_ND!$A$3:$E$51,5,FALSE)+1,FALSE),0)),0)</f>
        <v>0</v>
      </c>
      <c r="AD42" s="103">
        <f t="shared" si="8"/>
        <v>0</v>
      </c>
      <c r="AE42" s="103">
        <f t="shared" si="9"/>
        <v>0</v>
      </c>
      <c r="AF42" s="52">
        <f t="shared" si="10"/>
        <v>0</v>
      </c>
    </row>
    <row r="43" spans="1:32" x14ac:dyDescent="0.25">
      <c r="A43" s="156" t="b">
        <f t="shared" si="0"/>
        <v>0</v>
      </c>
      <c r="B43" s="92"/>
      <c r="C43" s="92"/>
      <c r="D43" s="92"/>
      <c r="E43" s="92"/>
      <c r="F43" s="92"/>
      <c r="G43" s="92"/>
      <c r="H43" s="170" t="str">
        <f>IFERROR(VLOOKUP($G43,D1_ND!$A$3:$E$51,2,FALSE), "Agr ungültig")</f>
        <v>Agr ungültig</v>
      </c>
      <c r="I43" s="170" t="str">
        <f>IFERROR(VLOOKUP($G43,D1_ND!$A$3:$E$51,3,FALSE), "Agr ungültig")</f>
        <v>Agr ungültig</v>
      </c>
      <c r="J43" s="170" t="str">
        <f>IFERROR(VLOOKUP($G43,D1_ND!$A$3:$E$51,4,FALSE), "Agr ungültig")</f>
        <v>Agr ungültig</v>
      </c>
      <c r="K43" s="171" t="str">
        <f t="shared" si="1"/>
        <v>ja</v>
      </c>
      <c r="L43" s="124"/>
      <c r="M43" s="125"/>
      <c r="N43" s="126"/>
      <c r="O43" s="127"/>
      <c r="P43" s="123"/>
      <c r="Q43" s="123"/>
      <c r="R43" s="123"/>
      <c r="S43" s="123"/>
      <c r="T43" s="52">
        <f t="shared" si="2"/>
        <v>0</v>
      </c>
      <c r="U43" s="381">
        <f>IF(OR($B43=0,$C43=0,$J43=0,$J43="Agr ungültig"),0,IF($J43="keine","keine",IF(A_Stammdaten!$B$11-D_SAV!$C43&lt;0,0,MAX(0,D_SAV!$J43-(A_Stammdaten!$B$11-D_SAV!$C43)))))</f>
        <v>0</v>
      </c>
      <c r="V43" s="8">
        <f>IF($U43=0,0,IF(A_Stammdaten!$B$11-D_SAV!$C43&lt;0,0,D_SAV!$T43))</f>
        <v>0</v>
      </c>
      <c r="W43" s="8">
        <f t="shared" si="3"/>
        <v>0</v>
      </c>
      <c r="X43" s="52">
        <f t="shared" si="4"/>
        <v>0</v>
      </c>
      <c r="Y43" s="511">
        <v>1</v>
      </c>
      <c r="Z43" s="8">
        <f t="shared" si="5"/>
        <v>0</v>
      </c>
      <c r="AA43" s="8">
        <f t="shared" si="6"/>
        <v>0</v>
      </c>
      <c r="AB43" s="103">
        <f t="shared" si="7"/>
        <v>0</v>
      </c>
      <c r="AC43" s="513">
        <f>IFERROR(IF(VLOOKUP($G43,D1_ND!$A$3:$E$51,5,FALSE)="keine",1,IFERROR(VLOOKUP(D_SAV!$C43,Faktorreihe!$A$3:$F$91,VLOOKUP(D_SAV!$G43,D1_ND!$A$3:$E$51,5,FALSE)+1,FALSE),0)),0)</f>
        <v>0</v>
      </c>
      <c r="AD43" s="103">
        <f t="shared" si="8"/>
        <v>0</v>
      </c>
      <c r="AE43" s="103">
        <f t="shared" si="9"/>
        <v>0</v>
      </c>
      <c r="AF43" s="52">
        <f t="shared" si="10"/>
        <v>0</v>
      </c>
    </row>
    <row r="44" spans="1:32" x14ac:dyDescent="0.25">
      <c r="A44" s="156" t="b">
        <f t="shared" si="0"/>
        <v>0</v>
      </c>
      <c r="B44" s="92"/>
      <c r="C44" s="92"/>
      <c r="D44" s="92"/>
      <c r="E44" s="92"/>
      <c r="F44" s="92"/>
      <c r="G44" s="92"/>
      <c r="H44" s="170" t="str">
        <f>IFERROR(VLOOKUP($G44,D1_ND!$A$3:$E$51,2,FALSE), "Agr ungültig")</f>
        <v>Agr ungültig</v>
      </c>
      <c r="I44" s="170" t="str">
        <f>IFERROR(VLOOKUP($G44,D1_ND!$A$3:$E$51,3,FALSE), "Agr ungültig")</f>
        <v>Agr ungültig</v>
      </c>
      <c r="J44" s="170" t="str">
        <f>IFERROR(VLOOKUP($G44,D1_ND!$A$3:$E$51,4,FALSE), "Agr ungültig")</f>
        <v>Agr ungültig</v>
      </c>
      <c r="K44" s="171" t="str">
        <f t="shared" si="1"/>
        <v>ja</v>
      </c>
      <c r="L44" s="124"/>
      <c r="M44" s="125"/>
      <c r="N44" s="126"/>
      <c r="O44" s="127"/>
      <c r="P44" s="123"/>
      <c r="Q44" s="123"/>
      <c r="R44" s="123"/>
      <c r="S44" s="123"/>
      <c r="T44" s="52">
        <f t="shared" si="2"/>
        <v>0</v>
      </c>
      <c r="U44" s="381">
        <f>IF(OR($B44=0,$C44=0,$J44=0,$J44="Agr ungültig"),0,IF($J44="keine","keine",IF(A_Stammdaten!$B$11-D_SAV!$C44&lt;0,0,MAX(0,D_SAV!$J44-(A_Stammdaten!$B$11-D_SAV!$C44)))))</f>
        <v>0</v>
      </c>
      <c r="V44" s="8">
        <f>IF($U44=0,0,IF(A_Stammdaten!$B$11-D_SAV!$C44&lt;0,0,D_SAV!$T44))</f>
        <v>0</v>
      </c>
      <c r="W44" s="8">
        <f t="shared" si="3"/>
        <v>0</v>
      </c>
      <c r="X44" s="52">
        <f t="shared" si="4"/>
        <v>0</v>
      </c>
      <c r="Y44" s="511">
        <v>1</v>
      </c>
      <c r="Z44" s="8">
        <f t="shared" si="5"/>
        <v>0</v>
      </c>
      <c r="AA44" s="8">
        <f t="shared" si="6"/>
        <v>0</v>
      </c>
      <c r="AB44" s="103">
        <f t="shared" si="7"/>
        <v>0</v>
      </c>
      <c r="AC44" s="513">
        <f>IFERROR(IF(VLOOKUP($G44,D1_ND!$A$3:$E$51,5,FALSE)="keine",1,IFERROR(VLOOKUP(D_SAV!$C44,Faktorreihe!$A$3:$F$91,VLOOKUP(D_SAV!$G44,D1_ND!$A$3:$E$51,5,FALSE)+1,FALSE),0)),0)</f>
        <v>0</v>
      </c>
      <c r="AD44" s="103">
        <f t="shared" si="8"/>
        <v>0</v>
      </c>
      <c r="AE44" s="103">
        <f t="shared" si="9"/>
        <v>0</v>
      </c>
      <c r="AF44" s="52">
        <f t="shared" si="10"/>
        <v>0</v>
      </c>
    </row>
    <row r="45" spans="1:32" x14ac:dyDescent="0.25">
      <c r="A45" s="156" t="b">
        <f t="shared" si="0"/>
        <v>0</v>
      </c>
      <c r="B45" s="92"/>
      <c r="C45" s="92"/>
      <c r="D45" s="92"/>
      <c r="E45" s="92"/>
      <c r="F45" s="92"/>
      <c r="G45" s="92"/>
      <c r="H45" s="170" t="str">
        <f>IFERROR(VLOOKUP($G45,D1_ND!$A$3:$E$51,2,FALSE), "Agr ungültig")</f>
        <v>Agr ungültig</v>
      </c>
      <c r="I45" s="170" t="str">
        <f>IFERROR(VLOOKUP($G45,D1_ND!$A$3:$E$51,3,FALSE), "Agr ungültig")</f>
        <v>Agr ungültig</v>
      </c>
      <c r="J45" s="170" t="str">
        <f>IFERROR(VLOOKUP($G45,D1_ND!$A$3:$E$51,4,FALSE), "Agr ungültig")</f>
        <v>Agr ungültig</v>
      </c>
      <c r="K45" s="171" t="str">
        <f t="shared" si="1"/>
        <v>ja</v>
      </c>
      <c r="L45" s="124"/>
      <c r="M45" s="125"/>
      <c r="N45" s="126"/>
      <c r="O45" s="127"/>
      <c r="P45" s="123"/>
      <c r="Q45" s="123"/>
      <c r="R45" s="123"/>
      <c r="S45" s="123"/>
      <c r="T45" s="52">
        <f t="shared" si="2"/>
        <v>0</v>
      </c>
      <c r="U45" s="381">
        <f>IF(OR($B45=0,$C45=0,$J45=0,$J45="Agr ungültig"),0,IF($J45="keine","keine",IF(A_Stammdaten!$B$11-D_SAV!$C45&lt;0,0,MAX(0,D_SAV!$J45-(A_Stammdaten!$B$11-D_SAV!$C45)))))</f>
        <v>0</v>
      </c>
      <c r="V45" s="8">
        <f>IF($U45=0,0,IF(A_Stammdaten!$B$11-D_SAV!$C45&lt;0,0,D_SAV!$T45))</f>
        <v>0</v>
      </c>
      <c r="W45" s="8">
        <f t="shared" si="3"/>
        <v>0</v>
      </c>
      <c r="X45" s="52">
        <f t="shared" si="4"/>
        <v>0</v>
      </c>
      <c r="Y45" s="511">
        <v>1</v>
      </c>
      <c r="Z45" s="8">
        <f t="shared" si="5"/>
        <v>0</v>
      </c>
      <c r="AA45" s="8">
        <f t="shared" si="6"/>
        <v>0</v>
      </c>
      <c r="AB45" s="103">
        <f t="shared" si="7"/>
        <v>0</v>
      </c>
      <c r="AC45" s="513">
        <f>IFERROR(IF(VLOOKUP($G45,D1_ND!$A$3:$E$51,5,FALSE)="keine",1,IFERROR(VLOOKUP(D_SAV!$C45,Faktorreihe!$A$3:$F$91,VLOOKUP(D_SAV!$G45,D1_ND!$A$3:$E$51,5,FALSE)+1,FALSE),0)),0)</f>
        <v>0</v>
      </c>
      <c r="AD45" s="103">
        <f t="shared" si="8"/>
        <v>0</v>
      </c>
      <c r="AE45" s="103">
        <f t="shared" si="9"/>
        <v>0</v>
      </c>
      <c r="AF45" s="52">
        <f t="shared" si="10"/>
        <v>0</v>
      </c>
    </row>
    <row r="46" spans="1:32" x14ac:dyDescent="0.25">
      <c r="A46" s="156" t="b">
        <f t="shared" si="0"/>
        <v>0</v>
      </c>
      <c r="B46" s="92"/>
      <c r="C46" s="92"/>
      <c r="D46" s="92"/>
      <c r="E46" s="92"/>
      <c r="F46" s="92"/>
      <c r="G46" s="92"/>
      <c r="H46" s="170" t="str">
        <f>IFERROR(VLOOKUP($G46,D1_ND!$A$3:$E$51,2,FALSE), "Agr ungültig")</f>
        <v>Agr ungültig</v>
      </c>
      <c r="I46" s="170" t="str">
        <f>IFERROR(VLOOKUP($G46,D1_ND!$A$3:$E$51,3,FALSE), "Agr ungültig")</f>
        <v>Agr ungültig</v>
      </c>
      <c r="J46" s="170" t="str">
        <f>IFERROR(VLOOKUP($G46,D1_ND!$A$3:$E$51,4,FALSE), "Agr ungültig")</f>
        <v>Agr ungültig</v>
      </c>
      <c r="K46" s="171" t="str">
        <f t="shared" si="1"/>
        <v>ja</v>
      </c>
      <c r="L46" s="124"/>
      <c r="M46" s="125"/>
      <c r="N46" s="126"/>
      <c r="O46" s="127"/>
      <c r="P46" s="123"/>
      <c r="Q46" s="123"/>
      <c r="R46" s="123"/>
      <c r="S46" s="123"/>
      <c r="T46" s="52">
        <f t="shared" si="2"/>
        <v>0</v>
      </c>
      <c r="U46" s="381">
        <f>IF(OR($B46=0,$C46=0,$J46=0,$J46="Agr ungültig"),0,IF($J46="keine","keine",IF(A_Stammdaten!$B$11-D_SAV!$C46&lt;0,0,MAX(0,D_SAV!$J46-(A_Stammdaten!$B$11-D_SAV!$C46)))))</f>
        <v>0</v>
      </c>
      <c r="V46" s="8">
        <f>IF($U46=0,0,IF(A_Stammdaten!$B$11-D_SAV!$C46&lt;0,0,D_SAV!$T46))</f>
        <v>0</v>
      </c>
      <c r="W46" s="8">
        <f t="shared" si="3"/>
        <v>0</v>
      </c>
      <c r="X46" s="52">
        <f t="shared" si="4"/>
        <v>0</v>
      </c>
      <c r="Y46" s="511">
        <v>1</v>
      </c>
      <c r="Z46" s="8">
        <f t="shared" si="5"/>
        <v>0</v>
      </c>
      <c r="AA46" s="8">
        <f t="shared" si="6"/>
        <v>0</v>
      </c>
      <c r="AB46" s="103">
        <f t="shared" si="7"/>
        <v>0</v>
      </c>
      <c r="AC46" s="513">
        <f>IFERROR(IF(VLOOKUP($G46,D1_ND!$A$3:$E$51,5,FALSE)="keine",1,IFERROR(VLOOKUP(D_SAV!$C46,Faktorreihe!$A$3:$F$91,VLOOKUP(D_SAV!$G46,D1_ND!$A$3:$E$51,5,FALSE)+1,FALSE),0)),0)</f>
        <v>0</v>
      </c>
      <c r="AD46" s="103">
        <f t="shared" si="8"/>
        <v>0</v>
      </c>
      <c r="AE46" s="103">
        <f t="shared" si="9"/>
        <v>0</v>
      </c>
      <c r="AF46" s="52">
        <f t="shared" si="10"/>
        <v>0</v>
      </c>
    </row>
    <row r="47" spans="1:32" x14ac:dyDescent="0.25">
      <c r="A47" s="156" t="b">
        <f t="shared" si="0"/>
        <v>0</v>
      </c>
      <c r="B47" s="92"/>
      <c r="C47" s="92"/>
      <c r="D47" s="92"/>
      <c r="E47" s="92"/>
      <c r="F47" s="92"/>
      <c r="G47" s="92"/>
      <c r="H47" s="170" t="str">
        <f>IFERROR(VLOOKUP($G47,D1_ND!$A$3:$E$51,2,FALSE), "Agr ungültig")</f>
        <v>Agr ungültig</v>
      </c>
      <c r="I47" s="170" t="str">
        <f>IFERROR(VLOOKUP($G47,D1_ND!$A$3:$E$51,3,FALSE), "Agr ungültig")</f>
        <v>Agr ungültig</v>
      </c>
      <c r="J47" s="170" t="str">
        <f>IFERROR(VLOOKUP($G47,D1_ND!$A$3:$E$51,4,FALSE), "Agr ungültig")</f>
        <v>Agr ungültig</v>
      </c>
      <c r="K47" s="171" t="str">
        <f t="shared" si="1"/>
        <v>ja</v>
      </c>
      <c r="L47" s="124"/>
      <c r="M47" s="125"/>
      <c r="N47" s="126"/>
      <c r="O47" s="127"/>
      <c r="P47" s="123"/>
      <c r="Q47" s="123"/>
      <c r="R47" s="123"/>
      <c r="S47" s="123"/>
      <c r="T47" s="52">
        <f t="shared" si="2"/>
        <v>0</v>
      </c>
      <c r="U47" s="381">
        <f>IF(OR($B47=0,$C47=0,$J47=0,$J47="Agr ungültig"),0,IF($J47="keine","keine",IF(A_Stammdaten!$B$11-D_SAV!$C47&lt;0,0,MAX(0,D_SAV!$J47-(A_Stammdaten!$B$11-D_SAV!$C47)))))</f>
        <v>0</v>
      </c>
      <c r="V47" s="8">
        <f>IF($U47=0,0,IF(A_Stammdaten!$B$11-D_SAV!$C47&lt;0,0,D_SAV!$T47))</f>
        <v>0</v>
      </c>
      <c r="W47" s="8">
        <f t="shared" si="3"/>
        <v>0</v>
      </c>
      <c r="X47" s="52">
        <f t="shared" si="4"/>
        <v>0</v>
      </c>
      <c r="Y47" s="511">
        <v>1</v>
      </c>
      <c r="Z47" s="8">
        <f t="shared" si="5"/>
        <v>0</v>
      </c>
      <c r="AA47" s="8">
        <f t="shared" si="6"/>
        <v>0</v>
      </c>
      <c r="AB47" s="103">
        <f t="shared" si="7"/>
        <v>0</v>
      </c>
      <c r="AC47" s="513">
        <f>IFERROR(IF(VLOOKUP($G47,D1_ND!$A$3:$E$51,5,FALSE)="keine",1,IFERROR(VLOOKUP(D_SAV!$C47,Faktorreihe!$A$3:$F$91,VLOOKUP(D_SAV!$G47,D1_ND!$A$3:$E$51,5,FALSE)+1,FALSE),0)),0)</f>
        <v>0</v>
      </c>
      <c r="AD47" s="103">
        <f t="shared" si="8"/>
        <v>0</v>
      </c>
      <c r="AE47" s="103">
        <f t="shared" si="9"/>
        <v>0</v>
      </c>
      <c r="AF47" s="52">
        <f t="shared" si="10"/>
        <v>0</v>
      </c>
    </row>
    <row r="48" spans="1:32" x14ac:dyDescent="0.25">
      <c r="A48" s="156" t="b">
        <f t="shared" si="0"/>
        <v>0</v>
      </c>
      <c r="B48" s="92"/>
      <c r="C48" s="92"/>
      <c r="D48" s="92"/>
      <c r="E48" s="92"/>
      <c r="F48" s="92"/>
      <c r="G48" s="92"/>
      <c r="H48" s="170" t="str">
        <f>IFERROR(VLOOKUP($G48,D1_ND!$A$3:$E$51,2,FALSE), "Agr ungültig")</f>
        <v>Agr ungültig</v>
      </c>
      <c r="I48" s="170" t="str">
        <f>IFERROR(VLOOKUP($G48,D1_ND!$A$3:$E$51,3,FALSE), "Agr ungültig")</f>
        <v>Agr ungültig</v>
      </c>
      <c r="J48" s="170" t="str">
        <f>IFERROR(VLOOKUP($G48,D1_ND!$A$3:$E$51,4,FALSE), "Agr ungültig")</f>
        <v>Agr ungültig</v>
      </c>
      <c r="K48" s="171" t="str">
        <f t="shared" si="1"/>
        <v>ja</v>
      </c>
      <c r="L48" s="124"/>
      <c r="M48" s="125"/>
      <c r="N48" s="126"/>
      <c r="O48" s="127"/>
      <c r="P48" s="123"/>
      <c r="Q48" s="123"/>
      <c r="R48" s="123"/>
      <c r="S48" s="123"/>
      <c r="T48" s="52">
        <f t="shared" si="2"/>
        <v>0</v>
      </c>
      <c r="U48" s="381">
        <f>IF(OR($B48=0,$C48=0,$J48=0,$J48="Agr ungültig"),0,IF($J48="keine","keine",IF(A_Stammdaten!$B$11-D_SAV!$C48&lt;0,0,MAX(0,D_SAV!$J48-(A_Stammdaten!$B$11-D_SAV!$C48)))))</f>
        <v>0</v>
      </c>
      <c r="V48" s="8">
        <f>IF($U48=0,0,IF(A_Stammdaten!$B$11-D_SAV!$C48&lt;0,0,D_SAV!$T48))</f>
        <v>0</v>
      </c>
      <c r="W48" s="8">
        <f t="shared" si="3"/>
        <v>0</v>
      </c>
      <c r="X48" s="52">
        <f t="shared" si="4"/>
        <v>0</v>
      </c>
      <c r="Y48" s="511">
        <v>1</v>
      </c>
      <c r="Z48" s="8">
        <f t="shared" si="5"/>
        <v>0</v>
      </c>
      <c r="AA48" s="8">
        <f t="shared" si="6"/>
        <v>0</v>
      </c>
      <c r="AB48" s="103">
        <f t="shared" si="7"/>
        <v>0</v>
      </c>
      <c r="AC48" s="513">
        <f>IFERROR(IF(VLOOKUP($G48,D1_ND!$A$3:$E$51,5,FALSE)="keine",1,IFERROR(VLOOKUP(D_SAV!$C48,Faktorreihe!$A$3:$F$91,VLOOKUP(D_SAV!$G48,D1_ND!$A$3:$E$51,5,FALSE)+1,FALSE),0)),0)</f>
        <v>0</v>
      </c>
      <c r="AD48" s="103">
        <f t="shared" si="8"/>
        <v>0</v>
      </c>
      <c r="AE48" s="103">
        <f t="shared" si="9"/>
        <v>0</v>
      </c>
      <c r="AF48" s="52">
        <f t="shared" si="10"/>
        <v>0</v>
      </c>
    </row>
    <row r="49" spans="1:32" x14ac:dyDescent="0.25">
      <c r="A49" s="156" t="b">
        <f t="shared" si="0"/>
        <v>0</v>
      </c>
      <c r="B49" s="92"/>
      <c r="C49" s="92"/>
      <c r="D49" s="92"/>
      <c r="E49" s="92"/>
      <c r="F49" s="92"/>
      <c r="G49" s="92"/>
      <c r="H49" s="170" t="str">
        <f>IFERROR(VLOOKUP($G49,D1_ND!$A$3:$E$51,2,FALSE), "Agr ungültig")</f>
        <v>Agr ungültig</v>
      </c>
      <c r="I49" s="170" t="str">
        <f>IFERROR(VLOOKUP($G49,D1_ND!$A$3:$E$51,3,FALSE), "Agr ungültig")</f>
        <v>Agr ungültig</v>
      </c>
      <c r="J49" s="170" t="str">
        <f>IFERROR(VLOOKUP($G49,D1_ND!$A$3:$E$51,4,FALSE), "Agr ungültig")</f>
        <v>Agr ungültig</v>
      </c>
      <c r="K49" s="171" t="str">
        <f t="shared" si="1"/>
        <v>ja</v>
      </c>
      <c r="L49" s="124"/>
      <c r="M49" s="125"/>
      <c r="N49" s="126"/>
      <c r="O49" s="127"/>
      <c r="P49" s="123"/>
      <c r="Q49" s="123"/>
      <c r="R49" s="123"/>
      <c r="S49" s="123"/>
      <c r="T49" s="52">
        <f t="shared" si="2"/>
        <v>0</v>
      </c>
      <c r="U49" s="381">
        <f>IF(OR($B49=0,$C49=0,$J49=0,$J49="Agr ungültig"),0,IF($J49="keine","keine",IF(A_Stammdaten!$B$11-D_SAV!$C49&lt;0,0,MAX(0,D_SAV!$J49-(A_Stammdaten!$B$11-D_SAV!$C49)))))</f>
        <v>0</v>
      </c>
      <c r="V49" s="8">
        <f>IF($U49=0,0,IF(A_Stammdaten!$B$11-D_SAV!$C49&lt;0,0,D_SAV!$T49))</f>
        <v>0</v>
      </c>
      <c r="W49" s="8">
        <f t="shared" si="3"/>
        <v>0</v>
      </c>
      <c r="X49" s="52">
        <f t="shared" si="4"/>
        <v>0</v>
      </c>
      <c r="Y49" s="511">
        <v>1</v>
      </c>
      <c r="Z49" s="8">
        <f t="shared" si="5"/>
        <v>0</v>
      </c>
      <c r="AA49" s="8">
        <f t="shared" si="6"/>
        <v>0</v>
      </c>
      <c r="AB49" s="103">
        <f t="shared" si="7"/>
        <v>0</v>
      </c>
      <c r="AC49" s="513">
        <f>IFERROR(IF(VLOOKUP($G49,D1_ND!$A$3:$E$51,5,FALSE)="keine",1,IFERROR(VLOOKUP(D_SAV!$C49,Faktorreihe!$A$3:$F$91,VLOOKUP(D_SAV!$G49,D1_ND!$A$3:$E$51,5,FALSE)+1,FALSE),0)),0)</f>
        <v>0</v>
      </c>
      <c r="AD49" s="103">
        <f t="shared" si="8"/>
        <v>0</v>
      </c>
      <c r="AE49" s="103">
        <f t="shared" si="9"/>
        <v>0</v>
      </c>
      <c r="AF49" s="52">
        <f t="shared" si="10"/>
        <v>0</v>
      </c>
    </row>
    <row r="50" spans="1:32" x14ac:dyDescent="0.25">
      <c r="A50" s="156" t="b">
        <f t="shared" si="0"/>
        <v>0</v>
      </c>
      <c r="B50" s="92"/>
      <c r="C50" s="92"/>
      <c r="D50" s="92"/>
      <c r="E50" s="92"/>
      <c r="F50" s="92"/>
      <c r="G50" s="92"/>
      <c r="H50" s="170" t="str">
        <f>IFERROR(VLOOKUP($G50,D1_ND!$A$3:$E$51,2,FALSE), "Agr ungültig")</f>
        <v>Agr ungültig</v>
      </c>
      <c r="I50" s="170" t="str">
        <f>IFERROR(VLOOKUP($G50,D1_ND!$A$3:$E$51,3,FALSE), "Agr ungültig")</f>
        <v>Agr ungültig</v>
      </c>
      <c r="J50" s="170" t="str">
        <f>IFERROR(VLOOKUP($G50,D1_ND!$A$3:$E$51,4,FALSE), "Agr ungültig")</f>
        <v>Agr ungültig</v>
      </c>
      <c r="K50" s="171" t="str">
        <f t="shared" si="1"/>
        <v>ja</v>
      </c>
      <c r="L50" s="124"/>
      <c r="M50" s="125"/>
      <c r="N50" s="126"/>
      <c r="O50" s="127"/>
      <c r="P50" s="123"/>
      <c r="Q50" s="123"/>
      <c r="R50" s="123"/>
      <c r="S50" s="123"/>
      <c r="T50" s="52">
        <f t="shared" si="2"/>
        <v>0</v>
      </c>
      <c r="U50" s="381">
        <f>IF(OR($B50=0,$C50=0,$J50=0,$J50="Agr ungültig"),0,IF($J50="keine","keine",IF(A_Stammdaten!$B$11-D_SAV!$C50&lt;0,0,MAX(0,D_SAV!$J50-(A_Stammdaten!$B$11-D_SAV!$C50)))))</f>
        <v>0</v>
      </c>
      <c r="V50" s="8">
        <f>IF($U50=0,0,IF(A_Stammdaten!$B$11-D_SAV!$C50&lt;0,0,D_SAV!$T50))</f>
        <v>0</v>
      </c>
      <c r="W50" s="8">
        <f t="shared" si="3"/>
        <v>0</v>
      </c>
      <c r="X50" s="52">
        <f t="shared" si="4"/>
        <v>0</v>
      </c>
      <c r="Y50" s="511">
        <v>1</v>
      </c>
      <c r="Z50" s="8">
        <f t="shared" si="5"/>
        <v>0</v>
      </c>
      <c r="AA50" s="8">
        <f t="shared" si="6"/>
        <v>0</v>
      </c>
      <c r="AB50" s="103">
        <f t="shared" si="7"/>
        <v>0</v>
      </c>
      <c r="AC50" s="513">
        <f>IFERROR(IF(VLOOKUP($G50,D1_ND!$A$3:$E$51,5,FALSE)="keine",1,IFERROR(VLOOKUP(D_SAV!$C50,Faktorreihe!$A$3:$F$91,VLOOKUP(D_SAV!$G50,D1_ND!$A$3:$E$51,5,FALSE)+1,FALSE),0)),0)</f>
        <v>0</v>
      </c>
      <c r="AD50" s="103">
        <f t="shared" si="8"/>
        <v>0</v>
      </c>
      <c r="AE50" s="103">
        <f t="shared" si="9"/>
        <v>0</v>
      </c>
      <c r="AF50" s="52">
        <f t="shared" si="10"/>
        <v>0</v>
      </c>
    </row>
    <row r="51" spans="1:32" x14ac:dyDescent="0.25">
      <c r="A51" s="156" t="b">
        <f t="shared" si="0"/>
        <v>0</v>
      </c>
      <c r="B51" s="92"/>
      <c r="C51" s="92"/>
      <c r="D51" s="92"/>
      <c r="E51" s="92"/>
      <c r="F51" s="92"/>
      <c r="G51" s="92"/>
      <c r="H51" s="170" t="str">
        <f>IFERROR(VLOOKUP($G51,D1_ND!$A$3:$E$51,2,FALSE), "Agr ungültig")</f>
        <v>Agr ungültig</v>
      </c>
      <c r="I51" s="170" t="str">
        <f>IFERROR(VLOOKUP($G51,D1_ND!$A$3:$E$51,3,FALSE), "Agr ungültig")</f>
        <v>Agr ungültig</v>
      </c>
      <c r="J51" s="170" t="str">
        <f>IFERROR(VLOOKUP($G51,D1_ND!$A$3:$E$51,4,FALSE), "Agr ungültig")</f>
        <v>Agr ungültig</v>
      </c>
      <c r="K51" s="171" t="str">
        <f t="shared" si="1"/>
        <v>ja</v>
      </c>
      <c r="L51" s="124"/>
      <c r="M51" s="125"/>
      <c r="N51" s="126"/>
      <c r="O51" s="127"/>
      <c r="P51" s="123"/>
      <c r="Q51" s="123"/>
      <c r="R51" s="123"/>
      <c r="S51" s="123"/>
      <c r="T51" s="52">
        <f t="shared" si="2"/>
        <v>0</v>
      </c>
      <c r="U51" s="381">
        <f>IF(OR($B51=0,$C51=0,$J51=0,$J51="Agr ungültig"),0,IF($J51="keine","keine",IF(A_Stammdaten!$B$11-D_SAV!$C51&lt;0,0,MAX(0,D_SAV!$J51-(A_Stammdaten!$B$11-D_SAV!$C51)))))</f>
        <v>0</v>
      </c>
      <c r="V51" s="8">
        <f>IF($U51=0,0,IF(A_Stammdaten!$B$11-D_SAV!$C51&lt;0,0,D_SAV!$T51))</f>
        <v>0</v>
      </c>
      <c r="W51" s="8">
        <f t="shared" si="3"/>
        <v>0</v>
      </c>
      <c r="X51" s="52">
        <f t="shared" si="4"/>
        <v>0</v>
      </c>
      <c r="Y51" s="511">
        <v>1</v>
      </c>
      <c r="Z51" s="8">
        <f t="shared" si="5"/>
        <v>0</v>
      </c>
      <c r="AA51" s="8">
        <f t="shared" si="6"/>
        <v>0</v>
      </c>
      <c r="AB51" s="103">
        <f t="shared" si="7"/>
        <v>0</v>
      </c>
      <c r="AC51" s="513">
        <f>IFERROR(IF(VLOOKUP($G51,D1_ND!$A$3:$E$51,5,FALSE)="keine",1,IFERROR(VLOOKUP(D_SAV!$C51,Faktorreihe!$A$3:$F$91,VLOOKUP(D_SAV!$G51,D1_ND!$A$3:$E$51,5,FALSE)+1,FALSE),0)),0)</f>
        <v>0</v>
      </c>
      <c r="AD51" s="103">
        <f t="shared" si="8"/>
        <v>0</v>
      </c>
      <c r="AE51" s="103">
        <f t="shared" si="9"/>
        <v>0</v>
      </c>
      <c r="AF51" s="52">
        <f t="shared" si="10"/>
        <v>0</v>
      </c>
    </row>
    <row r="52" spans="1:32" x14ac:dyDescent="0.25">
      <c r="A52" s="156" t="b">
        <f t="shared" si="0"/>
        <v>0</v>
      </c>
      <c r="B52" s="92"/>
      <c r="C52" s="92"/>
      <c r="D52" s="92"/>
      <c r="E52" s="92"/>
      <c r="F52" s="92"/>
      <c r="G52" s="92"/>
      <c r="H52" s="170" t="str">
        <f>IFERROR(VLOOKUP($G52,D1_ND!$A$3:$E$51,2,FALSE), "Agr ungültig")</f>
        <v>Agr ungültig</v>
      </c>
      <c r="I52" s="170" t="str">
        <f>IFERROR(VLOOKUP($G52,D1_ND!$A$3:$E$51,3,FALSE), "Agr ungültig")</f>
        <v>Agr ungültig</v>
      </c>
      <c r="J52" s="170" t="str">
        <f>IFERROR(VLOOKUP($G52,D1_ND!$A$3:$E$51,4,FALSE), "Agr ungültig")</f>
        <v>Agr ungültig</v>
      </c>
      <c r="K52" s="171" t="str">
        <f t="shared" si="1"/>
        <v>ja</v>
      </c>
      <c r="L52" s="124"/>
      <c r="M52" s="125"/>
      <c r="N52" s="126"/>
      <c r="O52" s="127"/>
      <c r="P52" s="123"/>
      <c r="Q52" s="123"/>
      <c r="R52" s="123"/>
      <c r="S52" s="123"/>
      <c r="T52" s="52">
        <f t="shared" si="2"/>
        <v>0</v>
      </c>
      <c r="U52" s="381">
        <f>IF(OR($B52=0,$C52=0,$J52=0,$J52="Agr ungültig"),0,IF($J52="keine","keine",IF(A_Stammdaten!$B$11-D_SAV!$C52&lt;0,0,MAX(0,D_SAV!$J52-(A_Stammdaten!$B$11-D_SAV!$C52)))))</f>
        <v>0</v>
      </c>
      <c r="V52" s="8">
        <f>IF($U52=0,0,IF(A_Stammdaten!$B$11-D_SAV!$C52&lt;0,0,D_SAV!$T52))</f>
        <v>0</v>
      </c>
      <c r="W52" s="8">
        <f t="shared" si="3"/>
        <v>0</v>
      </c>
      <c r="X52" s="52">
        <f t="shared" si="4"/>
        <v>0</v>
      </c>
      <c r="Y52" s="511">
        <v>1</v>
      </c>
      <c r="Z52" s="8">
        <f t="shared" si="5"/>
        <v>0</v>
      </c>
      <c r="AA52" s="8">
        <f t="shared" si="6"/>
        <v>0</v>
      </c>
      <c r="AB52" s="103">
        <f t="shared" si="7"/>
        <v>0</v>
      </c>
      <c r="AC52" s="513">
        <f>IFERROR(IF(VLOOKUP($G52,D1_ND!$A$3:$E$51,5,FALSE)="keine",1,IFERROR(VLOOKUP(D_SAV!$C52,Faktorreihe!$A$3:$F$91,VLOOKUP(D_SAV!$G52,D1_ND!$A$3:$E$51,5,FALSE)+1,FALSE),0)),0)</f>
        <v>0</v>
      </c>
      <c r="AD52" s="103">
        <f t="shared" si="8"/>
        <v>0</v>
      </c>
      <c r="AE52" s="103">
        <f t="shared" si="9"/>
        <v>0</v>
      </c>
      <c r="AF52" s="52">
        <f t="shared" si="10"/>
        <v>0</v>
      </c>
    </row>
    <row r="53" spans="1:32" x14ac:dyDescent="0.25">
      <c r="A53" s="156" t="b">
        <f t="shared" si="0"/>
        <v>0</v>
      </c>
      <c r="B53" s="92"/>
      <c r="C53" s="92"/>
      <c r="D53" s="92"/>
      <c r="E53" s="92"/>
      <c r="F53" s="92"/>
      <c r="G53" s="92"/>
      <c r="H53" s="170" t="str">
        <f>IFERROR(VLOOKUP($G53,D1_ND!$A$3:$E$51,2,FALSE), "Agr ungültig")</f>
        <v>Agr ungültig</v>
      </c>
      <c r="I53" s="170" t="str">
        <f>IFERROR(VLOOKUP($G53,D1_ND!$A$3:$E$51,3,FALSE), "Agr ungültig")</f>
        <v>Agr ungültig</v>
      </c>
      <c r="J53" s="170" t="str">
        <f>IFERROR(VLOOKUP($G53,D1_ND!$A$3:$E$51,4,FALSE), "Agr ungültig")</f>
        <v>Agr ungültig</v>
      </c>
      <c r="K53" s="171" t="str">
        <f t="shared" si="1"/>
        <v>ja</v>
      </c>
      <c r="L53" s="124"/>
      <c r="M53" s="125"/>
      <c r="N53" s="126"/>
      <c r="O53" s="127"/>
      <c r="P53" s="123"/>
      <c r="Q53" s="123"/>
      <c r="R53" s="123"/>
      <c r="S53" s="123"/>
      <c r="T53" s="52">
        <f t="shared" si="2"/>
        <v>0</v>
      </c>
      <c r="U53" s="381">
        <f>IF(OR($B53=0,$C53=0,$J53=0,$J53="Agr ungültig"),0,IF($J53="keine","keine",IF(A_Stammdaten!$B$11-D_SAV!$C53&lt;0,0,MAX(0,D_SAV!$J53-(A_Stammdaten!$B$11-D_SAV!$C53)))))</f>
        <v>0</v>
      </c>
      <c r="V53" s="8">
        <f>IF($U53=0,0,IF(A_Stammdaten!$B$11-D_SAV!$C53&lt;0,0,D_SAV!$T53))</f>
        <v>0</v>
      </c>
      <c r="W53" s="8">
        <f t="shared" si="3"/>
        <v>0</v>
      </c>
      <c r="X53" s="52">
        <f t="shared" si="4"/>
        <v>0</v>
      </c>
      <c r="Y53" s="511">
        <v>1</v>
      </c>
      <c r="Z53" s="8">
        <f t="shared" si="5"/>
        <v>0</v>
      </c>
      <c r="AA53" s="8">
        <f t="shared" si="6"/>
        <v>0</v>
      </c>
      <c r="AB53" s="103">
        <f t="shared" si="7"/>
        <v>0</v>
      </c>
      <c r="AC53" s="513">
        <f>IFERROR(IF(VLOOKUP($G53,D1_ND!$A$3:$E$51,5,FALSE)="keine",1,IFERROR(VLOOKUP(D_SAV!$C53,Faktorreihe!$A$3:$F$91,VLOOKUP(D_SAV!$G53,D1_ND!$A$3:$E$51,5,FALSE)+1,FALSE),0)),0)</f>
        <v>0</v>
      </c>
      <c r="AD53" s="103">
        <f t="shared" si="8"/>
        <v>0</v>
      </c>
      <c r="AE53" s="103">
        <f t="shared" si="9"/>
        <v>0</v>
      </c>
      <c r="AF53" s="52">
        <f t="shared" si="10"/>
        <v>0</v>
      </c>
    </row>
    <row r="54" spans="1:32" x14ac:dyDescent="0.25">
      <c r="A54" s="156" t="b">
        <f t="shared" si="0"/>
        <v>0</v>
      </c>
      <c r="B54" s="92"/>
      <c r="C54" s="92"/>
      <c r="D54" s="92"/>
      <c r="E54" s="92"/>
      <c r="F54" s="92"/>
      <c r="G54" s="92"/>
      <c r="H54" s="170" t="str">
        <f>IFERROR(VLOOKUP($G54,D1_ND!$A$3:$E$51,2,FALSE), "Agr ungültig")</f>
        <v>Agr ungültig</v>
      </c>
      <c r="I54" s="170" t="str">
        <f>IFERROR(VLOOKUP($G54,D1_ND!$A$3:$E$51,3,FALSE), "Agr ungültig")</f>
        <v>Agr ungültig</v>
      </c>
      <c r="J54" s="170" t="str">
        <f>IFERROR(VLOOKUP($G54,D1_ND!$A$3:$E$51,4,FALSE), "Agr ungültig")</f>
        <v>Agr ungültig</v>
      </c>
      <c r="K54" s="171" t="str">
        <f t="shared" si="1"/>
        <v>ja</v>
      </c>
      <c r="L54" s="124"/>
      <c r="M54" s="125"/>
      <c r="N54" s="126"/>
      <c r="O54" s="127"/>
      <c r="P54" s="123"/>
      <c r="Q54" s="123"/>
      <c r="R54" s="123"/>
      <c r="S54" s="123"/>
      <c r="T54" s="52">
        <f t="shared" si="2"/>
        <v>0</v>
      </c>
      <c r="U54" s="381">
        <f>IF(OR($B54=0,$C54=0,$J54=0,$J54="Agr ungültig"),0,IF($J54="keine","keine",IF(A_Stammdaten!$B$11-D_SAV!$C54&lt;0,0,MAX(0,D_SAV!$J54-(A_Stammdaten!$B$11-D_SAV!$C54)))))</f>
        <v>0</v>
      </c>
      <c r="V54" s="8">
        <f>IF($U54=0,0,IF(A_Stammdaten!$B$11-D_SAV!$C54&lt;0,0,D_SAV!$T54))</f>
        <v>0</v>
      </c>
      <c r="W54" s="8">
        <f t="shared" si="3"/>
        <v>0</v>
      </c>
      <c r="X54" s="52">
        <f t="shared" si="4"/>
        <v>0</v>
      </c>
      <c r="Y54" s="511">
        <v>1</v>
      </c>
      <c r="Z54" s="8">
        <f t="shared" si="5"/>
        <v>0</v>
      </c>
      <c r="AA54" s="8">
        <f t="shared" si="6"/>
        <v>0</v>
      </c>
      <c r="AB54" s="103">
        <f t="shared" si="7"/>
        <v>0</v>
      </c>
      <c r="AC54" s="513">
        <f>IFERROR(IF(VLOOKUP($G54,D1_ND!$A$3:$E$51,5,FALSE)="keine",1,IFERROR(VLOOKUP(D_SAV!$C54,Faktorreihe!$A$3:$F$91,VLOOKUP(D_SAV!$G54,D1_ND!$A$3:$E$51,5,FALSE)+1,FALSE),0)),0)</f>
        <v>0</v>
      </c>
      <c r="AD54" s="103">
        <f t="shared" si="8"/>
        <v>0</v>
      </c>
      <c r="AE54" s="103">
        <f t="shared" si="9"/>
        <v>0</v>
      </c>
      <c r="AF54" s="52">
        <f t="shared" si="10"/>
        <v>0</v>
      </c>
    </row>
    <row r="55" spans="1:32" x14ac:dyDescent="0.25">
      <c r="A55" s="156" t="b">
        <f t="shared" si="0"/>
        <v>0</v>
      </c>
      <c r="B55" s="92"/>
      <c r="C55" s="92"/>
      <c r="D55" s="92"/>
      <c r="E55" s="92"/>
      <c r="F55" s="92"/>
      <c r="G55" s="92"/>
      <c r="H55" s="170" t="str">
        <f>IFERROR(VLOOKUP($G55,D1_ND!$A$3:$E$51,2,FALSE), "Agr ungültig")</f>
        <v>Agr ungültig</v>
      </c>
      <c r="I55" s="170" t="str">
        <f>IFERROR(VLOOKUP($G55,D1_ND!$A$3:$E$51,3,FALSE), "Agr ungültig")</f>
        <v>Agr ungültig</v>
      </c>
      <c r="J55" s="170" t="str">
        <f>IFERROR(VLOOKUP($G55,D1_ND!$A$3:$E$51,4,FALSE), "Agr ungültig")</f>
        <v>Agr ungültig</v>
      </c>
      <c r="K55" s="171" t="str">
        <f t="shared" si="1"/>
        <v>ja</v>
      </c>
      <c r="L55" s="124"/>
      <c r="M55" s="125"/>
      <c r="N55" s="126"/>
      <c r="O55" s="127"/>
      <c r="P55" s="123"/>
      <c r="Q55" s="123"/>
      <c r="R55" s="123"/>
      <c r="S55" s="123"/>
      <c r="T55" s="52">
        <f t="shared" si="2"/>
        <v>0</v>
      </c>
      <c r="U55" s="381">
        <f>IF(OR($B55=0,$C55=0,$J55=0,$J55="Agr ungültig"),0,IF($J55="keine","keine",IF(A_Stammdaten!$B$11-D_SAV!$C55&lt;0,0,MAX(0,D_SAV!$J55-(A_Stammdaten!$B$11-D_SAV!$C55)))))</f>
        <v>0</v>
      </c>
      <c r="V55" s="8">
        <f>IF($U55=0,0,IF(A_Stammdaten!$B$11-D_SAV!$C55&lt;0,0,D_SAV!$T55))</f>
        <v>0</v>
      </c>
      <c r="W55" s="8">
        <f t="shared" si="3"/>
        <v>0</v>
      </c>
      <c r="X55" s="52">
        <f t="shared" si="4"/>
        <v>0</v>
      </c>
      <c r="Y55" s="511">
        <v>1</v>
      </c>
      <c r="Z55" s="8">
        <f t="shared" si="5"/>
        <v>0</v>
      </c>
      <c r="AA55" s="8">
        <f t="shared" si="6"/>
        <v>0</v>
      </c>
      <c r="AB55" s="103">
        <f t="shared" si="7"/>
        <v>0</v>
      </c>
      <c r="AC55" s="513">
        <f>IFERROR(IF(VLOOKUP($G55,D1_ND!$A$3:$E$51,5,FALSE)="keine",1,IFERROR(VLOOKUP(D_SAV!$C55,Faktorreihe!$A$3:$F$91,VLOOKUP(D_SAV!$G55,D1_ND!$A$3:$E$51,5,FALSE)+1,FALSE),0)),0)</f>
        <v>0</v>
      </c>
      <c r="AD55" s="103">
        <f t="shared" si="8"/>
        <v>0</v>
      </c>
      <c r="AE55" s="103">
        <f t="shared" si="9"/>
        <v>0</v>
      </c>
      <c r="AF55" s="52">
        <f t="shared" si="10"/>
        <v>0</v>
      </c>
    </row>
    <row r="56" spans="1:32" x14ac:dyDescent="0.25">
      <c r="A56" s="156" t="b">
        <f t="shared" si="0"/>
        <v>0</v>
      </c>
      <c r="B56" s="92"/>
      <c r="C56" s="92"/>
      <c r="D56" s="92"/>
      <c r="E56" s="92"/>
      <c r="F56" s="92"/>
      <c r="G56" s="92"/>
      <c r="H56" s="170" t="str">
        <f>IFERROR(VLOOKUP($G56,D1_ND!$A$3:$E$51,2,FALSE), "Agr ungültig")</f>
        <v>Agr ungültig</v>
      </c>
      <c r="I56" s="170" t="str">
        <f>IFERROR(VLOOKUP($G56,D1_ND!$A$3:$E$51,3,FALSE), "Agr ungültig")</f>
        <v>Agr ungültig</v>
      </c>
      <c r="J56" s="170" t="str">
        <f>IFERROR(VLOOKUP($G56,D1_ND!$A$3:$E$51,4,FALSE), "Agr ungültig")</f>
        <v>Agr ungültig</v>
      </c>
      <c r="K56" s="171" t="str">
        <f t="shared" si="1"/>
        <v>ja</v>
      </c>
      <c r="L56" s="124"/>
      <c r="M56" s="125"/>
      <c r="N56" s="126"/>
      <c r="O56" s="127"/>
      <c r="P56" s="123"/>
      <c r="Q56" s="123"/>
      <c r="R56" s="123"/>
      <c r="S56" s="123"/>
      <c r="T56" s="52">
        <f t="shared" si="2"/>
        <v>0</v>
      </c>
      <c r="U56" s="381">
        <f>IF(OR($B56=0,$C56=0,$J56=0,$J56="Agr ungültig"),0,IF($J56="keine","keine",IF(A_Stammdaten!$B$11-D_SAV!$C56&lt;0,0,MAX(0,D_SAV!$J56-(A_Stammdaten!$B$11-D_SAV!$C56)))))</f>
        <v>0</v>
      </c>
      <c r="V56" s="8">
        <f>IF($U56=0,0,IF(A_Stammdaten!$B$11-D_SAV!$C56&lt;0,0,D_SAV!$T56))</f>
        <v>0</v>
      </c>
      <c r="W56" s="8">
        <f t="shared" si="3"/>
        <v>0</v>
      </c>
      <c r="X56" s="52">
        <f t="shared" si="4"/>
        <v>0</v>
      </c>
      <c r="Y56" s="511">
        <v>1</v>
      </c>
      <c r="Z56" s="8">
        <f t="shared" si="5"/>
        <v>0</v>
      </c>
      <c r="AA56" s="8">
        <f t="shared" si="6"/>
        <v>0</v>
      </c>
      <c r="AB56" s="103">
        <f t="shared" si="7"/>
        <v>0</v>
      </c>
      <c r="AC56" s="513">
        <f>IFERROR(IF(VLOOKUP($G56,D1_ND!$A$3:$E$51,5,FALSE)="keine",1,IFERROR(VLOOKUP(D_SAV!$C56,Faktorreihe!$A$3:$F$91,VLOOKUP(D_SAV!$G56,D1_ND!$A$3:$E$51,5,FALSE)+1,FALSE),0)),0)</f>
        <v>0</v>
      </c>
      <c r="AD56" s="103">
        <f t="shared" si="8"/>
        <v>0</v>
      </c>
      <c r="AE56" s="103">
        <f t="shared" si="9"/>
        <v>0</v>
      </c>
      <c r="AF56" s="52">
        <f t="shared" si="10"/>
        <v>0</v>
      </c>
    </row>
    <row r="57" spans="1:32" x14ac:dyDescent="0.25">
      <c r="A57" s="156" t="b">
        <f t="shared" si="0"/>
        <v>0</v>
      </c>
      <c r="B57" s="92"/>
      <c r="C57" s="92"/>
      <c r="D57" s="92"/>
      <c r="E57" s="92"/>
      <c r="F57" s="92"/>
      <c r="G57" s="92"/>
      <c r="H57" s="170" t="str">
        <f>IFERROR(VLOOKUP($G57,D1_ND!$A$3:$E$51,2,FALSE), "Agr ungültig")</f>
        <v>Agr ungültig</v>
      </c>
      <c r="I57" s="170" t="str">
        <f>IFERROR(VLOOKUP($G57,D1_ND!$A$3:$E$51,3,FALSE), "Agr ungültig")</f>
        <v>Agr ungültig</v>
      </c>
      <c r="J57" s="170" t="str">
        <f>IFERROR(VLOOKUP($G57,D1_ND!$A$3:$E$51,4,FALSE), "Agr ungültig")</f>
        <v>Agr ungültig</v>
      </c>
      <c r="K57" s="171" t="str">
        <f t="shared" si="1"/>
        <v>ja</v>
      </c>
      <c r="L57" s="124"/>
      <c r="M57" s="125"/>
      <c r="N57" s="126"/>
      <c r="O57" s="127"/>
      <c r="P57" s="123"/>
      <c r="Q57" s="123"/>
      <c r="R57" s="123"/>
      <c r="S57" s="123"/>
      <c r="T57" s="52">
        <f t="shared" si="2"/>
        <v>0</v>
      </c>
      <c r="U57" s="381">
        <f>IF(OR($B57=0,$C57=0,$J57=0,$J57="Agr ungültig"),0,IF($J57="keine","keine",IF(A_Stammdaten!$B$11-D_SAV!$C57&lt;0,0,MAX(0,D_SAV!$J57-(A_Stammdaten!$B$11-D_SAV!$C57)))))</f>
        <v>0</v>
      </c>
      <c r="V57" s="8">
        <f>IF($U57=0,0,IF(A_Stammdaten!$B$11-D_SAV!$C57&lt;0,0,D_SAV!$T57))</f>
        <v>0</v>
      </c>
      <c r="W57" s="8">
        <f t="shared" si="3"/>
        <v>0</v>
      </c>
      <c r="X57" s="52">
        <f t="shared" si="4"/>
        <v>0</v>
      </c>
      <c r="Y57" s="511">
        <v>1</v>
      </c>
      <c r="Z57" s="8">
        <f t="shared" si="5"/>
        <v>0</v>
      </c>
      <c r="AA57" s="8">
        <f t="shared" si="6"/>
        <v>0</v>
      </c>
      <c r="AB57" s="103">
        <f t="shared" si="7"/>
        <v>0</v>
      </c>
      <c r="AC57" s="513">
        <f>IFERROR(IF(VLOOKUP($G57,D1_ND!$A$3:$E$51,5,FALSE)="keine",1,IFERROR(VLOOKUP(D_SAV!$C57,Faktorreihe!$A$3:$F$91,VLOOKUP(D_SAV!$G57,D1_ND!$A$3:$E$51,5,FALSE)+1,FALSE),0)),0)</f>
        <v>0</v>
      </c>
      <c r="AD57" s="103">
        <f t="shared" si="8"/>
        <v>0</v>
      </c>
      <c r="AE57" s="103">
        <f t="shared" si="9"/>
        <v>0</v>
      </c>
      <c r="AF57" s="52">
        <f t="shared" si="10"/>
        <v>0</v>
      </c>
    </row>
    <row r="58" spans="1:32" x14ac:dyDescent="0.25">
      <c r="A58" s="156" t="b">
        <f t="shared" si="0"/>
        <v>0</v>
      </c>
      <c r="B58" s="92"/>
      <c r="C58" s="92"/>
      <c r="D58" s="92"/>
      <c r="E58" s="92"/>
      <c r="F58" s="92"/>
      <c r="G58" s="92"/>
      <c r="H58" s="170" t="str">
        <f>IFERROR(VLOOKUP($G58,D1_ND!$A$3:$E$51,2,FALSE), "Agr ungültig")</f>
        <v>Agr ungültig</v>
      </c>
      <c r="I58" s="170" t="str">
        <f>IFERROR(VLOOKUP($G58,D1_ND!$A$3:$E$51,3,FALSE), "Agr ungültig")</f>
        <v>Agr ungültig</v>
      </c>
      <c r="J58" s="170" t="str">
        <f>IFERROR(VLOOKUP($G58,D1_ND!$A$3:$E$51,4,FALSE), "Agr ungültig")</f>
        <v>Agr ungültig</v>
      </c>
      <c r="K58" s="171" t="str">
        <f t="shared" si="1"/>
        <v>ja</v>
      </c>
      <c r="L58" s="124"/>
      <c r="M58" s="125"/>
      <c r="N58" s="126"/>
      <c r="O58" s="127"/>
      <c r="P58" s="123"/>
      <c r="Q58" s="123"/>
      <c r="R58" s="123"/>
      <c r="S58" s="123"/>
      <c r="T58" s="52">
        <f t="shared" si="2"/>
        <v>0</v>
      </c>
      <c r="U58" s="381">
        <f>IF(OR($B58=0,$C58=0,$J58=0,$J58="Agr ungültig"),0,IF($J58="keine","keine",IF(A_Stammdaten!$B$11-D_SAV!$C58&lt;0,0,MAX(0,D_SAV!$J58-(A_Stammdaten!$B$11-D_SAV!$C58)))))</f>
        <v>0</v>
      </c>
      <c r="V58" s="8">
        <f>IF($U58=0,0,IF(A_Stammdaten!$B$11-D_SAV!$C58&lt;0,0,D_SAV!$T58))</f>
        <v>0</v>
      </c>
      <c r="W58" s="8">
        <f t="shared" si="3"/>
        <v>0</v>
      </c>
      <c r="X58" s="52">
        <f t="shared" si="4"/>
        <v>0</v>
      </c>
      <c r="Y58" s="511">
        <v>1</v>
      </c>
      <c r="Z58" s="8">
        <f t="shared" si="5"/>
        <v>0</v>
      </c>
      <c r="AA58" s="8">
        <f t="shared" si="6"/>
        <v>0</v>
      </c>
      <c r="AB58" s="103">
        <f t="shared" si="7"/>
        <v>0</v>
      </c>
      <c r="AC58" s="513">
        <f>IFERROR(IF(VLOOKUP($G58,D1_ND!$A$3:$E$51,5,FALSE)="keine",1,IFERROR(VLOOKUP(D_SAV!$C58,Faktorreihe!$A$3:$F$91,VLOOKUP(D_SAV!$G58,D1_ND!$A$3:$E$51,5,FALSE)+1,FALSE),0)),0)</f>
        <v>0</v>
      </c>
      <c r="AD58" s="103">
        <f t="shared" si="8"/>
        <v>0</v>
      </c>
      <c r="AE58" s="103">
        <f t="shared" si="9"/>
        <v>0</v>
      </c>
      <c r="AF58" s="52">
        <f t="shared" si="10"/>
        <v>0</v>
      </c>
    </row>
    <row r="59" spans="1:32" x14ac:dyDescent="0.25">
      <c r="A59" s="156" t="b">
        <f t="shared" si="0"/>
        <v>0</v>
      </c>
      <c r="B59" s="92"/>
      <c r="C59" s="92"/>
      <c r="D59" s="92"/>
      <c r="E59" s="92"/>
      <c r="F59" s="92"/>
      <c r="G59" s="92"/>
      <c r="H59" s="170" t="str">
        <f>IFERROR(VLOOKUP($G59,D1_ND!$A$3:$E$51,2,FALSE), "Agr ungültig")</f>
        <v>Agr ungültig</v>
      </c>
      <c r="I59" s="170" t="str">
        <f>IFERROR(VLOOKUP($G59,D1_ND!$A$3:$E$51,3,FALSE), "Agr ungültig")</f>
        <v>Agr ungültig</v>
      </c>
      <c r="J59" s="170" t="str">
        <f>IFERROR(VLOOKUP($G59,D1_ND!$A$3:$E$51,4,FALSE), "Agr ungültig")</f>
        <v>Agr ungültig</v>
      </c>
      <c r="K59" s="171" t="str">
        <f t="shared" si="1"/>
        <v>ja</v>
      </c>
      <c r="L59" s="124"/>
      <c r="M59" s="125"/>
      <c r="N59" s="126"/>
      <c r="O59" s="127"/>
      <c r="P59" s="123"/>
      <c r="Q59" s="123"/>
      <c r="R59" s="123"/>
      <c r="S59" s="123"/>
      <c r="T59" s="52">
        <f t="shared" si="2"/>
        <v>0</v>
      </c>
      <c r="U59" s="381">
        <f>IF(OR($B59=0,$C59=0,$J59=0,$J59="Agr ungültig"),0,IF($J59="keine","keine",IF(A_Stammdaten!$B$11-D_SAV!$C59&lt;0,0,MAX(0,D_SAV!$J59-(A_Stammdaten!$B$11-D_SAV!$C59)))))</f>
        <v>0</v>
      </c>
      <c r="V59" s="8">
        <f>IF($U59=0,0,IF(A_Stammdaten!$B$11-D_SAV!$C59&lt;0,0,D_SAV!$T59))</f>
        <v>0</v>
      </c>
      <c r="W59" s="8">
        <f t="shared" si="3"/>
        <v>0</v>
      </c>
      <c r="X59" s="52">
        <f t="shared" si="4"/>
        <v>0</v>
      </c>
      <c r="Y59" s="511">
        <v>1</v>
      </c>
      <c r="Z59" s="8">
        <f t="shared" si="5"/>
        <v>0</v>
      </c>
      <c r="AA59" s="8">
        <f t="shared" si="6"/>
        <v>0</v>
      </c>
      <c r="AB59" s="103">
        <f t="shared" si="7"/>
        <v>0</v>
      </c>
      <c r="AC59" s="513">
        <f>IFERROR(IF(VLOOKUP($G59,D1_ND!$A$3:$E$51,5,FALSE)="keine",1,IFERROR(VLOOKUP(D_SAV!$C59,Faktorreihe!$A$3:$F$91,VLOOKUP(D_SAV!$G59,D1_ND!$A$3:$E$51,5,FALSE)+1,FALSE),0)),0)</f>
        <v>0</v>
      </c>
      <c r="AD59" s="103">
        <f t="shared" si="8"/>
        <v>0</v>
      </c>
      <c r="AE59" s="103">
        <f t="shared" si="9"/>
        <v>0</v>
      </c>
      <c r="AF59" s="52">
        <f t="shared" si="10"/>
        <v>0</v>
      </c>
    </row>
    <row r="60" spans="1:32" x14ac:dyDescent="0.25">
      <c r="A60" s="156" t="b">
        <f t="shared" si="0"/>
        <v>0</v>
      </c>
      <c r="B60" s="92"/>
      <c r="C60" s="92"/>
      <c r="D60" s="92"/>
      <c r="E60" s="92"/>
      <c r="F60" s="92"/>
      <c r="G60" s="92"/>
      <c r="H60" s="170" t="str">
        <f>IFERROR(VLOOKUP($G60,D1_ND!$A$3:$E$51,2,FALSE), "Agr ungültig")</f>
        <v>Agr ungültig</v>
      </c>
      <c r="I60" s="170" t="str">
        <f>IFERROR(VLOOKUP($G60,D1_ND!$A$3:$E$51,3,FALSE), "Agr ungültig")</f>
        <v>Agr ungültig</v>
      </c>
      <c r="J60" s="170" t="str">
        <f>IFERROR(VLOOKUP($G60,D1_ND!$A$3:$E$51,4,FALSE), "Agr ungültig")</f>
        <v>Agr ungültig</v>
      </c>
      <c r="K60" s="171" t="str">
        <f t="shared" si="1"/>
        <v>ja</v>
      </c>
      <c r="L60" s="124"/>
      <c r="M60" s="125"/>
      <c r="N60" s="126"/>
      <c r="O60" s="127"/>
      <c r="P60" s="123"/>
      <c r="Q60" s="123"/>
      <c r="R60" s="123"/>
      <c r="S60" s="123"/>
      <c r="T60" s="52">
        <f t="shared" si="2"/>
        <v>0</v>
      </c>
      <c r="U60" s="381">
        <f>IF(OR($B60=0,$C60=0,$J60=0,$J60="Agr ungültig"),0,IF($J60="keine","keine",IF(A_Stammdaten!$B$11-D_SAV!$C60&lt;0,0,MAX(0,D_SAV!$J60-(A_Stammdaten!$B$11-D_SAV!$C60)))))</f>
        <v>0</v>
      </c>
      <c r="V60" s="8">
        <f>IF($U60=0,0,IF(A_Stammdaten!$B$11-D_SAV!$C60&lt;0,0,D_SAV!$T60))</f>
        <v>0</v>
      </c>
      <c r="W60" s="8">
        <f t="shared" si="3"/>
        <v>0</v>
      </c>
      <c r="X60" s="52">
        <f t="shared" si="4"/>
        <v>0</v>
      </c>
      <c r="Y60" s="511">
        <v>1</v>
      </c>
      <c r="Z60" s="8">
        <f t="shared" si="5"/>
        <v>0</v>
      </c>
      <c r="AA60" s="8">
        <f t="shared" si="6"/>
        <v>0</v>
      </c>
      <c r="AB60" s="103">
        <f t="shared" si="7"/>
        <v>0</v>
      </c>
      <c r="AC60" s="513">
        <f>IFERROR(IF(VLOOKUP($G60,D1_ND!$A$3:$E$51,5,FALSE)="keine",1,IFERROR(VLOOKUP(D_SAV!$C60,Faktorreihe!$A$3:$F$91,VLOOKUP(D_SAV!$G60,D1_ND!$A$3:$E$51,5,FALSE)+1,FALSE),0)),0)</f>
        <v>0</v>
      </c>
      <c r="AD60" s="103">
        <f t="shared" si="8"/>
        <v>0</v>
      </c>
      <c r="AE60" s="103">
        <f t="shared" si="9"/>
        <v>0</v>
      </c>
      <c r="AF60" s="52">
        <f t="shared" si="10"/>
        <v>0</v>
      </c>
    </row>
    <row r="61" spans="1:32" x14ac:dyDescent="0.25">
      <c r="A61" s="156" t="b">
        <f t="shared" si="0"/>
        <v>0</v>
      </c>
      <c r="B61" s="92"/>
      <c r="C61" s="92"/>
      <c r="D61" s="92"/>
      <c r="E61" s="92"/>
      <c r="F61" s="92"/>
      <c r="G61" s="92"/>
      <c r="H61" s="170" t="str">
        <f>IFERROR(VLOOKUP($G61,D1_ND!$A$3:$E$51,2,FALSE), "Agr ungültig")</f>
        <v>Agr ungültig</v>
      </c>
      <c r="I61" s="170" t="str">
        <f>IFERROR(VLOOKUP($G61,D1_ND!$A$3:$E$51,3,FALSE), "Agr ungültig")</f>
        <v>Agr ungültig</v>
      </c>
      <c r="J61" s="170" t="str">
        <f>IFERROR(VLOOKUP($G61,D1_ND!$A$3:$E$51,4,FALSE), "Agr ungültig")</f>
        <v>Agr ungültig</v>
      </c>
      <c r="K61" s="171" t="str">
        <f t="shared" si="1"/>
        <v>ja</v>
      </c>
      <c r="L61" s="124"/>
      <c r="M61" s="125"/>
      <c r="N61" s="126"/>
      <c r="O61" s="127"/>
      <c r="P61" s="123"/>
      <c r="Q61" s="123"/>
      <c r="R61" s="123"/>
      <c r="S61" s="123"/>
      <c r="T61" s="52">
        <f t="shared" si="2"/>
        <v>0</v>
      </c>
      <c r="U61" s="381">
        <f>IF(OR($B61=0,$C61=0,$J61=0,$J61="Agr ungültig"),0,IF($J61="keine","keine",IF(A_Stammdaten!$B$11-D_SAV!$C61&lt;0,0,MAX(0,D_SAV!$J61-(A_Stammdaten!$B$11-D_SAV!$C61)))))</f>
        <v>0</v>
      </c>
      <c r="V61" s="8">
        <f>IF($U61=0,0,IF(A_Stammdaten!$B$11-D_SAV!$C61&lt;0,0,D_SAV!$T61))</f>
        <v>0</v>
      </c>
      <c r="W61" s="8">
        <f t="shared" si="3"/>
        <v>0</v>
      </c>
      <c r="X61" s="52">
        <f t="shared" si="4"/>
        <v>0</v>
      </c>
      <c r="Y61" s="511">
        <v>1</v>
      </c>
      <c r="Z61" s="8">
        <f t="shared" si="5"/>
        <v>0</v>
      </c>
      <c r="AA61" s="8">
        <f t="shared" si="6"/>
        <v>0</v>
      </c>
      <c r="AB61" s="103">
        <f t="shared" si="7"/>
        <v>0</v>
      </c>
      <c r="AC61" s="513">
        <f>IFERROR(IF(VLOOKUP($G61,D1_ND!$A$3:$E$51,5,FALSE)="keine",1,IFERROR(VLOOKUP(D_SAV!$C61,Faktorreihe!$A$3:$F$91,VLOOKUP(D_SAV!$G61,D1_ND!$A$3:$E$51,5,FALSE)+1,FALSE),0)),0)</f>
        <v>0</v>
      </c>
      <c r="AD61" s="103">
        <f t="shared" si="8"/>
        <v>0</v>
      </c>
      <c r="AE61" s="103">
        <f t="shared" si="9"/>
        <v>0</v>
      </c>
      <c r="AF61" s="52">
        <f t="shared" si="10"/>
        <v>0</v>
      </c>
    </row>
    <row r="62" spans="1:32" x14ac:dyDescent="0.25">
      <c r="A62" s="156" t="b">
        <f t="shared" si="0"/>
        <v>0</v>
      </c>
      <c r="B62" s="92"/>
      <c r="C62" s="92"/>
      <c r="D62" s="92"/>
      <c r="E62" s="92"/>
      <c r="F62" s="92"/>
      <c r="G62" s="92"/>
      <c r="H62" s="170" t="str">
        <f>IFERROR(VLOOKUP($G62,D1_ND!$A$3:$E$51,2,FALSE), "Agr ungültig")</f>
        <v>Agr ungültig</v>
      </c>
      <c r="I62" s="170" t="str">
        <f>IFERROR(VLOOKUP($G62,D1_ND!$A$3:$E$51,3,FALSE), "Agr ungültig")</f>
        <v>Agr ungültig</v>
      </c>
      <c r="J62" s="170" t="str">
        <f>IFERROR(VLOOKUP($G62,D1_ND!$A$3:$E$51,4,FALSE), "Agr ungültig")</f>
        <v>Agr ungültig</v>
      </c>
      <c r="K62" s="171" t="str">
        <f t="shared" si="1"/>
        <v>ja</v>
      </c>
      <c r="L62" s="124"/>
      <c r="M62" s="125"/>
      <c r="N62" s="126"/>
      <c r="O62" s="127"/>
      <c r="P62" s="123"/>
      <c r="Q62" s="123"/>
      <c r="R62" s="123"/>
      <c r="S62" s="123"/>
      <c r="T62" s="52">
        <f t="shared" si="2"/>
        <v>0</v>
      </c>
      <c r="U62" s="381">
        <f>IF(OR($B62=0,$C62=0,$J62=0,$J62="Agr ungültig"),0,IF($J62="keine","keine",IF(A_Stammdaten!$B$11-D_SAV!$C62&lt;0,0,MAX(0,D_SAV!$J62-(A_Stammdaten!$B$11-D_SAV!$C62)))))</f>
        <v>0</v>
      </c>
      <c r="V62" s="8">
        <f>IF($U62=0,0,IF(A_Stammdaten!$B$11-D_SAV!$C62&lt;0,0,D_SAV!$T62))</f>
        <v>0</v>
      </c>
      <c r="W62" s="8">
        <f t="shared" si="3"/>
        <v>0</v>
      </c>
      <c r="X62" s="52">
        <f t="shared" si="4"/>
        <v>0</v>
      </c>
      <c r="Y62" s="511">
        <v>1</v>
      </c>
      <c r="Z62" s="8">
        <f t="shared" si="5"/>
        <v>0</v>
      </c>
      <c r="AA62" s="8">
        <f t="shared" si="6"/>
        <v>0</v>
      </c>
      <c r="AB62" s="103">
        <f t="shared" si="7"/>
        <v>0</v>
      </c>
      <c r="AC62" s="513">
        <f>IFERROR(IF(VLOOKUP($G62,D1_ND!$A$3:$E$51,5,FALSE)="keine",1,IFERROR(VLOOKUP(D_SAV!$C62,Faktorreihe!$A$3:$F$91,VLOOKUP(D_SAV!$G62,D1_ND!$A$3:$E$51,5,FALSE)+1,FALSE),0)),0)</f>
        <v>0</v>
      </c>
      <c r="AD62" s="103">
        <f t="shared" si="8"/>
        <v>0</v>
      </c>
      <c r="AE62" s="103">
        <f t="shared" si="9"/>
        <v>0</v>
      </c>
      <c r="AF62" s="52">
        <f t="shared" si="10"/>
        <v>0</v>
      </c>
    </row>
    <row r="63" spans="1:32" x14ac:dyDescent="0.25">
      <c r="A63" s="156" t="b">
        <f t="shared" si="0"/>
        <v>0</v>
      </c>
      <c r="B63" s="92"/>
      <c r="C63" s="92"/>
      <c r="D63" s="92"/>
      <c r="E63" s="92"/>
      <c r="F63" s="92"/>
      <c r="G63" s="92"/>
      <c r="H63" s="170" t="str">
        <f>IFERROR(VLOOKUP($G63,D1_ND!$A$3:$E$51,2,FALSE), "Agr ungültig")</f>
        <v>Agr ungültig</v>
      </c>
      <c r="I63" s="170" t="str">
        <f>IFERROR(VLOOKUP($G63,D1_ND!$A$3:$E$51,3,FALSE), "Agr ungültig")</f>
        <v>Agr ungültig</v>
      </c>
      <c r="J63" s="170" t="str">
        <f>IFERROR(VLOOKUP($G63,D1_ND!$A$3:$E$51,4,FALSE), "Agr ungültig")</f>
        <v>Agr ungültig</v>
      </c>
      <c r="K63" s="171" t="str">
        <f t="shared" si="1"/>
        <v>ja</v>
      </c>
      <c r="L63" s="124"/>
      <c r="M63" s="125"/>
      <c r="N63" s="126"/>
      <c r="O63" s="127"/>
      <c r="P63" s="123"/>
      <c r="Q63" s="123"/>
      <c r="R63" s="123"/>
      <c r="S63" s="123"/>
      <c r="T63" s="52">
        <f t="shared" si="2"/>
        <v>0</v>
      </c>
      <c r="U63" s="381">
        <f>IF(OR($B63=0,$C63=0,$J63=0,$J63="Agr ungültig"),0,IF($J63="keine","keine",IF(A_Stammdaten!$B$11-D_SAV!$C63&lt;0,0,MAX(0,D_SAV!$J63-(A_Stammdaten!$B$11-D_SAV!$C63)))))</f>
        <v>0</v>
      </c>
      <c r="V63" s="8">
        <f>IF($U63=0,0,IF(A_Stammdaten!$B$11-D_SAV!$C63&lt;0,0,D_SAV!$T63))</f>
        <v>0</v>
      </c>
      <c r="W63" s="8">
        <f t="shared" si="3"/>
        <v>0</v>
      </c>
      <c r="X63" s="52">
        <f t="shared" si="4"/>
        <v>0</v>
      </c>
      <c r="Y63" s="511">
        <v>1</v>
      </c>
      <c r="Z63" s="8">
        <f t="shared" si="5"/>
        <v>0</v>
      </c>
      <c r="AA63" s="8">
        <f t="shared" si="6"/>
        <v>0</v>
      </c>
      <c r="AB63" s="103">
        <f t="shared" si="7"/>
        <v>0</v>
      </c>
      <c r="AC63" s="513">
        <f>IFERROR(IF(VLOOKUP($G63,D1_ND!$A$3:$E$51,5,FALSE)="keine",1,IFERROR(VLOOKUP(D_SAV!$C63,Faktorreihe!$A$3:$F$91,VLOOKUP(D_SAV!$G63,D1_ND!$A$3:$E$51,5,FALSE)+1,FALSE),0)),0)</f>
        <v>0</v>
      </c>
      <c r="AD63" s="103">
        <f t="shared" si="8"/>
        <v>0</v>
      </c>
      <c r="AE63" s="103">
        <f t="shared" si="9"/>
        <v>0</v>
      </c>
      <c r="AF63" s="52">
        <f t="shared" si="10"/>
        <v>0</v>
      </c>
    </row>
    <row r="64" spans="1:32" x14ac:dyDescent="0.25">
      <c r="A64" s="156" t="b">
        <f t="shared" si="0"/>
        <v>0</v>
      </c>
      <c r="B64" s="92"/>
      <c r="C64" s="92"/>
      <c r="D64" s="92"/>
      <c r="E64" s="92"/>
      <c r="F64" s="92"/>
      <c r="G64" s="92"/>
      <c r="H64" s="170" t="str">
        <f>IFERROR(VLOOKUP($G64,D1_ND!$A$3:$E$51,2,FALSE), "Agr ungültig")</f>
        <v>Agr ungültig</v>
      </c>
      <c r="I64" s="170" t="str">
        <f>IFERROR(VLOOKUP($G64,D1_ND!$A$3:$E$51,3,FALSE), "Agr ungültig")</f>
        <v>Agr ungültig</v>
      </c>
      <c r="J64" s="170" t="str">
        <f>IFERROR(VLOOKUP($G64,D1_ND!$A$3:$E$51,4,FALSE), "Agr ungültig")</f>
        <v>Agr ungültig</v>
      </c>
      <c r="K64" s="171" t="str">
        <f t="shared" si="1"/>
        <v>ja</v>
      </c>
      <c r="L64" s="124"/>
      <c r="M64" s="125"/>
      <c r="N64" s="126"/>
      <c r="O64" s="127"/>
      <c r="P64" s="123"/>
      <c r="Q64" s="123"/>
      <c r="R64" s="123"/>
      <c r="S64" s="123"/>
      <c r="T64" s="52">
        <f t="shared" si="2"/>
        <v>0</v>
      </c>
      <c r="U64" s="381">
        <f>IF(OR($B64=0,$C64=0,$J64=0,$J64="Agr ungültig"),0,IF($J64="keine","keine",IF(A_Stammdaten!$B$11-D_SAV!$C64&lt;0,0,MAX(0,D_SAV!$J64-(A_Stammdaten!$B$11-D_SAV!$C64)))))</f>
        <v>0</v>
      </c>
      <c r="V64" s="8">
        <f>IF($U64=0,0,IF(A_Stammdaten!$B$11-D_SAV!$C64&lt;0,0,D_SAV!$T64))</f>
        <v>0</v>
      </c>
      <c r="W64" s="8">
        <f t="shared" si="3"/>
        <v>0</v>
      </c>
      <c r="X64" s="52">
        <f t="shared" si="4"/>
        <v>0</v>
      </c>
      <c r="Y64" s="511">
        <v>1</v>
      </c>
      <c r="Z64" s="8">
        <f t="shared" si="5"/>
        <v>0</v>
      </c>
      <c r="AA64" s="8">
        <f t="shared" si="6"/>
        <v>0</v>
      </c>
      <c r="AB64" s="103">
        <f t="shared" si="7"/>
        <v>0</v>
      </c>
      <c r="AC64" s="513">
        <f>IFERROR(IF(VLOOKUP($G64,D1_ND!$A$3:$E$51,5,FALSE)="keine",1,IFERROR(VLOOKUP(D_SAV!$C64,Faktorreihe!$A$3:$F$91,VLOOKUP(D_SAV!$G64,D1_ND!$A$3:$E$51,5,FALSE)+1,FALSE),0)),0)</f>
        <v>0</v>
      </c>
      <c r="AD64" s="103">
        <f t="shared" si="8"/>
        <v>0</v>
      </c>
      <c r="AE64" s="103">
        <f t="shared" si="9"/>
        <v>0</v>
      </c>
      <c r="AF64" s="52">
        <f t="shared" si="10"/>
        <v>0</v>
      </c>
    </row>
    <row r="65" spans="1:32" x14ac:dyDescent="0.25">
      <c r="A65" s="156" t="b">
        <f t="shared" si="0"/>
        <v>0</v>
      </c>
      <c r="B65" s="92"/>
      <c r="C65" s="92"/>
      <c r="D65" s="92"/>
      <c r="E65" s="92"/>
      <c r="F65" s="92"/>
      <c r="G65" s="92"/>
      <c r="H65" s="170" t="str">
        <f>IFERROR(VLOOKUP($G65,D1_ND!$A$3:$E$51,2,FALSE), "Agr ungültig")</f>
        <v>Agr ungültig</v>
      </c>
      <c r="I65" s="170" t="str">
        <f>IFERROR(VLOOKUP($G65,D1_ND!$A$3:$E$51,3,FALSE), "Agr ungültig")</f>
        <v>Agr ungültig</v>
      </c>
      <c r="J65" s="170" t="str">
        <f>IFERROR(VLOOKUP($G65,D1_ND!$A$3:$E$51,4,FALSE), "Agr ungültig")</f>
        <v>Agr ungültig</v>
      </c>
      <c r="K65" s="171" t="str">
        <f t="shared" si="1"/>
        <v>ja</v>
      </c>
      <c r="L65" s="124"/>
      <c r="M65" s="125"/>
      <c r="N65" s="126"/>
      <c r="O65" s="127"/>
      <c r="P65" s="123"/>
      <c r="Q65" s="123"/>
      <c r="R65" s="123"/>
      <c r="S65" s="123"/>
      <c r="T65" s="52">
        <f t="shared" si="2"/>
        <v>0</v>
      </c>
      <c r="U65" s="381">
        <f>IF(OR($B65=0,$C65=0,$J65=0,$J65="Agr ungültig"),0,IF($J65="keine","keine",IF(A_Stammdaten!$B$11-D_SAV!$C65&lt;0,0,MAX(0,D_SAV!$J65-(A_Stammdaten!$B$11-D_SAV!$C65)))))</f>
        <v>0</v>
      </c>
      <c r="V65" s="8">
        <f>IF($U65=0,0,IF(A_Stammdaten!$B$11-D_SAV!$C65&lt;0,0,D_SAV!$T65))</f>
        <v>0</v>
      </c>
      <c r="W65" s="8">
        <f t="shared" si="3"/>
        <v>0</v>
      </c>
      <c r="X65" s="52">
        <f t="shared" si="4"/>
        <v>0</v>
      </c>
      <c r="Y65" s="511">
        <v>1</v>
      </c>
      <c r="Z65" s="8">
        <f t="shared" si="5"/>
        <v>0</v>
      </c>
      <c r="AA65" s="8">
        <f t="shared" si="6"/>
        <v>0</v>
      </c>
      <c r="AB65" s="103">
        <f t="shared" si="7"/>
        <v>0</v>
      </c>
      <c r="AC65" s="513">
        <f>IFERROR(IF(VLOOKUP($G65,D1_ND!$A$3:$E$51,5,FALSE)="keine",1,IFERROR(VLOOKUP(D_SAV!$C65,Faktorreihe!$A$3:$F$91,VLOOKUP(D_SAV!$G65,D1_ND!$A$3:$E$51,5,FALSE)+1,FALSE),0)),0)</f>
        <v>0</v>
      </c>
      <c r="AD65" s="103">
        <f t="shared" si="8"/>
        <v>0</v>
      </c>
      <c r="AE65" s="103">
        <f t="shared" si="9"/>
        <v>0</v>
      </c>
      <c r="AF65" s="52">
        <f t="shared" si="10"/>
        <v>0</v>
      </c>
    </row>
    <row r="66" spans="1:32" x14ac:dyDescent="0.25">
      <c r="A66" s="156" t="b">
        <f t="shared" si="0"/>
        <v>0</v>
      </c>
      <c r="B66" s="92"/>
      <c r="C66" s="92"/>
      <c r="D66" s="92"/>
      <c r="E66" s="92"/>
      <c r="F66" s="92"/>
      <c r="G66" s="92"/>
      <c r="H66" s="170" t="str">
        <f>IFERROR(VLOOKUP($G66,D1_ND!$A$3:$E$51,2,FALSE), "Agr ungültig")</f>
        <v>Agr ungültig</v>
      </c>
      <c r="I66" s="170" t="str">
        <f>IFERROR(VLOOKUP($G66,D1_ND!$A$3:$E$51,3,FALSE), "Agr ungültig")</f>
        <v>Agr ungültig</v>
      </c>
      <c r="J66" s="170" t="str">
        <f>IFERROR(VLOOKUP($G66,D1_ND!$A$3:$E$51,4,FALSE), "Agr ungültig")</f>
        <v>Agr ungültig</v>
      </c>
      <c r="K66" s="171" t="str">
        <f t="shared" si="1"/>
        <v>ja</v>
      </c>
      <c r="L66" s="124"/>
      <c r="M66" s="125"/>
      <c r="N66" s="126"/>
      <c r="O66" s="127"/>
      <c r="P66" s="123"/>
      <c r="Q66" s="123"/>
      <c r="R66" s="123"/>
      <c r="S66" s="123"/>
      <c r="T66" s="52">
        <f t="shared" si="2"/>
        <v>0</v>
      </c>
      <c r="U66" s="381">
        <f>IF(OR($B66=0,$C66=0,$J66=0,$J66="Agr ungültig"),0,IF($J66="keine","keine",IF(A_Stammdaten!$B$11-D_SAV!$C66&lt;0,0,MAX(0,D_SAV!$J66-(A_Stammdaten!$B$11-D_SAV!$C66)))))</f>
        <v>0</v>
      </c>
      <c r="V66" s="8">
        <f>IF($U66=0,0,IF(A_Stammdaten!$B$11-D_SAV!$C66&lt;0,0,D_SAV!$T66))</f>
        <v>0</v>
      </c>
      <c r="W66" s="8">
        <f t="shared" si="3"/>
        <v>0</v>
      </c>
      <c r="X66" s="52">
        <f t="shared" si="4"/>
        <v>0</v>
      </c>
      <c r="Y66" s="511">
        <v>1</v>
      </c>
      <c r="Z66" s="8">
        <f t="shared" si="5"/>
        <v>0</v>
      </c>
      <c r="AA66" s="8">
        <f t="shared" si="6"/>
        <v>0</v>
      </c>
      <c r="AB66" s="103">
        <f t="shared" si="7"/>
        <v>0</v>
      </c>
      <c r="AC66" s="513">
        <f>IFERROR(IF(VLOOKUP($G66,D1_ND!$A$3:$E$51,5,FALSE)="keine",1,IFERROR(VLOOKUP(D_SAV!$C66,Faktorreihe!$A$3:$F$91,VLOOKUP(D_SAV!$G66,D1_ND!$A$3:$E$51,5,FALSE)+1,FALSE),0)),0)</f>
        <v>0</v>
      </c>
      <c r="AD66" s="103">
        <f t="shared" si="8"/>
        <v>0</v>
      </c>
      <c r="AE66" s="103">
        <f t="shared" si="9"/>
        <v>0</v>
      </c>
      <c r="AF66" s="52">
        <f t="shared" si="10"/>
        <v>0</v>
      </c>
    </row>
    <row r="67" spans="1:32" x14ac:dyDescent="0.25">
      <c r="A67" s="156" t="b">
        <f t="shared" si="0"/>
        <v>0</v>
      </c>
      <c r="B67" s="92"/>
      <c r="C67" s="92"/>
      <c r="D67" s="92"/>
      <c r="E67" s="92"/>
      <c r="F67" s="92"/>
      <c r="G67" s="92"/>
      <c r="H67" s="170" t="str">
        <f>IFERROR(VLOOKUP($G67,D1_ND!$A$3:$E$51,2,FALSE), "Agr ungültig")</f>
        <v>Agr ungültig</v>
      </c>
      <c r="I67" s="170" t="str">
        <f>IFERROR(VLOOKUP($G67,D1_ND!$A$3:$E$51,3,FALSE), "Agr ungültig")</f>
        <v>Agr ungültig</v>
      </c>
      <c r="J67" s="170" t="str">
        <f>IFERROR(VLOOKUP($G67,D1_ND!$A$3:$E$51,4,FALSE), "Agr ungültig")</f>
        <v>Agr ungültig</v>
      </c>
      <c r="K67" s="171" t="str">
        <f t="shared" si="1"/>
        <v>ja</v>
      </c>
      <c r="L67" s="124"/>
      <c r="M67" s="125"/>
      <c r="N67" s="126"/>
      <c r="O67" s="127"/>
      <c r="P67" s="123"/>
      <c r="Q67" s="123"/>
      <c r="R67" s="123"/>
      <c r="S67" s="123"/>
      <c r="T67" s="52">
        <f t="shared" si="2"/>
        <v>0</v>
      </c>
      <c r="U67" s="381">
        <f>IF(OR($B67=0,$C67=0,$J67=0,$J67="Agr ungültig"),0,IF($J67="keine","keine",IF(A_Stammdaten!$B$11-D_SAV!$C67&lt;0,0,MAX(0,D_SAV!$J67-(A_Stammdaten!$B$11-D_SAV!$C67)))))</f>
        <v>0</v>
      </c>
      <c r="V67" s="8">
        <f>IF($U67=0,0,IF(A_Stammdaten!$B$11-D_SAV!$C67&lt;0,0,D_SAV!$T67))</f>
        <v>0</v>
      </c>
      <c r="W67" s="8">
        <f t="shared" si="3"/>
        <v>0</v>
      </c>
      <c r="X67" s="52">
        <f t="shared" si="4"/>
        <v>0</v>
      </c>
      <c r="Y67" s="511">
        <v>1</v>
      </c>
      <c r="Z67" s="8">
        <f t="shared" si="5"/>
        <v>0</v>
      </c>
      <c r="AA67" s="8">
        <f t="shared" si="6"/>
        <v>0</v>
      </c>
      <c r="AB67" s="103">
        <f t="shared" si="7"/>
        <v>0</v>
      </c>
      <c r="AC67" s="513">
        <f>IFERROR(IF(VLOOKUP($G67,D1_ND!$A$3:$E$51,5,FALSE)="keine",1,IFERROR(VLOOKUP(D_SAV!$C67,Faktorreihe!$A$3:$F$91,VLOOKUP(D_SAV!$G67,D1_ND!$A$3:$E$51,5,FALSE)+1,FALSE),0)),0)</f>
        <v>0</v>
      </c>
      <c r="AD67" s="103">
        <f t="shared" si="8"/>
        <v>0</v>
      </c>
      <c r="AE67" s="103">
        <f t="shared" si="9"/>
        <v>0</v>
      </c>
      <c r="AF67" s="52">
        <f t="shared" si="10"/>
        <v>0</v>
      </c>
    </row>
    <row r="68" spans="1:32" x14ac:dyDescent="0.25">
      <c r="A68" s="156" t="b">
        <f t="shared" si="0"/>
        <v>0</v>
      </c>
      <c r="B68" s="92"/>
      <c r="C68" s="92"/>
      <c r="D68" s="92"/>
      <c r="E68" s="92"/>
      <c r="F68" s="92"/>
      <c r="G68" s="92"/>
      <c r="H68" s="170" t="str">
        <f>IFERROR(VLOOKUP($G68,D1_ND!$A$3:$E$51,2,FALSE), "Agr ungültig")</f>
        <v>Agr ungültig</v>
      </c>
      <c r="I68" s="170" t="str">
        <f>IFERROR(VLOOKUP($G68,D1_ND!$A$3:$E$51,3,FALSE), "Agr ungültig")</f>
        <v>Agr ungültig</v>
      </c>
      <c r="J68" s="170" t="str">
        <f>IFERROR(VLOOKUP($G68,D1_ND!$A$3:$E$51,4,FALSE), "Agr ungültig")</f>
        <v>Agr ungültig</v>
      </c>
      <c r="K68" s="171" t="str">
        <f t="shared" si="1"/>
        <v>ja</v>
      </c>
      <c r="L68" s="124"/>
      <c r="M68" s="125"/>
      <c r="N68" s="126"/>
      <c r="O68" s="127"/>
      <c r="P68" s="123"/>
      <c r="Q68" s="123"/>
      <c r="R68" s="123"/>
      <c r="S68" s="123"/>
      <c r="T68" s="52">
        <f t="shared" si="2"/>
        <v>0</v>
      </c>
      <c r="U68" s="381">
        <f>IF(OR($B68=0,$C68=0,$J68=0,$J68="Agr ungültig"),0,IF($J68="keine","keine",IF(A_Stammdaten!$B$11-D_SAV!$C68&lt;0,0,MAX(0,D_SAV!$J68-(A_Stammdaten!$B$11-D_SAV!$C68)))))</f>
        <v>0</v>
      </c>
      <c r="V68" s="8">
        <f>IF($U68=0,0,IF(A_Stammdaten!$B$11-D_SAV!$C68&lt;0,0,D_SAV!$T68))</f>
        <v>0</v>
      </c>
      <c r="W68" s="8">
        <f t="shared" si="3"/>
        <v>0</v>
      </c>
      <c r="X68" s="52">
        <f t="shared" si="4"/>
        <v>0</v>
      </c>
      <c r="Y68" s="511">
        <v>1</v>
      </c>
      <c r="Z68" s="8">
        <f t="shared" si="5"/>
        <v>0</v>
      </c>
      <c r="AA68" s="8">
        <f t="shared" si="6"/>
        <v>0</v>
      </c>
      <c r="AB68" s="103">
        <f t="shared" si="7"/>
        <v>0</v>
      </c>
      <c r="AC68" s="513">
        <f>IFERROR(IF(VLOOKUP($G68,D1_ND!$A$3:$E$51,5,FALSE)="keine",1,IFERROR(VLOOKUP(D_SAV!$C68,Faktorreihe!$A$3:$F$91,VLOOKUP(D_SAV!$G68,D1_ND!$A$3:$E$51,5,FALSE)+1,FALSE),0)),0)</f>
        <v>0</v>
      </c>
      <c r="AD68" s="103">
        <f t="shared" si="8"/>
        <v>0</v>
      </c>
      <c r="AE68" s="103">
        <f t="shared" si="9"/>
        <v>0</v>
      </c>
      <c r="AF68" s="52">
        <f t="shared" si="10"/>
        <v>0</v>
      </c>
    </row>
    <row r="69" spans="1:32" x14ac:dyDescent="0.25">
      <c r="A69" s="156" t="b">
        <f t="shared" si="0"/>
        <v>0</v>
      </c>
      <c r="B69" s="92"/>
      <c r="C69" s="92"/>
      <c r="D69" s="92"/>
      <c r="E69" s="92"/>
      <c r="F69" s="92"/>
      <c r="G69" s="92"/>
      <c r="H69" s="170" t="str">
        <f>IFERROR(VLOOKUP($G69,D1_ND!$A$3:$E$51,2,FALSE), "Agr ungültig")</f>
        <v>Agr ungültig</v>
      </c>
      <c r="I69" s="170" t="str">
        <f>IFERROR(VLOOKUP($G69,D1_ND!$A$3:$E$51,3,FALSE), "Agr ungültig")</f>
        <v>Agr ungültig</v>
      </c>
      <c r="J69" s="170" t="str">
        <f>IFERROR(VLOOKUP($G69,D1_ND!$A$3:$E$51,4,FALSE), "Agr ungültig")</f>
        <v>Agr ungültig</v>
      </c>
      <c r="K69" s="171" t="str">
        <f t="shared" si="1"/>
        <v>ja</v>
      </c>
      <c r="L69" s="124"/>
      <c r="M69" s="125"/>
      <c r="N69" s="126"/>
      <c r="O69" s="127"/>
      <c r="P69" s="123"/>
      <c r="Q69" s="123"/>
      <c r="R69" s="123"/>
      <c r="S69" s="123"/>
      <c r="T69" s="52">
        <f t="shared" si="2"/>
        <v>0</v>
      </c>
      <c r="U69" s="381">
        <f>IF(OR($B69=0,$C69=0,$J69=0,$J69="Agr ungültig"),0,IF($J69="keine","keine",IF(A_Stammdaten!$B$11-D_SAV!$C69&lt;0,0,MAX(0,D_SAV!$J69-(A_Stammdaten!$B$11-D_SAV!$C69)))))</f>
        <v>0</v>
      </c>
      <c r="V69" s="8">
        <f>IF($U69=0,0,IF(A_Stammdaten!$B$11-D_SAV!$C69&lt;0,0,D_SAV!$T69))</f>
        <v>0</v>
      </c>
      <c r="W69" s="8">
        <f t="shared" si="3"/>
        <v>0</v>
      </c>
      <c r="X69" s="52">
        <f t="shared" si="4"/>
        <v>0</v>
      </c>
      <c r="Y69" s="511">
        <v>1</v>
      </c>
      <c r="Z69" s="8">
        <f t="shared" si="5"/>
        <v>0</v>
      </c>
      <c r="AA69" s="8">
        <f t="shared" si="6"/>
        <v>0</v>
      </c>
      <c r="AB69" s="103">
        <f t="shared" si="7"/>
        <v>0</v>
      </c>
      <c r="AC69" s="513">
        <f>IFERROR(IF(VLOOKUP($G69,D1_ND!$A$3:$E$51,5,FALSE)="keine",1,IFERROR(VLOOKUP(D_SAV!$C69,Faktorreihe!$A$3:$F$91,VLOOKUP(D_SAV!$G69,D1_ND!$A$3:$E$51,5,FALSE)+1,FALSE),0)),0)</f>
        <v>0</v>
      </c>
      <c r="AD69" s="103">
        <f t="shared" si="8"/>
        <v>0</v>
      </c>
      <c r="AE69" s="103">
        <f t="shared" si="9"/>
        <v>0</v>
      </c>
      <c r="AF69" s="52">
        <f t="shared" si="10"/>
        <v>0</v>
      </c>
    </row>
    <row r="70" spans="1:32" x14ac:dyDescent="0.25">
      <c r="A70" s="156" t="b">
        <f t="shared" si="0"/>
        <v>0</v>
      </c>
      <c r="B70" s="92"/>
      <c r="C70" s="92"/>
      <c r="D70" s="92"/>
      <c r="E70" s="92"/>
      <c r="F70" s="92"/>
      <c r="G70" s="92"/>
      <c r="H70" s="170" t="str">
        <f>IFERROR(VLOOKUP($G70,D1_ND!$A$3:$E$51,2,FALSE), "Agr ungültig")</f>
        <v>Agr ungültig</v>
      </c>
      <c r="I70" s="170" t="str">
        <f>IFERROR(VLOOKUP($G70,D1_ND!$A$3:$E$51,3,FALSE), "Agr ungültig")</f>
        <v>Agr ungültig</v>
      </c>
      <c r="J70" s="170" t="str">
        <f>IFERROR(VLOOKUP($G70,D1_ND!$A$3:$E$51,4,FALSE), "Agr ungültig")</f>
        <v>Agr ungültig</v>
      </c>
      <c r="K70" s="171" t="str">
        <f t="shared" si="1"/>
        <v>ja</v>
      </c>
      <c r="L70" s="124"/>
      <c r="M70" s="125"/>
      <c r="N70" s="126"/>
      <c r="O70" s="127"/>
      <c r="P70" s="123"/>
      <c r="Q70" s="123"/>
      <c r="R70" s="123"/>
      <c r="S70" s="123"/>
      <c r="T70" s="52">
        <f t="shared" si="2"/>
        <v>0</v>
      </c>
      <c r="U70" s="381">
        <f>IF(OR($B70=0,$C70=0,$J70=0,$J70="Agr ungültig"),0,IF($J70="keine","keine",IF(A_Stammdaten!$B$11-D_SAV!$C70&lt;0,0,MAX(0,D_SAV!$J70-(A_Stammdaten!$B$11-D_SAV!$C70)))))</f>
        <v>0</v>
      </c>
      <c r="V70" s="8">
        <f>IF($U70=0,0,IF(A_Stammdaten!$B$11-D_SAV!$C70&lt;0,0,D_SAV!$T70))</f>
        <v>0</v>
      </c>
      <c r="W70" s="8">
        <f t="shared" si="3"/>
        <v>0</v>
      </c>
      <c r="X70" s="52">
        <f t="shared" si="4"/>
        <v>0</v>
      </c>
      <c r="Y70" s="511">
        <v>1</v>
      </c>
      <c r="Z70" s="8">
        <f t="shared" si="5"/>
        <v>0</v>
      </c>
      <c r="AA70" s="8">
        <f t="shared" si="6"/>
        <v>0</v>
      </c>
      <c r="AB70" s="103">
        <f t="shared" si="7"/>
        <v>0</v>
      </c>
      <c r="AC70" s="513">
        <f>IFERROR(IF(VLOOKUP($G70,D1_ND!$A$3:$E$51,5,FALSE)="keine",1,IFERROR(VLOOKUP(D_SAV!$C70,Faktorreihe!$A$3:$F$91,VLOOKUP(D_SAV!$G70,D1_ND!$A$3:$E$51,5,FALSE)+1,FALSE),0)),0)</f>
        <v>0</v>
      </c>
      <c r="AD70" s="103">
        <f t="shared" si="8"/>
        <v>0</v>
      </c>
      <c r="AE70" s="103">
        <f t="shared" si="9"/>
        <v>0</v>
      </c>
      <c r="AF70" s="52">
        <f t="shared" si="10"/>
        <v>0</v>
      </c>
    </row>
    <row r="71" spans="1:32" x14ac:dyDescent="0.25">
      <c r="A71" s="156" t="b">
        <f t="shared" ref="A71:A120" si="11">IF(AND(B71&lt;&gt;0,C71&lt;&gt;0),IF(D71&lt;&gt;0,CONCATENATE(B71,"-",C71,"-",D71),CONCATENATE(B71,"-",C71)))</f>
        <v>0</v>
      </c>
      <c r="B71" s="92"/>
      <c r="C71" s="92"/>
      <c r="D71" s="92"/>
      <c r="E71" s="92"/>
      <c r="F71" s="92"/>
      <c r="G71" s="92"/>
      <c r="H71" s="170" t="str">
        <f>IFERROR(VLOOKUP($G71,D1_ND!$A$3:$E$51,2,FALSE), "Agr ungültig")</f>
        <v>Agr ungültig</v>
      </c>
      <c r="I71" s="170" t="str">
        <f>IFERROR(VLOOKUP($G71,D1_ND!$A$3:$E$51,3,FALSE), "Agr ungültig")</f>
        <v>Agr ungültig</v>
      </c>
      <c r="J71" s="170" t="str">
        <f>IFERROR(VLOOKUP($G71,D1_ND!$A$3:$E$51,4,FALSE), "Agr ungültig")</f>
        <v>Agr ungültig</v>
      </c>
      <c r="K71" s="171" t="str">
        <f t="shared" ref="K71:K134" si="12">IF($C71&lt;=2005, "ja", "nein")</f>
        <v>ja</v>
      </c>
      <c r="L71" s="124"/>
      <c r="M71" s="125"/>
      <c r="N71" s="126"/>
      <c r="O71" s="127"/>
      <c r="P71" s="123"/>
      <c r="Q71" s="123"/>
      <c r="R71" s="123"/>
      <c r="S71" s="123"/>
      <c r="T71" s="52">
        <f t="shared" ref="T71:T134" si="13">IF(OR($G71="Anlagen im Bau/geleistete Anzahlungen des Sachanlagevermögens", $G71="geleistete Anzahlungen des imateriellen Vermögens"), $P71+$Q71-$R71,$P71+$Q71-$R71+$S71)</f>
        <v>0</v>
      </c>
      <c r="U71" s="381">
        <f>IF(OR($B71=0,$C71=0,$J71=0,$J71="Agr ungültig"),0,IF($J71="keine","keine",IF(A_Stammdaten!$B$11-D_SAV!$C71&lt;0,0,MAX(0,D_SAV!$J71-(A_Stammdaten!$B$11-D_SAV!$C71)))))</f>
        <v>0</v>
      </c>
      <c r="V71" s="8">
        <f>IF($U71=0,0,IF(A_Stammdaten!$B$11-D_SAV!$C71&lt;0,0,D_SAV!$T71))</f>
        <v>0</v>
      </c>
      <c r="W71" s="8">
        <f t="shared" ref="W71:W120" si="14">V71-X71</f>
        <v>0</v>
      </c>
      <c r="X71" s="52">
        <f t="shared" ref="X71:X134" si="15">IF($U71=0,0,IF($U71="keine",$V71,$V71/$U71*($U71-1)))</f>
        <v>0</v>
      </c>
      <c r="Y71" s="511">
        <v>1</v>
      </c>
      <c r="Z71" s="8">
        <f t="shared" ref="Z71:Z134" si="16">$V71*$Y71</f>
        <v>0</v>
      </c>
      <c r="AA71" s="8">
        <f t="shared" ref="AA71:AA134" si="17">$Y71*$W71</f>
        <v>0</v>
      </c>
      <c r="AB71" s="103">
        <f t="shared" ref="AB71:AB134" si="18">$Y71*$X71</f>
        <v>0</v>
      </c>
      <c r="AC71" s="513">
        <f>IFERROR(IF(VLOOKUP($G71,D1_ND!$A$3:$E$51,5,FALSE)="keine",1,IFERROR(VLOOKUP(D_SAV!$C71,Faktorreihe!$A$3:$F$91,VLOOKUP(D_SAV!$G71,D1_ND!$A$3:$E$51,5,FALSE)+1,FALSE),0)),0)</f>
        <v>0</v>
      </c>
      <c r="AD71" s="103">
        <f t="shared" ref="AD71:AD134" si="19">$AC71*$Z71</f>
        <v>0</v>
      </c>
      <c r="AE71" s="103">
        <f t="shared" ref="AE71:AE134" si="20">$AC71*$AA71</f>
        <v>0</v>
      </c>
      <c r="AF71" s="52">
        <f t="shared" ref="AF71:AF134" si="21">$AC71*$AB71</f>
        <v>0</v>
      </c>
    </row>
    <row r="72" spans="1:32" x14ac:dyDescent="0.25">
      <c r="A72" s="156" t="b">
        <f t="shared" si="11"/>
        <v>0</v>
      </c>
      <c r="B72" s="92"/>
      <c r="C72" s="92"/>
      <c r="D72" s="92"/>
      <c r="E72" s="92"/>
      <c r="F72" s="92"/>
      <c r="G72" s="92"/>
      <c r="H72" s="170" t="str">
        <f>IFERROR(VLOOKUP($G72,D1_ND!$A$3:$E$51,2,FALSE), "Agr ungültig")</f>
        <v>Agr ungültig</v>
      </c>
      <c r="I72" s="170" t="str">
        <f>IFERROR(VLOOKUP($G72,D1_ND!$A$3:$E$51,3,FALSE), "Agr ungültig")</f>
        <v>Agr ungültig</v>
      </c>
      <c r="J72" s="170" t="str">
        <f>IFERROR(VLOOKUP($G72,D1_ND!$A$3:$E$51,4,FALSE), "Agr ungültig")</f>
        <v>Agr ungültig</v>
      </c>
      <c r="K72" s="171" t="str">
        <f t="shared" si="12"/>
        <v>ja</v>
      </c>
      <c r="L72" s="124"/>
      <c r="M72" s="125"/>
      <c r="N72" s="126"/>
      <c r="O72" s="127"/>
      <c r="P72" s="123"/>
      <c r="Q72" s="123"/>
      <c r="R72" s="123"/>
      <c r="S72" s="123"/>
      <c r="T72" s="52">
        <f t="shared" si="13"/>
        <v>0</v>
      </c>
      <c r="U72" s="381">
        <f>IF(OR($B72=0,$C72=0,$J72=0,$J72="Agr ungültig"),0,IF($J72="keine","keine",IF(A_Stammdaten!$B$11-D_SAV!$C72&lt;0,0,MAX(0,D_SAV!$J72-(A_Stammdaten!$B$11-D_SAV!$C72)))))</f>
        <v>0</v>
      </c>
      <c r="V72" s="8">
        <f>IF($U72=0,0,IF(A_Stammdaten!$B$11-D_SAV!$C72&lt;0,0,D_SAV!$T72))</f>
        <v>0</v>
      </c>
      <c r="W72" s="8">
        <f t="shared" si="14"/>
        <v>0</v>
      </c>
      <c r="X72" s="52">
        <f t="shared" si="15"/>
        <v>0</v>
      </c>
      <c r="Y72" s="511">
        <v>1</v>
      </c>
      <c r="Z72" s="8">
        <f t="shared" si="16"/>
        <v>0</v>
      </c>
      <c r="AA72" s="8">
        <f t="shared" si="17"/>
        <v>0</v>
      </c>
      <c r="AB72" s="103">
        <f t="shared" si="18"/>
        <v>0</v>
      </c>
      <c r="AC72" s="513">
        <f>IFERROR(IF(VLOOKUP($G72,D1_ND!$A$3:$E$51,5,FALSE)="keine",1,IFERROR(VLOOKUP(D_SAV!$C72,Faktorreihe!$A$3:$F$91,VLOOKUP(D_SAV!$G72,D1_ND!$A$3:$E$51,5,FALSE)+1,FALSE),0)),0)</f>
        <v>0</v>
      </c>
      <c r="AD72" s="103">
        <f t="shared" si="19"/>
        <v>0</v>
      </c>
      <c r="AE72" s="103">
        <f t="shared" si="20"/>
        <v>0</v>
      </c>
      <c r="AF72" s="52">
        <f t="shared" si="21"/>
        <v>0</v>
      </c>
    </row>
    <row r="73" spans="1:32" x14ac:dyDescent="0.25">
      <c r="A73" s="156" t="b">
        <f t="shared" si="11"/>
        <v>0</v>
      </c>
      <c r="B73" s="92"/>
      <c r="C73" s="92"/>
      <c r="D73" s="92"/>
      <c r="E73" s="92"/>
      <c r="F73" s="92"/>
      <c r="G73" s="92"/>
      <c r="H73" s="170" t="str">
        <f>IFERROR(VLOOKUP($G73,D1_ND!$A$3:$E$51,2,FALSE), "Agr ungültig")</f>
        <v>Agr ungültig</v>
      </c>
      <c r="I73" s="170" t="str">
        <f>IFERROR(VLOOKUP($G73,D1_ND!$A$3:$E$51,3,FALSE), "Agr ungültig")</f>
        <v>Agr ungültig</v>
      </c>
      <c r="J73" s="170" t="str">
        <f>IFERROR(VLOOKUP($G73,D1_ND!$A$3:$E$51,4,FALSE), "Agr ungültig")</f>
        <v>Agr ungültig</v>
      </c>
      <c r="K73" s="171" t="str">
        <f t="shared" si="12"/>
        <v>ja</v>
      </c>
      <c r="L73" s="124"/>
      <c r="M73" s="125"/>
      <c r="N73" s="126"/>
      <c r="O73" s="127"/>
      <c r="P73" s="123"/>
      <c r="Q73" s="123"/>
      <c r="R73" s="123"/>
      <c r="S73" s="123"/>
      <c r="T73" s="52">
        <f t="shared" si="13"/>
        <v>0</v>
      </c>
      <c r="U73" s="381">
        <f>IF(OR($B73=0,$C73=0,$J73=0,$J73="Agr ungültig"),0,IF($J73="keine","keine",IF(A_Stammdaten!$B$11-D_SAV!$C73&lt;0,0,MAX(0,D_SAV!$J73-(A_Stammdaten!$B$11-D_SAV!$C73)))))</f>
        <v>0</v>
      </c>
      <c r="V73" s="8">
        <f>IF($U73=0,0,IF(A_Stammdaten!$B$11-D_SAV!$C73&lt;0,0,D_SAV!$T73))</f>
        <v>0</v>
      </c>
      <c r="W73" s="8">
        <f t="shared" si="14"/>
        <v>0</v>
      </c>
      <c r="X73" s="52">
        <f t="shared" si="15"/>
        <v>0</v>
      </c>
      <c r="Y73" s="511">
        <v>1</v>
      </c>
      <c r="Z73" s="8">
        <f t="shared" si="16"/>
        <v>0</v>
      </c>
      <c r="AA73" s="8">
        <f t="shared" si="17"/>
        <v>0</v>
      </c>
      <c r="AB73" s="103">
        <f t="shared" si="18"/>
        <v>0</v>
      </c>
      <c r="AC73" s="513">
        <f>IFERROR(IF(VLOOKUP($G73,D1_ND!$A$3:$E$51,5,FALSE)="keine",1,IFERROR(VLOOKUP(D_SAV!$C73,Faktorreihe!$A$3:$F$91,VLOOKUP(D_SAV!$G73,D1_ND!$A$3:$E$51,5,FALSE)+1,FALSE),0)),0)</f>
        <v>0</v>
      </c>
      <c r="AD73" s="103">
        <f t="shared" si="19"/>
        <v>0</v>
      </c>
      <c r="AE73" s="103">
        <f t="shared" si="20"/>
        <v>0</v>
      </c>
      <c r="AF73" s="52">
        <f t="shared" si="21"/>
        <v>0</v>
      </c>
    </row>
    <row r="74" spans="1:32" x14ac:dyDescent="0.25">
      <c r="A74" s="156" t="b">
        <f t="shared" si="11"/>
        <v>0</v>
      </c>
      <c r="B74" s="92"/>
      <c r="C74" s="92"/>
      <c r="D74" s="92"/>
      <c r="E74" s="92"/>
      <c r="F74" s="92"/>
      <c r="G74" s="92"/>
      <c r="H74" s="170" t="str">
        <f>IFERROR(VLOOKUP($G74,D1_ND!$A$3:$E$51,2,FALSE), "Agr ungültig")</f>
        <v>Agr ungültig</v>
      </c>
      <c r="I74" s="170" t="str">
        <f>IFERROR(VLOOKUP($G74,D1_ND!$A$3:$E$51,3,FALSE), "Agr ungültig")</f>
        <v>Agr ungültig</v>
      </c>
      <c r="J74" s="170" t="str">
        <f>IFERROR(VLOOKUP($G74,D1_ND!$A$3:$E$51,4,FALSE), "Agr ungültig")</f>
        <v>Agr ungültig</v>
      </c>
      <c r="K74" s="171" t="str">
        <f t="shared" si="12"/>
        <v>ja</v>
      </c>
      <c r="L74" s="124"/>
      <c r="M74" s="125"/>
      <c r="N74" s="126"/>
      <c r="O74" s="127"/>
      <c r="P74" s="123"/>
      <c r="Q74" s="123"/>
      <c r="R74" s="123"/>
      <c r="S74" s="123"/>
      <c r="T74" s="52">
        <f t="shared" si="13"/>
        <v>0</v>
      </c>
      <c r="U74" s="381">
        <f>IF(OR($B74=0,$C74=0,$J74=0,$J74="Agr ungültig"),0,IF($J74="keine","keine",IF(A_Stammdaten!$B$11-D_SAV!$C74&lt;0,0,MAX(0,D_SAV!$J74-(A_Stammdaten!$B$11-D_SAV!$C74)))))</f>
        <v>0</v>
      </c>
      <c r="V74" s="8">
        <f>IF($U74=0,0,IF(A_Stammdaten!$B$11-D_SAV!$C74&lt;0,0,D_SAV!$T74))</f>
        <v>0</v>
      </c>
      <c r="W74" s="8">
        <f t="shared" si="14"/>
        <v>0</v>
      </c>
      <c r="X74" s="52">
        <f t="shared" si="15"/>
        <v>0</v>
      </c>
      <c r="Y74" s="511">
        <v>1</v>
      </c>
      <c r="Z74" s="8">
        <f t="shared" si="16"/>
        <v>0</v>
      </c>
      <c r="AA74" s="8">
        <f t="shared" si="17"/>
        <v>0</v>
      </c>
      <c r="AB74" s="103">
        <f t="shared" si="18"/>
        <v>0</v>
      </c>
      <c r="AC74" s="513">
        <f>IFERROR(IF(VLOOKUP($G74,D1_ND!$A$3:$E$51,5,FALSE)="keine",1,IFERROR(VLOOKUP(D_SAV!$C74,Faktorreihe!$A$3:$F$91,VLOOKUP(D_SAV!$G74,D1_ND!$A$3:$E$51,5,FALSE)+1,FALSE),0)),0)</f>
        <v>0</v>
      </c>
      <c r="AD74" s="103">
        <f t="shared" si="19"/>
        <v>0</v>
      </c>
      <c r="AE74" s="103">
        <f t="shared" si="20"/>
        <v>0</v>
      </c>
      <c r="AF74" s="52">
        <f t="shared" si="21"/>
        <v>0</v>
      </c>
    </row>
    <row r="75" spans="1:32" x14ac:dyDescent="0.25">
      <c r="A75" s="156" t="b">
        <f t="shared" si="11"/>
        <v>0</v>
      </c>
      <c r="B75" s="92"/>
      <c r="C75" s="92"/>
      <c r="D75" s="92"/>
      <c r="E75" s="92"/>
      <c r="F75" s="92"/>
      <c r="G75" s="92"/>
      <c r="H75" s="170" t="str">
        <f>IFERROR(VLOOKUP($G75,D1_ND!$A$3:$E$51,2,FALSE), "Agr ungültig")</f>
        <v>Agr ungültig</v>
      </c>
      <c r="I75" s="170" t="str">
        <f>IFERROR(VLOOKUP($G75,D1_ND!$A$3:$E$51,3,FALSE), "Agr ungültig")</f>
        <v>Agr ungültig</v>
      </c>
      <c r="J75" s="170" t="str">
        <f>IFERROR(VLOOKUP($G75,D1_ND!$A$3:$E$51,4,FALSE), "Agr ungültig")</f>
        <v>Agr ungültig</v>
      </c>
      <c r="K75" s="171" t="str">
        <f t="shared" si="12"/>
        <v>ja</v>
      </c>
      <c r="L75" s="124"/>
      <c r="M75" s="125"/>
      <c r="N75" s="126"/>
      <c r="O75" s="127"/>
      <c r="P75" s="123"/>
      <c r="Q75" s="123"/>
      <c r="R75" s="123"/>
      <c r="S75" s="123"/>
      <c r="T75" s="52">
        <f t="shared" si="13"/>
        <v>0</v>
      </c>
      <c r="U75" s="381">
        <f>IF(OR($B75=0,$C75=0,$J75=0,$J75="Agr ungültig"),0,IF($J75="keine","keine",IF(A_Stammdaten!$B$11-D_SAV!$C75&lt;0,0,MAX(0,D_SAV!$J75-(A_Stammdaten!$B$11-D_SAV!$C75)))))</f>
        <v>0</v>
      </c>
      <c r="V75" s="8">
        <f>IF($U75=0,0,IF(A_Stammdaten!$B$11-D_SAV!$C75&lt;0,0,D_SAV!$T75))</f>
        <v>0</v>
      </c>
      <c r="W75" s="8">
        <f t="shared" si="14"/>
        <v>0</v>
      </c>
      <c r="X75" s="52">
        <f t="shared" si="15"/>
        <v>0</v>
      </c>
      <c r="Y75" s="511">
        <v>1</v>
      </c>
      <c r="Z75" s="8">
        <f t="shared" si="16"/>
        <v>0</v>
      </c>
      <c r="AA75" s="8">
        <f t="shared" si="17"/>
        <v>0</v>
      </c>
      <c r="AB75" s="103">
        <f t="shared" si="18"/>
        <v>0</v>
      </c>
      <c r="AC75" s="513">
        <f>IFERROR(IF(VLOOKUP($G75,D1_ND!$A$3:$E$51,5,FALSE)="keine",1,IFERROR(VLOOKUP(D_SAV!$C75,Faktorreihe!$A$3:$F$91,VLOOKUP(D_SAV!$G75,D1_ND!$A$3:$E$51,5,FALSE)+1,FALSE),0)),0)</f>
        <v>0</v>
      </c>
      <c r="AD75" s="103">
        <f t="shared" si="19"/>
        <v>0</v>
      </c>
      <c r="AE75" s="103">
        <f t="shared" si="20"/>
        <v>0</v>
      </c>
      <c r="AF75" s="52">
        <f t="shared" si="21"/>
        <v>0</v>
      </c>
    </row>
    <row r="76" spans="1:32" x14ac:dyDescent="0.25">
      <c r="A76" s="156" t="b">
        <f t="shared" si="11"/>
        <v>0</v>
      </c>
      <c r="B76" s="92"/>
      <c r="C76" s="92"/>
      <c r="D76" s="92"/>
      <c r="E76" s="92"/>
      <c r="F76" s="92"/>
      <c r="G76" s="92"/>
      <c r="H76" s="170" t="str">
        <f>IFERROR(VLOOKUP($G76,D1_ND!$A$3:$E$51,2,FALSE), "Agr ungültig")</f>
        <v>Agr ungültig</v>
      </c>
      <c r="I76" s="170" t="str">
        <f>IFERROR(VLOOKUP($G76,D1_ND!$A$3:$E$51,3,FALSE), "Agr ungültig")</f>
        <v>Agr ungültig</v>
      </c>
      <c r="J76" s="170" t="str">
        <f>IFERROR(VLOOKUP($G76,D1_ND!$A$3:$E$51,4,FALSE), "Agr ungültig")</f>
        <v>Agr ungültig</v>
      </c>
      <c r="K76" s="171" t="str">
        <f t="shared" si="12"/>
        <v>ja</v>
      </c>
      <c r="L76" s="124"/>
      <c r="M76" s="125"/>
      <c r="N76" s="126"/>
      <c r="O76" s="127"/>
      <c r="P76" s="123"/>
      <c r="Q76" s="123"/>
      <c r="R76" s="123"/>
      <c r="S76" s="123"/>
      <c r="T76" s="52">
        <f t="shared" si="13"/>
        <v>0</v>
      </c>
      <c r="U76" s="381">
        <f>IF(OR($B76=0,$C76=0,$J76=0,$J76="Agr ungültig"),0,IF($J76="keine","keine",IF(A_Stammdaten!$B$11-D_SAV!$C76&lt;0,0,MAX(0,D_SAV!$J76-(A_Stammdaten!$B$11-D_SAV!$C76)))))</f>
        <v>0</v>
      </c>
      <c r="V76" s="8">
        <f>IF($U76=0,0,IF(A_Stammdaten!$B$11-D_SAV!$C76&lt;0,0,D_SAV!$T76))</f>
        <v>0</v>
      </c>
      <c r="W76" s="8">
        <f t="shared" si="14"/>
        <v>0</v>
      </c>
      <c r="X76" s="52">
        <f t="shared" si="15"/>
        <v>0</v>
      </c>
      <c r="Y76" s="511">
        <v>1</v>
      </c>
      <c r="Z76" s="8">
        <f t="shared" si="16"/>
        <v>0</v>
      </c>
      <c r="AA76" s="8">
        <f t="shared" si="17"/>
        <v>0</v>
      </c>
      <c r="AB76" s="103">
        <f t="shared" si="18"/>
        <v>0</v>
      </c>
      <c r="AC76" s="513">
        <f>IFERROR(IF(VLOOKUP($G76,D1_ND!$A$3:$E$51,5,FALSE)="keine",1,IFERROR(VLOOKUP(D_SAV!$C76,Faktorreihe!$A$3:$F$91,VLOOKUP(D_SAV!$G76,D1_ND!$A$3:$E$51,5,FALSE)+1,FALSE),0)),0)</f>
        <v>0</v>
      </c>
      <c r="AD76" s="103">
        <f t="shared" si="19"/>
        <v>0</v>
      </c>
      <c r="AE76" s="103">
        <f t="shared" si="20"/>
        <v>0</v>
      </c>
      <c r="AF76" s="52">
        <f t="shared" si="21"/>
        <v>0</v>
      </c>
    </row>
    <row r="77" spans="1:32" x14ac:dyDescent="0.25">
      <c r="A77" s="156" t="b">
        <f t="shared" si="11"/>
        <v>0</v>
      </c>
      <c r="B77" s="92"/>
      <c r="C77" s="92"/>
      <c r="D77" s="92"/>
      <c r="E77" s="92"/>
      <c r="F77" s="92"/>
      <c r="G77" s="92"/>
      <c r="H77" s="170" t="str">
        <f>IFERROR(VLOOKUP($G77,D1_ND!$A$3:$E$51,2,FALSE), "Agr ungültig")</f>
        <v>Agr ungültig</v>
      </c>
      <c r="I77" s="170" t="str">
        <f>IFERROR(VLOOKUP($G77,D1_ND!$A$3:$E$51,3,FALSE), "Agr ungültig")</f>
        <v>Agr ungültig</v>
      </c>
      <c r="J77" s="170" t="str">
        <f>IFERROR(VLOOKUP($G77,D1_ND!$A$3:$E$51,4,FALSE), "Agr ungültig")</f>
        <v>Agr ungültig</v>
      </c>
      <c r="K77" s="171" t="str">
        <f t="shared" si="12"/>
        <v>ja</v>
      </c>
      <c r="L77" s="124"/>
      <c r="M77" s="125"/>
      <c r="N77" s="126"/>
      <c r="O77" s="127"/>
      <c r="P77" s="123"/>
      <c r="Q77" s="123"/>
      <c r="R77" s="123"/>
      <c r="S77" s="123"/>
      <c r="T77" s="52">
        <f t="shared" si="13"/>
        <v>0</v>
      </c>
      <c r="U77" s="381">
        <f>IF(OR($B77=0,$C77=0,$J77=0,$J77="Agr ungültig"),0,IF($J77="keine","keine",IF(A_Stammdaten!$B$11-D_SAV!$C77&lt;0,0,MAX(0,D_SAV!$J77-(A_Stammdaten!$B$11-D_SAV!$C77)))))</f>
        <v>0</v>
      </c>
      <c r="V77" s="8">
        <f>IF($U77=0,0,IF(A_Stammdaten!$B$11-D_SAV!$C77&lt;0,0,D_SAV!$T77))</f>
        <v>0</v>
      </c>
      <c r="W77" s="8">
        <f t="shared" si="14"/>
        <v>0</v>
      </c>
      <c r="X77" s="52">
        <f t="shared" si="15"/>
        <v>0</v>
      </c>
      <c r="Y77" s="511">
        <v>1</v>
      </c>
      <c r="Z77" s="8">
        <f t="shared" si="16"/>
        <v>0</v>
      </c>
      <c r="AA77" s="8">
        <f t="shared" si="17"/>
        <v>0</v>
      </c>
      <c r="AB77" s="103">
        <f t="shared" si="18"/>
        <v>0</v>
      </c>
      <c r="AC77" s="513">
        <f>IFERROR(IF(VLOOKUP($G77,D1_ND!$A$3:$E$51,5,FALSE)="keine",1,IFERROR(VLOOKUP(D_SAV!$C77,Faktorreihe!$A$3:$F$91,VLOOKUP(D_SAV!$G77,D1_ND!$A$3:$E$51,5,FALSE)+1,FALSE),0)),0)</f>
        <v>0</v>
      </c>
      <c r="AD77" s="103">
        <f t="shared" si="19"/>
        <v>0</v>
      </c>
      <c r="AE77" s="103">
        <f t="shared" si="20"/>
        <v>0</v>
      </c>
      <c r="AF77" s="52">
        <f t="shared" si="21"/>
        <v>0</v>
      </c>
    </row>
    <row r="78" spans="1:32" x14ac:dyDescent="0.25">
      <c r="A78" s="156" t="b">
        <f t="shared" si="11"/>
        <v>0</v>
      </c>
      <c r="B78" s="92"/>
      <c r="C78" s="92"/>
      <c r="D78" s="92"/>
      <c r="E78" s="92"/>
      <c r="F78" s="92"/>
      <c r="G78" s="92"/>
      <c r="H78" s="170" t="str">
        <f>IFERROR(VLOOKUP($G78,D1_ND!$A$3:$E$51,2,FALSE), "Agr ungültig")</f>
        <v>Agr ungültig</v>
      </c>
      <c r="I78" s="170" t="str">
        <f>IFERROR(VLOOKUP($G78,D1_ND!$A$3:$E$51,3,FALSE), "Agr ungültig")</f>
        <v>Agr ungültig</v>
      </c>
      <c r="J78" s="170" t="str">
        <f>IFERROR(VLOOKUP($G78,D1_ND!$A$3:$E$51,4,FALSE), "Agr ungültig")</f>
        <v>Agr ungültig</v>
      </c>
      <c r="K78" s="171" t="str">
        <f t="shared" si="12"/>
        <v>ja</v>
      </c>
      <c r="L78" s="124"/>
      <c r="M78" s="125"/>
      <c r="N78" s="126"/>
      <c r="O78" s="127"/>
      <c r="P78" s="123"/>
      <c r="Q78" s="123"/>
      <c r="R78" s="123"/>
      <c r="S78" s="123"/>
      <c r="T78" s="52">
        <f t="shared" si="13"/>
        <v>0</v>
      </c>
      <c r="U78" s="381">
        <f>IF(OR($B78=0,$C78=0,$J78=0,$J78="Agr ungültig"),0,IF($J78="keine","keine",IF(A_Stammdaten!$B$11-D_SAV!$C78&lt;0,0,MAX(0,D_SAV!$J78-(A_Stammdaten!$B$11-D_SAV!$C78)))))</f>
        <v>0</v>
      </c>
      <c r="V78" s="8">
        <f>IF($U78=0,0,IF(A_Stammdaten!$B$11-D_SAV!$C78&lt;0,0,D_SAV!$T78))</f>
        <v>0</v>
      </c>
      <c r="W78" s="8">
        <f t="shared" si="14"/>
        <v>0</v>
      </c>
      <c r="X78" s="52">
        <f t="shared" si="15"/>
        <v>0</v>
      </c>
      <c r="Y78" s="511">
        <v>1</v>
      </c>
      <c r="Z78" s="8">
        <f t="shared" si="16"/>
        <v>0</v>
      </c>
      <c r="AA78" s="8">
        <f t="shared" si="17"/>
        <v>0</v>
      </c>
      <c r="AB78" s="103">
        <f t="shared" si="18"/>
        <v>0</v>
      </c>
      <c r="AC78" s="513">
        <f>IFERROR(IF(VLOOKUP($G78,D1_ND!$A$3:$E$51,5,FALSE)="keine",1,IFERROR(VLOOKUP(D_SAV!$C78,Faktorreihe!$A$3:$F$91,VLOOKUP(D_SAV!$G78,D1_ND!$A$3:$E$51,5,FALSE)+1,FALSE),0)),0)</f>
        <v>0</v>
      </c>
      <c r="AD78" s="103">
        <f t="shared" si="19"/>
        <v>0</v>
      </c>
      <c r="AE78" s="103">
        <f t="shared" si="20"/>
        <v>0</v>
      </c>
      <c r="AF78" s="52">
        <f t="shared" si="21"/>
        <v>0</v>
      </c>
    </row>
    <row r="79" spans="1:32" x14ac:dyDescent="0.25">
      <c r="A79" s="156" t="b">
        <f t="shared" si="11"/>
        <v>0</v>
      </c>
      <c r="B79" s="92"/>
      <c r="C79" s="92"/>
      <c r="D79" s="92"/>
      <c r="E79" s="92"/>
      <c r="F79" s="92"/>
      <c r="G79" s="92"/>
      <c r="H79" s="170" t="str">
        <f>IFERROR(VLOOKUP($G79,D1_ND!$A$3:$E$51,2,FALSE), "Agr ungültig")</f>
        <v>Agr ungültig</v>
      </c>
      <c r="I79" s="170" t="str">
        <f>IFERROR(VLOOKUP($G79,D1_ND!$A$3:$E$51,3,FALSE), "Agr ungültig")</f>
        <v>Agr ungültig</v>
      </c>
      <c r="J79" s="170" t="str">
        <f>IFERROR(VLOOKUP($G79,D1_ND!$A$3:$E$51,4,FALSE), "Agr ungültig")</f>
        <v>Agr ungültig</v>
      </c>
      <c r="K79" s="171" t="str">
        <f t="shared" si="12"/>
        <v>ja</v>
      </c>
      <c r="L79" s="124"/>
      <c r="M79" s="125"/>
      <c r="N79" s="126"/>
      <c r="O79" s="127"/>
      <c r="P79" s="123"/>
      <c r="Q79" s="123"/>
      <c r="R79" s="123"/>
      <c r="S79" s="123"/>
      <c r="T79" s="52">
        <f t="shared" si="13"/>
        <v>0</v>
      </c>
      <c r="U79" s="381">
        <f>IF(OR($B79=0,$C79=0,$J79=0,$J79="Agr ungültig"),0,IF($J79="keine","keine",IF(A_Stammdaten!$B$11-D_SAV!$C79&lt;0,0,MAX(0,D_SAV!$J79-(A_Stammdaten!$B$11-D_SAV!$C79)))))</f>
        <v>0</v>
      </c>
      <c r="V79" s="8">
        <f>IF($U79=0,0,IF(A_Stammdaten!$B$11-D_SAV!$C79&lt;0,0,D_SAV!$T79))</f>
        <v>0</v>
      </c>
      <c r="W79" s="8">
        <f t="shared" si="14"/>
        <v>0</v>
      </c>
      <c r="X79" s="52">
        <f t="shared" si="15"/>
        <v>0</v>
      </c>
      <c r="Y79" s="511">
        <v>1</v>
      </c>
      <c r="Z79" s="8">
        <f t="shared" si="16"/>
        <v>0</v>
      </c>
      <c r="AA79" s="8">
        <f t="shared" si="17"/>
        <v>0</v>
      </c>
      <c r="AB79" s="103">
        <f t="shared" si="18"/>
        <v>0</v>
      </c>
      <c r="AC79" s="513">
        <f>IFERROR(IF(VLOOKUP($G79,D1_ND!$A$3:$E$51,5,FALSE)="keine",1,IFERROR(VLOOKUP(D_SAV!$C79,Faktorreihe!$A$3:$F$91,VLOOKUP(D_SAV!$G79,D1_ND!$A$3:$E$51,5,FALSE)+1,FALSE),0)),0)</f>
        <v>0</v>
      </c>
      <c r="AD79" s="103">
        <f t="shared" si="19"/>
        <v>0</v>
      </c>
      <c r="AE79" s="103">
        <f t="shared" si="20"/>
        <v>0</v>
      </c>
      <c r="AF79" s="52">
        <f t="shared" si="21"/>
        <v>0</v>
      </c>
    </row>
    <row r="80" spans="1:32" x14ac:dyDescent="0.25">
      <c r="A80" s="156" t="b">
        <f t="shared" si="11"/>
        <v>0</v>
      </c>
      <c r="B80" s="92"/>
      <c r="C80" s="92"/>
      <c r="D80" s="92"/>
      <c r="E80" s="92"/>
      <c r="F80" s="92"/>
      <c r="G80" s="92"/>
      <c r="H80" s="170" t="str">
        <f>IFERROR(VLOOKUP($G80,D1_ND!$A$3:$E$51,2,FALSE), "Agr ungültig")</f>
        <v>Agr ungültig</v>
      </c>
      <c r="I80" s="170" t="str">
        <f>IFERROR(VLOOKUP($G80,D1_ND!$A$3:$E$51,3,FALSE), "Agr ungültig")</f>
        <v>Agr ungültig</v>
      </c>
      <c r="J80" s="170" t="str">
        <f>IFERROR(VLOOKUP($G80,D1_ND!$A$3:$E$51,4,FALSE), "Agr ungültig")</f>
        <v>Agr ungültig</v>
      </c>
      <c r="K80" s="171" t="str">
        <f t="shared" si="12"/>
        <v>ja</v>
      </c>
      <c r="L80" s="124"/>
      <c r="M80" s="125"/>
      <c r="N80" s="126"/>
      <c r="O80" s="127"/>
      <c r="P80" s="123"/>
      <c r="Q80" s="123"/>
      <c r="R80" s="123"/>
      <c r="S80" s="123"/>
      <c r="T80" s="52">
        <f t="shared" si="13"/>
        <v>0</v>
      </c>
      <c r="U80" s="381">
        <f>IF(OR($B80=0,$C80=0,$J80=0,$J80="Agr ungültig"),0,IF($J80="keine","keine",IF(A_Stammdaten!$B$11-D_SAV!$C80&lt;0,0,MAX(0,D_SAV!$J80-(A_Stammdaten!$B$11-D_SAV!$C80)))))</f>
        <v>0</v>
      </c>
      <c r="V80" s="8">
        <f>IF($U80=0,0,IF(A_Stammdaten!$B$11-D_SAV!$C80&lt;0,0,D_SAV!$T80))</f>
        <v>0</v>
      </c>
      <c r="W80" s="8">
        <f t="shared" si="14"/>
        <v>0</v>
      </c>
      <c r="X80" s="52">
        <f t="shared" si="15"/>
        <v>0</v>
      </c>
      <c r="Y80" s="511">
        <v>1</v>
      </c>
      <c r="Z80" s="8">
        <f t="shared" si="16"/>
        <v>0</v>
      </c>
      <c r="AA80" s="8">
        <f t="shared" si="17"/>
        <v>0</v>
      </c>
      <c r="AB80" s="103">
        <f t="shared" si="18"/>
        <v>0</v>
      </c>
      <c r="AC80" s="513">
        <f>IFERROR(IF(VLOOKUP($G80,D1_ND!$A$3:$E$51,5,FALSE)="keine",1,IFERROR(VLOOKUP(D_SAV!$C80,Faktorreihe!$A$3:$F$91,VLOOKUP(D_SAV!$G80,D1_ND!$A$3:$E$51,5,FALSE)+1,FALSE),0)),0)</f>
        <v>0</v>
      </c>
      <c r="AD80" s="103">
        <f t="shared" si="19"/>
        <v>0</v>
      </c>
      <c r="AE80" s="103">
        <f t="shared" si="20"/>
        <v>0</v>
      </c>
      <c r="AF80" s="52">
        <f t="shared" si="21"/>
        <v>0</v>
      </c>
    </row>
    <row r="81" spans="1:32" x14ac:dyDescent="0.25">
      <c r="A81" s="156" t="b">
        <f t="shared" si="11"/>
        <v>0</v>
      </c>
      <c r="B81" s="92"/>
      <c r="C81" s="92"/>
      <c r="D81" s="92"/>
      <c r="E81" s="92"/>
      <c r="F81" s="92"/>
      <c r="G81" s="92"/>
      <c r="H81" s="170" t="str">
        <f>IFERROR(VLOOKUP($G81,D1_ND!$A$3:$E$51,2,FALSE), "Agr ungültig")</f>
        <v>Agr ungültig</v>
      </c>
      <c r="I81" s="170" t="str">
        <f>IFERROR(VLOOKUP($G81,D1_ND!$A$3:$E$51,3,FALSE), "Agr ungültig")</f>
        <v>Agr ungültig</v>
      </c>
      <c r="J81" s="170" t="str">
        <f>IFERROR(VLOOKUP($G81,D1_ND!$A$3:$E$51,4,FALSE), "Agr ungültig")</f>
        <v>Agr ungültig</v>
      </c>
      <c r="K81" s="171" t="str">
        <f t="shared" si="12"/>
        <v>ja</v>
      </c>
      <c r="L81" s="124"/>
      <c r="M81" s="125"/>
      <c r="N81" s="126"/>
      <c r="O81" s="127"/>
      <c r="P81" s="123"/>
      <c r="Q81" s="123"/>
      <c r="R81" s="123"/>
      <c r="S81" s="123"/>
      <c r="T81" s="52">
        <f t="shared" si="13"/>
        <v>0</v>
      </c>
      <c r="U81" s="381">
        <f>IF(OR($B81=0,$C81=0,$J81=0,$J81="Agr ungültig"),0,IF($J81="keine","keine",IF(A_Stammdaten!$B$11-D_SAV!$C81&lt;0,0,MAX(0,D_SAV!$J81-(A_Stammdaten!$B$11-D_SAV!$C81)))))</f>
        <v>0</v>
      </c>
      <c r="V81" s="8">
        <f>IF($U81=0,0,IF(A_Stammdaten!$B$11-D_SAV!$C81&lt;0,0,D_SAV!$T81))</f>
        <v>0</v>
      </c>
      <c r="W81" s="8">
        <f t="shared" si="14"/>
        <v>0</v>
      </c>
      <c r="X81" s="52">
        <f t="shared" si="15"/>
        <v>0</v>
      </c>
      <c r="Y81" s="511">
        <v>1</v>
      </c>
      <c r="Z81" s="8">
        <f t="shared" si="16"/>
        <v>0</v>
      </c>
      <c r="AA81" s="8">
        <f t="shared" si="17"/>
        <v>0</v>
      </c>
      <c r="AB81" s="103">
        <f t="shared" si="18"/>
        <v>0</v>
      </c>
      <c r="AC81" s="513">
        <f>IFERROR(IF(VLOOKUP($G81,D1_ND!$A$3:$E$51,5,FALSE)="keine",1,IFERROR(VLOOKUP(D_SAV!$C81,Faktorreihe!$A$3:$F$91,VLOOKUP(D_SAV!$G81,D1_ND!$A$3:$E$51,5,FALSE)+1,FALSE),0)),0)</f>
        <v>0</v>
      </c>
      <c r="AD81" s="103">
        <f t="shared" si="19"/>
        <v>0</v>
      </c>
      <c r="AE81" s="103">
        <f t="shared" si="20"/>
        <v>0</v>
      </c>
      <c r="AF81" s="52">
        <f t="shared" si="21"/>
        <v>0</v>
      </c>
    </row>
    <row r="82" spans="1:32" x14ac:dyDescent="0.25">
      <c r="A82" s="156" t="b">
        <f t="shared" si="11"/>
        <v>0</v>
      </c>
      <c r="B82" s="92"/>
      <c r="C82" s="92"/>
      <c r="D82" s="92"/>
      <c r="E82" s="92"/>
      <c r="F82" s="92"/>
      <c r="G82" s="92"/>
      <c r="H82" s="170" t="str">
        <f>IFERROR(VLOOKUP($G82,D1_ND!$A$3:$E$51,2,FALSE), "Agr ungültig")</f>
        <v>Agr ungültig</v>
      </c>
      <c r="I82" s="170" t="str">
        <f>IFERROR(VLOOKUP($G82,D1_ND!$A$3:$E$51,3,FALSE), "Agr ungültig")</f>
        <v>Agr ungültig</v>
      </c>
      <c r="J82" s="170" t="str">
        <f>IFERROR(VLOOKUP($G82,D1_ND!$A$3:$E$51,4,FALSE), "Agr ungültig")</f>
        <v>Agr ungültig</v>
      </c>
      <c r="K82" s="171" t="str">
        <f t="shared" si="12"/>
        <v>ja</v>
      </c>
      <c r="L82" s="124"/>
      <c r="M82" s="125"/>
      <c r="N82" s="126"/>
      <c r="O82" s="127"/>
      <c r="P82" s="123"/>
      <c r="Q82" s="123"/>
      <c r="R82" s="123"/>
      <c r="S82" s="123"/>
      <c r="T82" s="52">
        <f t="shared" si="13"/>
        <v>0</v>
      </c>
      <c r="U82" s="381">
        <f>IF(OR($B82=0,$C82=0,$J82=0,$J82="Agr ungültig"),0,IF($J82="keine","keine",IF(A_Stammdaten!$B$11-D_SAV!$C82&lt;0,0,MAX(0,D_SAV!$J82-(A_Stammdaten!$B$11-D_SAV!$C82)))))</f>
        <v>0</v>
      </c>
      <c r="V82" s="8">
        <f>IF($U82=0,0,IF(A_Stammdaten!$B$11-D_SAV!$C82&lt;0,0,D_SAV!$T82))</f>
        <v>0</v>
      </c>
      <c r="W82" s="8">
        <f t="shared" si="14"/>
        <v>0</v>
      </c>
      <c r="X82" s="52">
        <f t="shared" si="15"/>
        <v>0</v>
      </c>
      <c r="Y82" s="511">
        <v>1</v>
      </c>
      <c r="Z82" s="8">
        <f t="shared" si="16"/>
        <v>0</v>
      </c>
      <c r="AA82" s="8">
        <f t="shared" si="17"/>
        <v>0</v>
      </c>
      <c r="AB82" s="103">
        <f t="shared" si="18"/>
        <v>0</v>
      </c>
      <c r="AC82" s="513">
        <f>IFERROR(IF(VLOOKUP($G82,D1_ND!$A$3:$E$51,5,FALSE)="keine",1,IFERROR(VLOOKUP(D_SAV!$C82,Faktorreihe!$A$3:$F$91,VLOOKUP(D_SAV!$G82,D1_ND!$A$3:$E$51,5,FALSE)+1,FALSE),0)),0)</f>
        <v>0</v>
      </c>
      <c r="AD82" s="103">
        <f t="shared" si="19"/>
        <v>0</v>
      </c>
      <c r="AE82" s="103">
        <f t="shared" si="20"/>
        <v>0</v>
      </c>
      <c r="AF82" s="52">
        <f t="shared" si="21"/>
        <v>0</v>
      </c>
    </row>
    <row r="83" spans="1:32" x14ac:dyDescent="0.25">
      <c r="A83" s="156" t="b">
        <f t="shared" si="11"/>
        <v>0</v>
      </c>
      <c r="B83" s="92"/>
      <c r="C83" s="92"/>
      <c r="D83" s="92"/>
      <c r="E83" s="92"/>
      <c r="F83" s="92"/>
      <c r="G83" s="92"/>
      <c r="H83" s="170" t="str">
        <f>IFERROR(VLOOKUP($G83,D1_ND!$A$3:$E$51,2,FALSE), "Agr ungültig")</f>
        <v>Agr ungültig</v>
      </c>
      <c r="I83" s="170" t="str">
        <f>IFERROR(VLOOKUP($G83,D1_ND!$A$3:$E$51,3,FALSE), "Agr ungültig")</f>
        <v>Agr ungültig</v>
      </c>
      <c r="J83" s="170" t="str">
        <f>IFERROR(VLOOKUP($G83,D1_ND!$A$3:$E$51,4,FALSE), "Agr ungültig")</f>
        <v>Agr ungültig</v>
      </c>
      <c r="K83" s="171" t="str">
        <f t="shared" si="12"/>
        <v>ja</v>
      </c>
      <c r="L83" s="124"/>
      <c r="M83" s="125"/>
      <c r="N83" s="126"/>
      <c r="O83" s="127"/>
      <c r="P83" s="123"/>
      <c r="Q83" s="123"/>
      <c r="R83" s="123"/>
      <c r="S83" s="123"/>
      <c r="T83" s="52">
        <f t="shared" si="13"/>
        <v>0</v>
      </c>
      <c r="U83" s="381">
        <f>IF(OR($B83=0,$C83=0,$J83=0,$J83="Agr ungültig"),0,IF($J83="keine","keine",IF(A_Stammdaten!$B$11-D_SAV!$C83&lt;0,0,MAX(0,D_SAV!$J83-(A_Stammdaten!$B$11-D_SAV!$C83)))))</f>
        <v>0</v>
      </c>
      <c r="V83" s="8">
        <f>IF($U83=0,0,IF(A_Stammdaten!$B$11-D_SAV!$C83&lt;0,0,D_SAV!$T83))</f>
        <v>0</v>
      </c>
      <c r="W83" s="8">
        <f t="shared" si="14"/>
        <v>0</v>
      </c>
      <c r="X83" s="52">
        <f t="shared" si="15"/>
        <v>0</v>
      </c>
      <c r="Y83" s="511">
        <v>1</v>
      </c>
      <c r="Z83" s="8">
        <f t="shared" si="16"/>
        <v>0</v>
      </c>
      <c r="AA83" s="8">
        <f t="shared" si="17"/>
        <v>0</v>
      </c>
      <c r="AB83" s="103">
        <f t="shared" si="18"/>
        <v>0</v>
      </c>
      <c r="AC83" s="513">
        <f>IFERROR(IF(VLOOKUP($G83,D1_ND!$A$3:$E$51,5,FALSE)="keine",1,IFERROR(VLOOKUP(D_SAV!$C83,Faktorreihe!$A$3:$F$91,VLOOKUP(D_SAV!$G83,D1_ND!$A$3:$E$51,5,FALSE)+1,FALSE),0)),0)</f>
        <v>0</v>
      </c>
      <c r="AD83" s="103">
        <f t="shared" si="19"/>
        <v>0</v>
      </c>
      <c r="AE83" s="103">
        <f t="shared" si="20"/>
        <v>0</v>
      </c>
      <c r="AF83" s="52">
        <f t="shared" si="21"/>
        <v>0</v>
      </c>
    </row>
    <row r="84" spans="1:32" x14ac:dyDescent="0.25">
      <c r="A84" s="156" t="b">
        <f t="shared" si="11"/>
        <v>0</v>
      </c>
      <c r="B84" s="92"/>
      <c r="C84" s="92"/>
      <c r="D84" s="92"/>
      <c r="E84" s="92"/>
      <c r="F84" s="92"/>
      <c r="G84" s="92"/>
      <c r="H84" s="170" t="str">
        <f>IFERROR(VLOOKUP($G84,D1_ND!$A$3:$E$51,2,FALSE), "Agr ungültig")</f>
        <v>Agr ungültig</v>
      </c>
      <c r="I84" s="170" t="str">
        <f>IFERROR(VLOOKUP($G84,D1_ND!$A$3:$E$51,3,FALSE), "Agr ungültig")</f>
        <v>Agr ungültig</v>
      </c>
      <c r="J84" s="170" t="str">
        <f>IFERROR(VLOOKUP($G84,D1_ND!$A$3:$E$51,4,FALSE), "Agr ungültig")</f>
        <v>Agr ungültig</v>
      </c>
      <c r="K84" s="171" t="str">
        <f t="shared" si="12"/>
        <v>ja</v>
      </c>
      <c r="L84" s="124"/>
      <c r="M84" s="125"/>
      <c r="N84" s="126"/>
      <c r="O84" s="127"/>
      <c r="P84" s="123"/>
      <c r="Q84" s="123"/>
      <c r="R84" s="123"/>
      <c r="S84" s="123"/>
      <c r="T84" s="52">
        <f t="shared" si="13"/>
        <v>0</v>
      </c>
      <c r="U84" s="381">
        <f>IF(OR($B84=0,$C84=0,$J84=0,$J84="Agr ungültig"),0,IF($J84="keine","keine",IF(A_Stammdaten!$B$11-D_SAV!$C84&lt;0,0,MAX(0,D_SAV!$J84-(A_Stammdaten!$B$11-D_SAV!$C84)))))</f>
        <v>0</v>
      </c>
      <c r="V84" s="8">
        <f>IF($U84=0,0,IF(A_Stammdaten!$B$11-D_SAV!$C84&lt;0,0,D_SAV!$T84))</f>
        <v>0</v>
      </c>
      <c r="W84" s="8">
        <f t="shared" si="14"/>
        <v>0</v>
      </c>
      <c r="X84" s="52">
        <f t="shared" si="15"/>
        <v>0</v>
      </c>
      <c r="Y84" s="511">
        <v>1</v>
      </c>
      <c r="Z84" s="8">
        <f t="shared" si="16"/>
        <v>0</v>
      </c>
      <c r="AA84" s="8">
        <f t="shared" si="17"/>
        <v>0</v>
      </c>
      <c r="AB84" s="103">
        <f t="shared" si="18"/>
        <v>0</v>
      </c>
      <c r="AC84" s="513">
        <f>IFERROR(IF(VLOOKUP($G84,D1_ND!$A$3:$E$51,5,FALSE)="keine",1,IFERROR(VLOOKUP(D_SAV!$C84,Faktorreihe!$A$3:$F$91,VLOOKUP(D_SAV!$G84,D1_ND!$A$3:$E$51,5,FALSE)+1,FALSE),0)),0)</f>
        <v>0</v>
      </c>
      <c r="AD84" s="103">
        <f t="shared" si="19"/>
        <v>0</v>
      </c>
      <c r="AE84" s="103">
        <f t="shared" si="20"/>
        <v>0</v>
      </c>
      <c r="AF84" s="52">
        <f t="shared" si="21"/>
        <v>0</v>
      </c>
    </row>
    <row r="85" spans="1:32" x14ac:dyDescent="0.25">
      <c r="A85" s="156" t="b">
        <f t="shared" si="11"/>
        <v>0</v>
      </c>
      <c r="B85" s="92"/>
      <c r="C85" s="92"/>
      <c r="D85" s="92"/>
      <c r="E85" s="92"/>
      <c r="F85" s="92"/>
      <c r="G85" s="92"/>
      <c r="H85" s="170" t="str">
        <f>IFERROR(VLOOKUP($G85,D1_ND!$A$3:$E$51,2,FALSE), "Agr ungültig")</f>
        <v>Agr ungültig</v>
      </c>
      <c r="I85" s="170" t="str">
        <f>IFERROR(VLOOKUP($G85,D1_ND!$A$3:$E$51,3,FALSE), "Agr ungültig")</f>
        <v>Agr ungültig</v>
      </c>
      <c r="J85" s="170" t="str">
        <f>IFERROR(VLOOKUP($G85,D1_ND!$A$3:$E$51,4,FALSE), "Agr ungültig")</f>
        <v>Agr ungültig</v>
      </c>
      <c r="K85" s="171" t="str">
        <f t="shared" si="12"/>
        <v>ja</v>
      </c>
      <c r="L85" s="124"/>
      <c r="M85" s="125"/>
      <c r="N85" s="126"/>
      <c r="O85" s="127"/>
      <c r="P85" s="123"/>
      <c r="Q85" s="123"/>
      <c r="R85" s="123"/>
      <c r="S85" s="123"/>
      <c r="T85" s="52">
        <f t="shared" si="13"/>
        <v>0</v>
      </c>
      <c r="U85" s="381">
        <f>IF(OR($B85=0,$C85=0,$J85=0,$J85="Agr ungültig"),0,IF($J85="keine","keine",IF(A_Stammdaten!$B$11-D_SAV!$C85&lt;0,0,MAX(0,D_SAV!$J85-(A_Stammdaten!$B$11-D_SAV!$C85)))))</f>
        <v>0</v>
      </c>
      <c r="V85" s="8">
        <f>IF($U85=0,0,IF(A_Stammdaten!$B$11-D_SAV!$C85&lt;0,0,D_SAV!$T85))</f>
        <v>0</v>
      </c>
      <c r="W85" s="8">
        <f t="shared" si="14"/>
        <v>0</v>
      </c>
      <c r="X85" s="52">
        <f t="shared" si="15"/>
        <v>0</v>
      </c>
      <c r="Y85" s="511">
        <v>1</v>
      </c>
      <c r="Z85" s="8">
        <f t="shared" si="16"/>
        <v>0</v>
      </c>
      <c r="AA85" s="8">
        <f t="shared" si="17"/>
        <v>0</v>
      </c>
      <c r="AB85" s="103">
        <f t="shared" si="18"/>
        <v>0</v>
      </c>
      <c r="AC85" s="513">
        <f>IFERROR(IF(VLOOKUP($G85,D1_ND!$A$3:$E$51,5,FALSE)="keine",1,IFERROR(VLOOKUP(D_SAV!$C85,Faktorreihe!$A$3:$F$91,VLOOKUP(D_SAV!$G85,D1_ND!$A$3:$E$51,5,FALSE)+1,FALSE),0)),0)</f>
        <v>0</v>
      </c>
      <c r="AD85" s="103">
        <f t="shared" si="19"/>
        <v>0</v>
      </c>
      <c r="AE85" s="103">
        <f t="shared" si="20"/>
        <v>0</v>
      </c>
      <c r="AF85" s="52">
        <f t="shared" si="21"/>
        <v>0</v>
      </c>
    </row>
    <row r="86" spans="1:32" x14ac:dyDescent="0.25">
      <c r="A86" s="156" t="b">
        <f t="shared" si="11"/>
        <v>0</v>
      </c>
      <c r="B86" s="92"/>
      <c r="C86" s="92"/>
      <c r="D86" s="92"/>
      <c r="E86" s="92"/>
      <c r="F86" s="92"/>
      <c r="G86" s="92"/>
      <c r="H86" s="170" t="str">
        <f>IFERROR(VLOOKUP($G86,D1_ND!$A$3:$E$51,2,FALSE), "Agr ungültig")</f>
        <v>Agr ungültig</v>
      </c>
      <c r="I86" s="170" t="str">
        <f>IFERROR(VLOOKUP($G86,D1_ND!$A$3:$E$51,3,FALSE), "Agr ungültig")</f>
        <v>Agr ungültig</v>
      </c>
      <c r="J86" s="170" t="str">
        <f>IFERROR(VLOOKUP($G86,D1_ND!$A$3:$E$51,4,FALSE), "Agr ungültig")</f>
        <v>Agr ungültig</v>
      </c>
      <c r="K86" s="171" t="str">
        <f t="shared" si="12"/>
        <v>ja</v>
      </c>
      <c r="L86" s="124"/>
      <c r="M86" s="125"/>
      <c r="N86" s="126"/>
      <c r="O86" s="127"/>
      <c r="P86" s="123"/>
      <c r="Q86" s="123"/>
      <c r="R86" s="123"/>
      <c r="S86" s="123"/>
      <c r="T86" s="52">
        <f t="shared" si="13"/>
        <v>0</v>
      </c>
      <c r="U86" s="381">
        <f>IF(OR($B86=0,$C86=0,$J86=0,$J86="Agr ungültig"),0,IF($J86="keine","keine",IF(A_Stammdaten!$B$11-D_SAV!$C86&lt;0,0,MAX(0,D_SAV!$J86-(A_Stammdaten!$B$11-D_SAV!$C86)))))</f>
        <v>0</v>
      </c>
      <c r="V86" s="8">
        <f>IF($U86=0,0,IF(A_Stammdaten!$B$11-D_SAV!$C86&lt;0,0,D_SAV!$T86))</f>
        <v>0</v>
      </c>
      <c r="W86" s="8">
        <f t="shared" si="14"/>
        <v>0</v>
      </c>
      <c r="X86" s="52">
        <f t="shared" si="15"/>
        <v>0</v>
      </c>
      <c r="Y86" s="511">
        <v>1</v>
      </c>
      <c r="Z86" s="8">
        <f t="shared" si="16"/>
        <v>0</v>
      </c>
      <c r="AA86" s="8">
        <f t="shared" si="17"/>
        <v>0</v>
      </c>
      <c r="AB86" s="103">
        <f t="shared" si="18"/>
        <v>0</v>
      </c>
      <c r="AC86" s="513">
        <f>IFERROR(IF(VLOOKUP($G86,D1_ND!$A$3:$E$51,5,FALSE)="keine",1,IFERROR(VLOOKUP(D_SAV!$C86,Faktorreihe!$A$3:$F$91,VLOOKUP(D_SAV!$G86,D1_ND!$A$3:$E$51,5,FALSE)+1,FALSE),0)),0)</f>
        <v>0</v>
      </c>
      <c r="AD86" s="103">
        <f t="shared" si="19"/>
        <v>0</v>
      </c>
      <c r="AE86" s="103">
        <f t="shared" si="20"/>
        <v>0</v>
      </c>
      <c r="AF86" s="52">
        <f t="shared" si="21"/>
        <v>0</v>
      </c>
    </row>
    <row r="87" spans="1:32" x14ac:dyDescent="0.25">
      <c r="A87" s="156" t="b">
        <f t="shared" si="11"/>
        <v>0</v>
      </c>
      <c r="B87" s="92"/>
      <c r="C87" s="92"/>
      <c r="D87" s="92"/>
      <c r="E87" s="92"/>
      <c r="F87" s="92"/>
      <c r="G87" s="92"/>
      <c r="H87" s="170" t="str">
        <f>IFERROR(VLOOKUP($G87,D1_ND!$A$3:$E$51,2,FALSE), "Agr ungültig")</f>
        <v>Agr ungültig</v>
      </c>
      <c r="I87" s="170" t="str">
        <f>IFERROR(VLOOKUP($G87,D1_ND!$A$3:$E$51,3,FALSE), "Agr ungültig")</f>
        <v>Agr ungültig</v>
      </c>
      <c r="J87" s="170" t="str">
        <f>IFERROR(VLOOKUP($G87,D1_ND!$A$3:$E$51,4,FALSE), "Agr ungültig")</f>
        <v>Agr ungültig</v>
      </c>
      <c r="K87" s="171" t="str">
        <f t="shared" si="12"/>
        <v>ja</v>
      </c>
      <c r="L87" s="124"/>
      <c r="M87" s="125"/>
      <c r="N87" s="126"/>
      <c r="O87" s="127"/>
      <c r="P87" s="123"/>
      <c r="Q87" s="123"/>
      <c r="R87" s="123"/>
      <c r="S87" s="123"/>
      <c r="T87" s="52">
        <f t="shared" si="13"/>
        <v>0</v>
      </c>
      <c r="U87" s="381">
        <f>IF(OR($B87=0,$C87=0,$J87=0,$J87="Agr ungültig"),0,IF($J87="keine","keine",IF(A_Stammdaten!$B$11-D_SAV!$C87&lt;0,0,MAX(0,D_SAV!$J87-(A_Stammdaten!$B$11-D_SAV!$C87)))))</f>
        <v>0</v>
      </c>
      <c r="V87" s="8">
        <f>IF($U87=0,0,IF(A_Stammdaten!$B$11-D_SAV!$C87&lt;0,0,D_SAV!$T87))</f>
        <v>0</v>
      </c>
      <c r="W87" s="8">
        <f t="shared" si="14"/>
        <v>0</v>
      </c>
      <c r="X87" s="52">
        <f t="shared" si="15"/>
        <v>0</v>
      </c>
      <c r="Y87" s="511">
        <v>1</v>
      </c>
      <c r="Z87" s="8">
        <f t="shared" si="16"/>
        <v>0</v>
      </c>
      <c r="AA87" s="8">
        <f t="shared" si="17"/>
        <v>0</v>
      </c>
      <c r="AB87" s="103">
        <f t="shared" si="18"/>
        <v>0</v>
      </c>
      <c r="AC87" s="513">
        <f>IFERROR(IF(VLOOKUP($G87,D1_ND!$A$3:$E$51,5,FALSE)="keine",1,IFERROR(VLOOKUP(D_SAV!$C87,Faktorreihe!$A$3:$F$91,VLOOKUP(D_SAV!$G87,D1_ND!$A$3:$E$51,5,FALSE)+1,FALSE),0)),0)</f>
        <v>0</v>
      </c>
      <c r="AD87" s="103">
        <f t="shared" si="19"/>
        <v>0</v>
      </c>
      <c r="AE87" s="103">
        <f t="shared" si="20"/>
        <v>0</v>
      </c>
      <c r="AF87" s="52">
        <f t="shared" si="21"/>
        <v>0</v>
      </c>
    </row>
    <row r="88" spans="1:32" x14ac:dyDescent="0.25">
      <c r="A88" s="156" t="b">
        <f t="shared" si="11"/>
        <v>0</v>
      </c>
      <c r="B88" s="92"/>
      <c r="C88" s="92"/>
      <c r="D88" s="92"/>
      <c r="E88" s="92"/>
      <c r="F88" s="92"/>
      <c r="G88" s="92"/>
      <c r="H88" s="170" t="str">
        <f>IFERROR(VLOOKUP($G88,D1_ND!$A$3:$E$51,2,FALSE), "Agr ungültig")</f>
        <v>Agr ungültig</v>
      </c>
      <c r="I88" s="170" t="str">
        <f>IFERROR(VLOOKUP($G88,D1_ND!$A$3:$E$51,3,FALSE), "Agr ungültig")</f>
        <v>Agr ungültig</v>
      </c>
      <c r="J88" s="170" t="str">
        <f>IFERROR(VLOOKUP($G88,D1_ND!$A$3:$E$51,4,FALSE), "Agr ungültig")</f>
        <v>Agr ungültig</v>
      </c>
      <c r="K88" s="171" t="str">
        <f t="shared" si="12"/>
        <v>ja</v>
      </c>
      <c r="L88" s="124"/>
      <c r="M88" s="125"/>
      <c r="N88" s="126"/>
      <c r="O88" s="127"/>
      <c r="P88" s="123"/>
      <c r="Q88" s="123"/>
      <c r="R88" s="123"/>
      <c r="S88" s="123"/>
      <c r="T88" s="52">
        <f t="shared" si="13"/>
        <v>0</v>
      </c>
      <c r="U88" s="381">
        <f>IF(OR($B88=0,$C88=0,$J88=0,$J88="Agr ungültig"),0,IF($J88="keine","keine",IF(A_Stammdaten!$B$11-D_SAV!$C88&lt;0,0,MAX(0,D_SAV!$J88-(A_Stammdaten!$B$11-D_SAV!$C88)))))</f>
        <v>0</v>
      </c>
      <c r="V88" s="8">
        <f>IF($U88=0,0,IF(A_Stammdaten!$B$11-D_SAV!$C88&lt;0,0,D_SAV!$T88))</f>
        <v>0</v>
      </c>
      <c r="W88" s="8">
        <f t="shared" si="14"/>
        <v>0</v>
      </c>
      <c r="X88" s="52">
        <f t="shared" si="15"/>
        <v>0</v>
      </c>
      <c r="Y88" s="511">
        <v>1</v>
      </c>
      <c r="Z88" s="8">
        <f t="shared" si="16"/>
        <v>0</v>
      </c>
      <c r="AA88" s="8">
        <f t="shared" si="17"/>
        <v>0</v>
      </c>
      <c r="AB88" s="103">
        <f t="shared" si="18"/>
        <v>0</v>
      </c>
      <c r="AC88" s="513">
        <f>IFERROR(IF(VLOOKUP($G88,D1_ND!$A$3:$E$51,5,FALSE)="keine",1,IFERROR(VLOOKUP(D_SAV!$C88,Faktorreihe!$A$3:$F$91,VLOOKUP(D_SAV!$G88,D1_ND!$A$3:$E$51,5,FALSE)+1,FALSE),0)),0)</f>
        <v>0</v>
      </c>
      <c r="AD88" s="103">
        <f t="shared" si="19"/>
        <v>0</v>
      </c>
      <c r="AE88" s="103">
        <f t="shared" si="20"/>
        <v>0</v>
      </c>
      <c r="AF88" s="52">
        <f t="shared" si="21"/>
        <v>0</v>
      </c>
    </row>
    <row r="89" spans="1:32" x14ac:dyDescent="0.25">
      <c r="A89" s="156" t="b">
        <f t="shared" si="11"/>
        <v>0</v>
      </c>
      <c r="B89" s="92"/>
      <c r="C89" s="92"/>
      <c r="D89" s="92"/>
      <c r="E89" s="92"/>
      <c r="F89" s="92"/>
      <c r="G89" s="92"/>
      <c r="H89" s="170" t="str">
        <f>IFERROR(VLOOKUP($G89,D1_ND!$A$3:$E$51,2,FALSE), "Agr ungültig")</f>
        <v>Agr ungültig</v>
      </c>
      <c r="I89" s="170" t="str">
        <f>IFERROR(VLOOKUP($G89,D1_ND!$A$3:$E$51,3,FALSE), "Agr ungültig")</f>
        <v>Agr ungültig</v>
      </c>
      <c r="J89" s="170" t="str">
        <f>IFERROR(VLOOKUP($G89,D1_ND!$A$3:$E$51,4,FALSE), "Agr ungültig")</f>
        <v>Agr ungültig</v>
      </c>
      <c r="K89" s="171" t="str">
        <f t="shared" si="12"/>
        <v>ja</v>
      </c>
      <c r="L89" s="124"/>
      <c r="M89" s="125"/>
      <c r="N89" s="126"/>
      <c r="O89" s="127"/>
      <c r="P89" s="123"/>
      <c r="Q89" s="123"/>
      <c r="R89" s="123"/>
      <c r="S89" s="123"/>
      <c r="T89" s="52">
        <f t="shared" si="13"/>
        <v>0</v>
      </c>
      <c r="U89" s="381">
        <f>IF(OR($B89=0,$C89=0,$J89=0,$J89="Agr ungültig"),0,IF($J89="keine","keine",IF(A_Stammdaten!$B$11-D_SAV!$C89&lt;0,0,MAX(0,D_SAV!$J89-(A_Stammdaten!$B$11-D_SAV!$C89)))))</f>
        <v>0</v>
      </c>
      <c r="V89" s="8">
        <f>IF($U89=0,0,IF(A_Stammdaten!$B$11-D_SAV!$C89&lt;0,0,D_SAV!$T89))</f>
        <v>0</v>
      </c>
      <c r="W89" s="8">
        <f t="shared" si="14"/>
        <v>0</v>
      </c>
      <c r="X89" s="52">
        <f t="shared" si="15"/>
        <v>0</v>
      </c>
      <c r="Y89" s="511">
        <v>1</v>
      </c>
      <c r="Z89" s="8">
        <f t="shared" si="16"/>
        <v>0</v>
      </c>
      <c r="AA89" s="8">
        <f t="shared" si="17"/>
        <v>0</v>
      </c>
      <c r="AB89" s="103">
        <f t="shared" si="18"/>
        <v>0</v>
      </c>
      <c r="AC89" s="513">
        <f>IFERROR(IF(VLOOKUP($G89,D1_ND!$A$3:$E$51,5,FALSE)="keine",1,IFERROR(VLOOKUP(D_SAV!$C89,Faktorreihe!$A$3:$F$91,VLOOKUP(D_SAV!$G89,D1_ND!$A$3:$E$51,5,FALSE)+1,FALSE),0)),0)</f>
        <v>0</v>
      </c>
      <c r="AD89" s="103">
        <f t="shared" si="19"/>
        <v>0</v>
      </c>
      <c r="AE89" s="103">
        <f t="shared" si="20"/>
        <v>0</v>
      </c>
      <c r="AF89" s="52">
        <f t="shared" si="21"/>
        <v>0</v>
      </c>
    </row>
    <row r="90" spans="1:32" x14ac:dyDescent="0.25">
      <c r="A90" s="156" t="b">
        <f t="shared" si="11"/>
        <v>0</v>
      </c>
      <c r="B90" s="92"/>
      <c r="C90" s="92"/>
      <c r="D90" s="92"/>
      <c r="E90" s="92"/>
      <c r="F90" s="92"/>
      <c r="G90" s="92"/>
      <c r="H90" s="170" t="str">
        <f>IFERROR(VLOOKUP($G90,D1_ND!$A$3:$E$51,2,FALSE), "Agr ungültig")</f>
        <v>Agr ungültig</v>
      </c>
      <c r="I90" s="170" t="str">
        <f>IFERROR(VLOOKUP($G90,D1_ND!$A$3:$E$51,3,FALSE), "Agr ungültig")</f>
        <v>Agr ungültig</v>
      </c>
      <c r="J90" s="170" t="str">
        <f>IFERROR(VLOOKUP($G90,D1_ND!$A$3:$E$51,4,FALSE), "Agr ungültig")</f>
        <v>Agr ungültig</v>
      </c>
      <c r="K90" s="171" t="str">
        <f t="shared" si="12"/>
        <v>ja</v>
      </c>
      <c r="L90" s="124"/>
      <c r="M90" s="125"/>
      <c r="N90" s="126"/>
      <c r="O90" s="127"/>
      <c r="P90" s="123"/>
      <c r="Q90" s="123"/>
      <c r="R90" s="123"/>
      <c r="S90" s="123"/>
      <c r="T90" s="52">
        <f t="shared" si="13"/>
        <v>0</v>
      </c>
      <c r="U90" s="381">
        <f>IF(OR($B90=0,$C90=0,$J90=0,$J90="Agr ungültig"),0,IF($J90="keine","keine",IF(A_Stammdaten!$B$11-D_SAV!$C90&lt;0,0,MAX(0,D_SAV!$J90-(A_Stammdaten!$B$11-D_SAV!$C90)))))</f>
        <v>0</v>
      </c>
      <c r="V90" s="8">
        <f>IF($U90=0,0,IF(A_Stammdaten!$B$11-D_SAV!$C90&lt;0,0,D_SAV!$T90))</f>
        <v>0</v>
      </c>
      <c r="W90" s="8">
        <f t="shared" si="14"/>
        <v>0</v>
      </c>
      <c r="X90" s="52">
        <f t="shared" si="15"/>
        <v>0</v>
      </c>
      <c r="Y90" s="511">
        <v>1</v>
      </c>
      <c r="Z90" s="8">
        <f t="shared" si="16"/>
        <v>0</v>
      </c>
      <c r="AA90" s="8">
        <f t="shared" si="17"/>
        <v>0</v>
      </c>
      <c r="AB90" s="103">
        <f t="shared" si="18"/>
        <v>0</v>
      </c>
      <c r="AC90" s="513">
        <f>IFERROR(IF(VLOOKUP($G90,D1_ND!$A$3:$E$51,5,FALSE)="keine",1,IFERROR(VLOOKUP(D_SAV!$C90,Faktorreihe!$A$3:$F$91,VLOOKUP(D_SAV!$G90,D1_ND!$A$3:$E$51,5,FALSE)+1,FALSE),0)),0)</f>
        <v>0</v>
      </c>
      <c r="AD90" s="103">
        <f t="shared" si="19"/>
        <v>0</v>
      </c>
      <c r="AE90" s="103">
        <f t="shared" si="20"/>
        <v>0</v>
      </c>
      <c r="AF90" s="52">
        <f t="shared" si="21"/>
        <v>0</v>
      </c>
    </row>
    <row r="91" spans="1:32" x14ac:dyDescent="0.25">
      <c r="A91" s="156" t="b">
        <f t="shared" si="11"/>
        <v>0</v>
      </c>
      <c r="B91" s="92"/>
      <c r="C91" s="92"/>
      <c r="D91" s="92"/>
      <c r="E91" s="92"/>
      <c r="F91" s="92"/>
      <c r="G91" s="92"/>
      <c r="H91" s="170" t="str">
        <f>IFERROR(VLOOKUP($G91,D1_ND!$A$3:$E$51,2,FALSE), "Agr ungültig")</f>
        <v>Agr ungültig</v>
      </c>
      <c r="I91" s="170" t="str">
        <f>IFERROR(VLOOKUP($G91,D1_ND!$A$3:$E$51,3,FALSE), "Agr ungültig")</f>
        <v>Agr ungültig</v>
      </c>
      <c r="J91" s="170" t="str">
        <f>IFERROR(VLOOKUP($G91,D1_ND!$A$3:$E$51,4,FALSE), "Agr ungültig")</f>
        <v>Agr ungültig</v>
      </c>
      <c r="K91" s="171" t="str">
        <f t="shared" si="12"/>
        <v>ja</v>
      </c>
      <c r="L91" s="124"/>
      <c r="M91" s="125"/>
      <c r="N91" s="126"/>
      <c r="O91" s="127"/>
      <c r="P91" s="123"/>
      <c r="Q91" s="123"/>
      <c r="R91" s="123"/>
      <c r="S91" s="123"/>
      <c r="T91" s="52">
        <f t="shared" si="13"/>
        <v>0</v>
      </c>
      <c r="U91" s="381">
        <f>IF(OR($B91=0,$C91=0,$J91=0,$J91="Agr ungültig"),0,IF($J91="keine","keine",IF(A_Stammdaten!$B$11-D_SAV!$C91&lt;0,0,MAX(0,D_SAV!$J91-(A_Stammdaten!$B$11-D_SAV!$C91)))))</f>
        <v>0</v>
      </c>
      <c r="V91" s="8">
        <f>IF($U91=0,0,IF(A_Stammdaten!$B$11-D_SAV!$C91&lt;0,0,D_SAV!$T91))</f>
        <v>0</v>
      </c>
      <c r="W91" s="8">
        <f t="shared" si="14"/>
        <v>0</v>
      </c>
      <c r="X91" s="52">
        <f t="shared" si="15"/>
        <v>0</v>
      </c>
      <c r="Y91" s="511">
        <v>1</v>
      </c>
      <c r="Z91" s="8">
        <f t="shared" si="16"/>
        <v>0</v>
      </c>
      <c r="AA91" s="8">
        <f t="shared" si="17"/>
        <v>0</v>
      </c>
      <c r="AB91" s="103">
        <f t="shared" si="18"/>
        <v>0</v>
      </c>
      <c r="AC91" s="513">
        <f>IFERROR(IF(VLOOKUP($G91,D1_ND!$A$3:$E$51,5,FALSE)="keine",1,IFERROR(VLOOKUP(D_SAV!$C91,Faktorreihe!$A$3:$F$91,VLOOKUP(D_SAV!$G91,D1_ND!$A$3:$E$51,5,FALSE)+1,FALSE),0)),0)</f>
        <v>0</v>
      </c>
      <c r="AD91" s="103">
        <f t="shared" si="19"/>
        <v>0</v>
      </c>
      <c r="AE91" s="103">
        <f t="shared" si="20"/>
        <v>0</v>
      </c>
      <c r="AF91" s="52">
        <f t="shared" si="21"/>
        <v>0</v>
      </c>
    </row>
    <row r="92" spans="1:32" x14ac:dyDescent="0.25">
      <c r="A92" s="156" t="b">
        <f t="shared" si="11"/>
        <v>0</v>
      </c>
      <c r="B92" s="92"/>
      <c r="C92" s="92"/>
      <c r="D92" s="92"/>
      <c r="E92" s="92"/>
      <c r="F92" s="92"/>
      <c r="G92" s="92"/>
      <c r="H92" s="170" t="str">
        <f>IFERROR(VLOOKUP($G92,D1_ND!$A$3:$E$51,2,FALSE), "Agr ungültig")</f>
        <v>Agr ungültig</v>
      </c>
      <c r="I92" s="170" t="str">
        <f>IFERROR(VLOOKUP($G92,D1_ND!$A$3:$E$51,3,FALSE), "Agr ungültig")</f>
        <v>Agr ungültig</v>
      </c>
      <c r="J92" s="170" t="str">
        <f>IFERROR(VLOOKUP($G92,D1_ND!$A$3:$E$51,4,FALSE), "Agr ungültig")</f>
        <v>Agr ungültig</v>
      </c>
      <c r="K92" s="171" t="str">
        <f t="shared" si="12"/>
        <v>ja</v>
      </c>
      <c r="L92" s="124"/>
      <c r="M92" s="125"/>
      <c r="N92" s="126"/>
      <c r="O92" s="127"/>
      <c r="P92" s="123"/>
      <c r="Q92" s="123"/>
      <c r="R92" s="123"/>
      <c r="S92" s="123"/>
      <c r="T92" s="52">
        <f t="shared" si="13"/>
        <v>0</v>
      </c>
      <c r="U92" s="381">
        <f>IF(OR($B92=0,$C92=0,$J92=0,$J92="Agr ungültig"),0,IF($J92="keine","keine",IF(A_Stammdaten!$B$11-D_SAV!$C92&lt;0,0,MAX(0,D_SAV!$J92-(A_Stammdaten!$B$11-D_SAV!$C92)))))</f>
        <v>0</v>
      </c>
      <c r="V92" s="8">
        <f>IF($U92=0,0,IF(A_Stammdaten!$B$11-D_SAV!$C92&lt;0,0,D_SAV!$T92))</f>
        <v>0</v>
      </c>
      <c r="W92" s="8">
        <f t="shared" si="14"/>
        <v>0</v>
      </c>
      <c r="X92" s="52">
        <f t="shared" si="15"/>
        <v>0</v>
      </c>
      <c r="Y92" s="511">
        <v>1</v>
      </c>
      <c r="Z92" s="8">
        <f t="shared" si="16"/>
        <v>0</v>
      </c>
      <c r="AA92" s="8">
        <f t="shared" si="17"/>
        <v>0</v>
      </c>
      <c r="AB92" s="103">
        <f t="shared" si="18"/>
        <v>0</v>
      </c>
      <c r="AC92" s="513">
        <f>IFERROR(IF(VLOOKUP($G92,D1_ND!$A$3:$E$51,5,FALSE)="keine",1,IFERROR(VLOOKUP(D_SAV!$C92,Faktorreihe!$A$3:$F$91,VLOOKUP(D_SAV!$G92,D1_ND!$A$3:$E$51,5,FALSE)+1,FALSE),0)),0)</f>
        <v>0</v>
      </c>
      <c r="AD92" s="103">
        <f t="shared" si="19"/>
        <v>0</v>
      </c>
      <c r="AE92" s="103">
        <f t="shared" si="20"/>
        <v>0</v>
      </c>
      <c r="AF92" s="52">
        <f t="shared" si="21"/>
        <v>0</v>
      </c>
    </row>
    <row r="93" spans="1:32" x14ac:dyDescent="0.25">
      <c r="A93" s="156" t="b">
        <f t="shared" si="11"/>
        <v>0</v>
      </c>
      <c r="B93" s="92"/>
      <c r="C93" s="92"/>
      <c r="D93" s="92"/>
      <c r="E93" s="92"/>
      <c r="F93" s="92"/>
      <c r="G93" s="92"/>
      <c r="H93" s="170" t="str">
        <f>IFERROR(VLOOKUP($G93,D1_ND!$A$3:$E$51,2,FALSE), "Agr ungültig")</f>
        <v>Agr ungültig</v>
      </c>
      <c r="I93" s="170" t="str">
        <f>IFERROR(VLOOKUP($G93,D1_ND!$A$3:$E$51,3,FALSE), "Agr ungültig")</f>
        <v>Agr ungültig</v>
      </c>
      <c r="J93" s="170" t="str">
        <f>IFERROR(VLOOKUP($G93,D1_ND!$A$3:$E$51,4,FALSE), "Agr ungültig")</f>
        <v>Agr ungültig</v>
      </c>
      <c r="K93" s="171" t="str">
        <f t="shared" si="12"/>
        <v>ja</v>
      </c>
      <c r="L93" s="124"/>
      <c r="M93" s="125"/>
      <c r="N93" s="126"/>
      <c r="O93" s="127"/>
      <c r="P93" s="123"/>
      <c r="Q93" s="123"/>
      <c r="R93" s="123"/>
      <c r="S93" s="123"/>
      <c r="T93" s="52">
        <f t="shared" si="13"/>
        <v>0</v>
      </c>
      <c r="U93" s="381">
        <f>IF(OR($B93=0,$C93=0,$J93=0,$J93="Agr ungültig"),0,IF($J93="keine","keine",IF(A_Stammdaten!$B$11-D_SAV!$C93&lt;0,0,MAX(0,D_SAV!$J93-(A_Stammdaten!$B$11-D_SAV!$C93)))))</f>
        <v>0</v>
      </c>
      <c r="V93" s="8">
        <f>IF($U93=0,0,IF(A_Stammdaten!$B$11-D_SAV!$C93&lt;0,0,D_SAV!$T93))</f>
        <v>0</v>
      </c>
      <c r="W93" s="8">
        <f t="shared" si="14"/>
        <v>0</v>
      </c>
      <c r="X93" s="52">
        <f t="shared" si="15"/>
        <v>0</v>
      </c>
      <c r="Y93" s="511">
        <v>1</v>
      </c>
      <c r="Z93" s="8">
        <f t="shared" si="16"/>
        <v>0</v>
      </c>
      <c r="AA93" s="8">
        <f t="shared" si="17"/>
        <v>0</v>
      </c>
      <c r="AB93" s="103">
        <f t="shared" si="18"/>
        <v>0</v>
      </c>
      <c r="AC93" s="513">
        <f>IFERROR(IF(VLOOKUP($G93,D1_ND!$A$3:$E$51,5,FALSE)="keine",1,IFERROR(VLOOKUP(D_SAV!$C93,Faktorreihe!$A$3:$F$91,VLOOKUP(D_SAV!$G93,D1_ND!$A$3:$E$51,5,FALSE)+1,FALSE),0)),0)</f>
        <v>0</v>
      </c>
      <c r="AD93" s="103">
        <f t="shared" si="19"/>
        <v>0</v>
      </c>
      <c r="AE93" s="103">
        <f t="shared" si="20"/>
        <v>0</v>
      </c>
      <c r="AF93" s="52">
        <f t="shared" si="21"/>
        <v>0</v>
      </c>
    </row>
    <row r="94" spans="1:32" x14ac:dyDescent="0.25">
      <c r="A94" s="156" t="b">
        <f t="shared" si="11"/>
        <v>0</v>
      </c>
      <c r="B94" s="92"/>
      <c r="C94" s="92"/>
      <c r="D94" s="92"/>
      <c r="E94" s="92"/>
      <c r="F94" s="92"/>
      <c r="G94" s="92"/>
      <c r="H94" s="170" t="str">
        <f>IFERROR(VLOOKUP($G94,D1_ND!$A$3:$E$51,2,FALSE), "Agr ungültig")</f>
        <v>Agr ungültig</v>
      </c>
      <c r="I94" s="170" t="str">
        <f>IFERROR(VLOOKUP($G94,D1_ND!$A$3:$E$51,3,FALSE), "Agr ungültig")</f>
        <v>Agr ungültig</v>
      </c>
      <c r="J94" s="170" t="str">
        <f>IFERROR(VLOOKUP($G94,D1_ND!$A$3:$E$51,4,FALSE), "Agr ungültig")</f>
        <v>Agr ungültig</v>
      </c>
      <c r="K94" s="171" t="str">
        <f t="shared" si="12"/>
        <v>ja</v>
      </c>
      <c r="L94" s="124"/>
      <c r="M94" s="125"/>
      <c r="N94" s="126"/>
      <c r="O94" s="127"/>
      <c r="P94" s="123"/>
      <c r="Q94" s="123"/>
      <c r="R94" s="123"/>
      <c r="S94" s="123"/>
      <c r="T94" s="52">
        <f t="shared" si="13"/>
        <v>0</v>
      </c>
      <c r="U94" s="381">
        <f>IF(OR($B94=0,$C94=0,$J94=0,$J94="Agr ungültig"),0,IF($J94="keine","keine",IF(A_Stammdaten!$B$11-D_SAV!$C94&lt;0,0,MAX(0,D_SAV!$J94-(A_Stammdaten!$B$11-D_SAV!$C94)))))</f>
        <v>0</v>
      </c>
      <c r="V94" s="8">
        <f>IF($U94=0,0,IF(A_Stammdaten!$B$11-D_SAV!$C94&lt;0,0,D_SAV!$T94))</f>
        <v>0</v>
      </c>
      <c r="W94" s="8">
        <f t="shared" si="14"/>
        <v>0</v>
      </c>
      <c r="X94" s="52">
        <f t="shared" si="15"/>
        <v>0</v>
      </c>
      <c r="Y94" s="511">
        <v>1</v>
      </c>
      <c r="Z94" s="8">
        <f t="shared" si="16"/>
        <v>0</v>
      </c>
      <c r="AA94" s="8">
        <f t="shared" si="17"/>
        <v>0</v>
      </c>
      <c r="AB94" s="103">
        <f t="shared" si="18"/>
        <v>0</v>
      </c>
      <c r="AC94" s="513">
        <f>IFERROR(IF(VLOOKUP($G94,D1_ND!$A$3:$E$51,5,FALSE)="keine",1,IFERROR(VLOOKUP(D_SAV!$C94,Faktorreihe!$A$3:$F$91,VLOOKUP(D_SAV!$G94,D1_ND!$A$3:$E$51,5,FALSE)+1,FALSE),0)),0)</f>
        <v>0</v>
      </c>
      <c r="AD94" s="103">
        <f t="shared" si="19"/>
        <v>0</v>
      </c>
      <c r="AE94" s="103">
        <f t="shared" si="20"/>
        <v>0</v>
      </c>
      <c r="AF94" s="52">
        <f t="shared" si="21"/>
        <v>0</v>
      </c>
    </row>
    <row r="95" spans="1:32" x14ac:dyDescent="0.25">
      <c r="A95" s="156" t="b">
        <f t="shared" si="11"/>
        <v>0</v>
      </c>
      <c r="B95" s="92"/>
      <c r="C95" s="92"/>
      <c r="D95" s="92"/>
      <c r="E95" s="92"/>
      <c r="F95" s="92"/>
      <c r="G95" s="92"/>
      <c r="H95" s="170" t="str">
        <f>IFERROR(VLOOKUP($G95,D1_ND!$A$3:$E$51,2,FALSE), "Agr ungültig")</f>
        <v>Agr ungültig</v>
      </c>
      <c r="I95" s="170" t="str">
        <f>IFERROR(VLOOKUP($G95,D1_ND!$A$3:$E$51,3,FALSE), "Agr ungültig")</f>
        <v>Agr ungültig</v>
      </c>
      <c r="J95" s="170" t="str">
        <f>IFERROR(VLOOKUP($G95,D1_ND!$A$3:$E$51,4,FALSE), "Agr ungültig")</f>
        <v>Agr ungültig</v>
      </c>
      <c r="K95" s="171" t="str">
        <f t="shared" si="12"/>
        <v>ja</v>
      </c>
      <c r="L95" s="124"/>
      <c r="M95" s="125"/>
      <c r="N95" s="126"/>
      <c r="O95" s="127"/>
      <c r="P95" s="123"/>
      <c r="Q95" s="123"/>
      <c r="R95" s="123"/>
      <c r="S95" s="123"/>
      <c r="T95" s="52">
        <f t="shared" si="13"/>
        <v>0</v>
      </c>
      <c r="U95" s="381">
        <f>IF(OR($B95=0,$C95=0,$J95=0,$J95="Agr ungültig"),0,IF($J95="keine","keine",IF(A_Stammdaten!$B$11-D_SAV!$C95&lt;0,0,MAX(0,D_SAV!$J95-(A_Stammdaten!$B$11-D_SAV!$C95)))))</f>
        <v>0</v>
      </c>
      <c r="V95" s="8">
        <f>IF($U95=0,0,IF(A_Stammdaten!$B$11-D_SAV!$C95&lt;0,0,D_SAV!$T95))</f>
        <v>0</v>
      </c>
      <c r="W95" s="8">
        <f t="shared" si="14"/>
        <v>0</v>
      </c>
      <c r="X95" s="52">
        <f t="shared" si="15"/>
        <v>0</v>
      </c>
      <c r="Y95" s="511">
        <v>1</v>
      </c>
      <c r="Z95" s="8">
        <f t="shared" si="16"/>
        <v>0</v>
      </c>
      <c r="AA95" s="8">
        <f t="shared" si="17"/>
        <v>0</v>
      </c>
      <c r="AB95" s="103">
        <f t="shared" si="18"/>
        <v>0</v>
      </c>
      <c r="AC95" s="513">
        <f>IFERROR(IF(VLOOKUP($G95,D1_ND!$A$3:$E$51,5,FALSE)="keine",1,IFERROR(VLOOKUP(D_SAV!$C95,Faktorreihe!$A$3:$F$91,VLOOKUP(D_SAV!$G95,D1_ND!$A$3:$E$51,5,FALSE)+1,FALSE),0)),0)</f>
        <v>0</v>
      </c>
      <c r="AD95" s="103">
        <f t="shared" si="19"/>
        <v>0</v>
      </c>
      <c r="AE95" s="103">
        <f t="shared" si="20"/>
        <v>0</v>
      </c>
      <c r="AF95" s="52">
        <f t="shared" si="21"/>
        <v>0</v>
      </c>
    </row>
    <row r="96" spans="1:32" x14ac:dyDescent="0.25">
      <c r="A96" s="156" t="b">
        <f t="shared" si="11"/>
        <v>0</v>
      </c>
      <c r="B96" s="92"/>
      <c r="C96" s="92"/>
      <c r="D96" s="92"/>
      <c r="E96" s="92"/>
      <c r="F96" s="92"/>
      <c r="G96" s="92"/>
      <c r="H96" s="170" t="str">
        <f>IFERROR(VLOOKUP($G96,D1_ND!$A$3:$E$51,2,FALSE), "Agr ungültig")</f>
        <v>Agr ungültig</v>
      </c>
      <c r="I96" s="170" t="str">
        <f>IFERROR(VLOOKUP($G96,D1_ND!$A$3:$E$51,3,FALSE), "Agr ungültig")</f>
        <v>Agr ungültig</v>
      </c>
      <c r="J96" s="170" t="str">
        <f>IFERROR(VLOOKUP($G96,D1_ND!$A$3:$E$51,4,FALSE), "Agr ungültig")</f>
        <v>Agr ungültig</v>
      </c>
      <c r="K96" s="171" t="str">
        <f t="shared" si="12"/>
        <v>ja</v>
      </c>
      <c r="L96" s="124"/>
      <c r="M96" s="125"/>
      <c r="N96" s="126"/>
      <c r="O96" s="127"/>
      <c r="P96" s="123"/>
      <c r="Q96" s="123"/>
      <c r="R96" s="123"/>
      <c r="S96" s="123"/>
      <c r="T96" s="52">
        <f t="shared" si="13"/>
        <v>0</v>
      </c>
      <c r="U96" s="381">
        <f>IF(OR($B96=0,$C96=0,$J96=0,$J96="Agr ungültig"),0,IF($J96="keine","keine",IF(A_Stammdaten!$B$11-D_SAV!$C96&lt;0,0,MAX(0,D_SAV!$J96-(A_Stammdaten!$B$11-D_SAV!$C96)))))</f>
        <v>0</v>
      </c>
      <c r="V96" s="8">
        <f>IF($U96=0,0,IF(A_Stammdaten!$B$11-D_SAV!$C96&lt;0,0,D_SAV!$T96))</f>
        <v>0</v>
      </c>
      <c r="W96" s="8">
        <f t="shared" si="14"/>
        <v>0</v>
      </c>
      <c r="X96" s="52">
        <f t="shared" si="15"/>
        <v>0</v>
      </c>
      <c r="Y96" s="511">
        <v>1</v>
      </c>
      <c r="Z96" s="8">
        <f t="shared" si="16"/>
        <v>0</v>
      </c>
      <c r="AA96" s="8">
        <f t="shared" si="17"/>
        <v>0</v>
      </c>
      <c r="AB96" s="103">
        <f t="shared" si="18"/>
        <v>0</v>
      </c>
      <c r="AC96" s="513">
        <f>IFERROR(IF(VLOOKUP($G96,D1_ND!$A$3:$E$51,5,FALSE)="keine",1,IFERROR(VLOOKUP(D_SAV!$C96,Faktorreihe!$A$3:$F$91,VLOOKUP(D_SAV!$G96,D1_ND!$A$3:$E$51,5,FALSE)+1,FALSE),0)),0)</f>
        <v>0</v>
      </c>
      <c r="AD96" s="103">
        <f t="shared" si="19"/>
        <v>0</v>
      </c>
      <c r="AE96" s="103">
        <f t="shared" si="20"/>
        <v>0</v>
      </c>
      <c r="AF96" s="52">
        <f t="shared" si="21"/>
        <v>0</v>
      </c>
    </row>
    <row r="97" spans="1:32" x14ac:dyDescent="0.25">
      <c r="A97" s="156" t="b">
        <f t="shared" si="11"/>
        <v>0</v>
      </c>
      <c r="B97" s="92"/>
      <c r="C97" s="92"/>
      <c r="D97" s="92"/>
      <c r="E97" s="92"/>
      <c r="F97" s="92"/>
      <c r="G97" s="92"/>
      <c r="H97" s="170" t="str">
        <f>IFERROR(VLOOKUP($G97,D1_ND!$A$3:$E$51,2,FALSE), "Agr ungültig")</f>
        <v>Agr ungültig</v>
      </c>
      <c r="I97" s="170" t="str">
        <f>IFERROR(VLOOKUP($G97,D1_ND!$A$3:$E$51,3,FALSE), "Agr ungültig")</f>
        <v>Agr ungültig</v>
      </c>
      <c r="J97" s="170" t="str">
        <f>IFERROR(VLOOKUP($G97,D1_ND!$A$3:$E$51,4,FALSE), "Agr ungültig")</f>
        <v>Agr ungültig</v>
      </c>
      <c r="K97" s="171" t="str">
        <f t="shared" si="12"/>
        <v>ja</v>
      </c>
      <c r="L97" s="124"/>
      <c r="M97" s="125"/>
      <c r="N97" s="126"/>
      <c r="O97" s="127"/>
      <c r="P97" s="123"/>
      <c r="Q97" s="123"/>
      <c r="R97" s="123"/>
      <c r="S97" s="123"/>
      <c r="T97" s="52">
        <f t="shared" si="13"/>
        <v>0</v>
      </c>
      <c r="U97" s="381">
        <f>IF(OR($B97=0,$C97=0,$J97=0,$J97="Agr ungültig"),0,IF($J97="keine","keine",IF(A_Stammdaten!$B$11-D_SAV!$C97&lt;0,0,MAX(0,D_SAV!$J97-(A_Stammdaten!$B$11-D_SAV!$C97)))))</f>
        <v>0</v>
      </c>
      <c r="V97" s="8">
        <f>IF($U97=0,0,IF(A_Stammdaten!$B$11-D_SAV!$C97&lt;0,0,D_SAV!$T97))</f>
        <v>0</v>
      </c>
      <c r="W97" s="8">
        <f t="shared" si="14"/>
        <v>0</v>
      </c>
      <c r="X97" s="52">
        <f t="shared" si="15"/>
        <v>0</v>
      </c>
      <c r="Y97" s="511">
        <v>1</v>
      </c>
      <c r="Z97" s="8">
        <f t="shared" si="16"/>
        <v>0</v>
      </c>
      <c r="AA97" s="8">
        <f t="shared" si="17"/>
        <v>0</v>
      </c>
      <c r="AB97" s="103">
        <f t="shared" si="18"/>
        <v>0</v>
      </c>
      <c r="AC97" s="513">
        <f>IFERROR(IF(VLOOKUP($G97,D1_ND!$A$3:$E$51,5,FALSE)="keine",1,IFERROR(VLOOKUP(D_SAV!$C97,Faktorreihe!$A$3:$F$91,VLOOKUP(D_SAV!$G97,D1_ND!$A$3:$E$51,5,FALSE)+1,FALSE),0)),0)</f>
        <v>0</v>
      </c>
      <c r="AD97" s="103">
        <f t="shared" si="19"/>
        <v>0</v>
      </c>
      <c r="AE97" s="103">
        <f t="shared" si="20"/>
        <v>0</v>
      </c>
      <c r="AF97" s="52">
        <f t="shared" si="21"/>
        <v>0</v>
      </c>
    </row>
    <row r="98" spans="1:32" x14ac:dyDescent="0.25">
      <c r="A98" s="156" t="b">
        <f t="shared" si="11"/>
        <v>0</v>
      </c>
      <c r="B98" s="92"/>
      <c r="C98" s="92"/>
      <c r="D98" s="92"/>
      <c r="E98" s="92"/>
      <c r="F98" s="92"/>
      <c r="G98" s="92"/>
      <c r="H98" s="170" t="str">
        <f>IFERROR(VLOOKUP($G98,D1_ND!$A$3:$E$51,2,FALSE), "Agr ungültig")</f>
        <v>Agr ungültig</v>
      </c>
      <c r="I98" s="170" t="str">
        <f>IFERROR(VLOOKUP($G98,D1_ND!$A$3:$E$51,3,FALSE), "Agr ungültig")</f>
        <v>Agr ungültig</v>
      </c>
      <c r="J98" s="170" t="str">
        <f>IFERROR(VLOOKUP($G98,D1_ND!$A$3:$E$51,4,FALSE), "Agr ungültig")</f>
        <v>Agr ungültig</v>
      </c>
      <c r="K98" s="171" t="str">
        <f t="shared" si="12"/>
        <v>ja</v>
      </c>
      <c r="L98" s="124"/>
      <c r="M98" s="125"/>
      <c r="N98" s="126"/>
      <c r="O98" s="127"/>
      <c r="P98" s="123"/>
      <c r="Q98" s="123"/>
      <c r="R98" s="123"/>
      <c r="S98" s="123"/>
      <c r="T98" s="52">
        <f t="shared" si="13"/>
        <v>0</v>
      </c>
      <c r="U98" s="381">
        <f>IF(OR($B98=0,$C98=0,$J98=0,$J98="Agr ungültig"),0,IF($J98="keine","keine",IF(A_Stammdaten!$B$11-D_SAV!$C98&lt;0,0,MAX(0,D_SAV!$J98-(A_Stammdaten!$B$11-D_SAV!$C98)))))</f>
        <v>0</v>
      </c>
      <c r="V98" s="8">
        <f>IF($U98=0,0,IF(A_Stammdaten!$B$11-D_SAV!$C98&lt;0,0,D_SAV!$T98))</f>
        <v>0</v>
      </c>
      <c r="W98" s="8">
        <f t="shared" si="14"/>
        <v>0</v>
      </c>
      <c r="X98" s="52">
        <f t="shared" si="15"/>
        <v>0</v>
      </c>
      <c r="Y98" s="511">
        <v>1</v>
      </c>
      <c r="Z98" s="8">
        <f t="shared" si="16"/>
        <v>0</v>
      </c>
      <c r="AA98" s="8">
        <f t="shared" si="17"/>
        <v>0</v>
      </c>
      <c r="AB98" s="103">
        <f t="shared" si="18"/>
        <v>0</v>
      </c>
      <c r="AC98" s="513">
        <f>IFERROR(IF(VLOOKUP($G98,D1_ND!$A$3:$E$51,5,FALSE)="keine",1,IFERROR(VLOOKUP(D_SAV!$C98,Faktorreihe!$A$3:$F$91,VLOOKUP(D_SAV!$G98,D1_ND!$A$3:$E$51,5,FALSE)+1,FALSE),0)),0)</f>
        <v>0</v>
      </c>
      <c r="AD98" s="103">
        <f t="shared" si="19"/>
        <v>0</v>
      </c>
      <c r="AE98" s="103">
        <f t="shared" si="20"/>
        <v>0</v>
      </c>
      <c r="AF98" s="52">
        <f t="shared" si="21"/>
        <v>0</v>
      </c>
    </row>
    <row r="99" spans="1:32" x14ac:dyDescent="0.25">
      <c r="A99" s="156" t="b">
        <f t="shared" si="11"/>
        <v>0</v>
      </c>
      <c r="B99" s="92"/>
      <c r="C99" s="92"/>
      <c r="D99" s="92"/>
      <c r="E99" s="92"/>
      <c r="F99" s="92"/>
      <c r="G99" s="92"/>
      <c r="H99" s="170" t="str">
        <f>IFERROR(VLOOKUP($G99,D1_ND!$A$3:$E$51,2,FALSE), "Agr ungültig")</f>
        <v>Agr ungültig</v>
      </c>
      <c r="I99" s="170" t="str">
        <f>IFERROR(VLOOKUP($G99,D1_ND!$A$3:$E$51,3,FALSE), "Agr ungültig")</f>
        <v>Agr ungültig</v>
      </c>
      <c r="J99" s="170" t="str">
        <f>IFERROR(VLOOKUP($G99,D1_ND!$A$3:$E$51,4,FALSE), "Agr ungültig")</f>
        <v>Agr ungültig</v>
      </c>
      <c r="K99" s="171" t="str">
        <f t="shared" si="12"/>
        <v>ja</v>
      </c>
      <c r="L99" s="124"/>
      <c r="M99" s="125"/>
      <c r="N99" s="126"/>
      <c r="O99" s="127"/>
      <c r="P99" s="123"/>
      <c r="Q99" s="123"/>
      <c r="R99" s="123"/>
      <c r="S99" s="123"/>
      <c r="T99" s="52">
        <f t="shared" si="13"/>
        <v>0</v>
      </c>
      <c r="U99" s="381">
        <f>IF(OR($B99=0,$C99=0,$J99=0,$J99="Agr ungültig"),0,IF($J99="keine","keine",IF(A_Stammdaten!$B$11-D_SAV!$C99&lt;0,0,MAX(0,D_SAV!$J99-(A_Stammdaten!$B$11-D_SAV!$C99)))))</f>
        <v>0</v>
      </c>
      <c r="V99" s="8">
        <f>IF($U99=0,0,IF(A_Stammdaten!$B$11-D_SAV!$C99&lt;0,0,D_SAV!$T99))</f>
        <v>0</v>
      </c>
      <c r="W99" s="8">
        <f t="shared" si="14"/>
        <v>0</v>
      </c>
      <c r="X99" s="52">
        <f t="shared" si="15"/>
        <v>0</v>
      </c>
      <c r="Y99" s="511">
        <v>1</v>
      </c>
      <c r="Z99" s="8">
        <f t="shared" si="16"/>
        <v>0</v>
      </c>
      <c r="AA99" s="8">
        <f t="shared" si="17"/>
        <v>0</v>
      </c>
      <c r="AB99" s="103">
        <f t="shared" si="18"/>
        <v>0</v>
      </c>
      <c r="AC99" s="513">
        <f>IFERROR(IF(VLOOKUP($G99,D1_ND!$A$3:$E$51,5,FALSE)="keine",1,IFERROR(VLOOKUP(D_SAV!$C99,Faktorreihe!$A$3:$F$91,VLOOKUP(D_SAV!$G99,D1_ND!$A$3:$E$51,5,FALSE)+1,FALSE),0)),0)</f>
        <v>0</v>
      </c>
      <c r="AD99" s="103">
        <f t="shared" si="19"/>
        <v>0</v>
      </c>
      <c r="AE99" s="103">
        <f t="shared" si="20"/>
        <v>0</v>
      </c>
      <c r="AF99" s="52">
        <f t="shared" si="21"/>
        <v>0</v>
      </c>
    </row>
    <row r="100" spans="1:32" x14ac:dyDescent="0.25">
      <c r="A100" s="156" t="b">
        <f t="shared" si="11"/>
        <v>0</v>
      </c>
      <c r="B100" s="92"/>
      <c r="C100" s="92"/>
      <c r="D100" s="92"/>
      <c r="E100" s="92"/>
      <c r="F100" s="92"/>
      <c r="G100" s="92"/>
      <c r="H100" s="170" t="str">
        <f>IFERROR(VLOOKUP($G100,D1_ND!$A$3:$E$51,2,FALSE), "Agr ungültig")</f>
        <v>Agr ungültig</v>
      </c>
      <c r="I100" s="170" t="str">
        <f>IFERROR(VLOOKUP($G100,D1_ND!$A$3:$E$51,3,FALSE), "Agr ungültig")</f>
        <v>Agr ungültig</v>
      </c>
      <c r="J100" s="170" t="str">
        <f>IFERROR(VLOOKUP($G100,D1_ND!$A$3:$E$51,4,FALSE), "Agr ungültig")</f>
        <v>Agr ungültig</v>
      </c>
      <c r="K100" s="171" t="str">
        <f t="shared" si="12"/>
        <v>ja</v>
      </c>
      <c r="L100" s="124"/>
      <c r="M100" s="125"/>
      <c r="N100" s="126"/>
      <c r="O100" s="127"/>
      <c r="P100" s="123"/>
      <c r="Q100" s="123"/>
      <c r="R100" s="123"/>
      <c r="S100" s="123"/>
      <c r="T100" s="52">
        <f t="shared" si="13"/>
        <v>0</v>
      </c>
      <c r="U100" s="381">
        <f>IF(OR($B100=0,$C100=0,$J100=0,$J100="Agr ungültig"),0,IF($J100="keine","keine",IF(A_Stammdaten!$B$11-D_SAV!$C100&lt;0,0,MAX(0,D_SAV!$J100-(A_Stammdaten!$B$11-D_SAV!$C100)))))</f>
        <v>0</v>
      </c>
      <c r="V100" s="8">
        <f>IF($U100=0,0,IF(A_Stammdaten!$B$11-D_SAV!$C100&lt;0,0,D_SAV!$T100))</f>
        <v>0</v>
      </c>
      <c r="W100" s="8">
        <f t="shared" si="14"/>
        <v>0</v>
      </c>
      <c r="X100" s="52">
        <f t="shared" si="15"/>
        <v>0</v>
      </c>
      <c r="Y100" s="511">
        <v>1</v>
      </c>
      <c r="Z100" s="8">
        <f t="shared" si="16"/>
        <v>0</v>
      </c>
      <c r="AA100" s="8">
        <f t="shared" si="17"/>
        <v>0</v>
      </c>
      <c r="AB100" s="103">
        <f t="shared" si="18"/>
        <v>0</v>
      </c>
      <c r="AC100" s="513">
        <f>IFERROR(IF(VLOOKUP($G100,D1_ND!$A$3:$E$51,5,FALSE)="keine",1,IFERROR(VLOOKUP(D_SAV!$C100,Faktorreihe!$A$3:$F$91,VLOOKUP(D_SAV!$G100,D1_ND!$A$3:$E$51,5,FALSE)+1,FALSE),0)),0)</f>
        <v>0</v>
      </c>
      <c r="AD100" s="103">
        <f t="shared" si="19"/>
        <v>0</v>
      </c>
      <c r="AE100" s="103">
        <f t="shared" si="20"/>
        <v>0</v>
      </c>
      <c r="AF100" s="52">
        <f t="shared" si="21"/>
        <v>0</v>
      </c>
    </row>
    <row r="101" spans="1:32" x14ac:dyDescent="0.25">
      <c r="A101" s="156" t="b">
        <f t="shared" si="11"/>
        <v>0</v>
      </c>
      <c r="B101" s="92"/>
      <c r="C101" s="92"/>
      <c r="D101" s="92"/>
      <c r="E101" s="92"/>
      <c r="F101" s="92"/>
      <c r="G101" s="92"/>
      <c r="H101" s="170" t="str">
        <f>IFERROR(VLOOKUP($G101,D1_ND!$A$3:$E$51,2,FALSE), "Agr ungültig")</f>
        <v>Agr ungültig</v>
      </c>
      <c r="I101" s="170" t="str">
        <f>IFERROR(VLOOKUP($G101,D1_ND!$A$3:$E$51,3,FALSE), "Agr ungültig")</f>
        <v>Agr ungültig</v>
      </c>
      <c r="J101" s="170" t="str">
        <f>IFERROR(VLOOKUP($G101,D1_ND!$A$3:$E$51,4,FALSE), "Agr ungültig")</f>
        <v>Agr ungültig</v>
      </c>
      <c r="K101" s="171" t="str">
        <f t="shared" si="12"/>
        <v>ja</v>
      </c>
      <c r="L101" s="124"/>
      <c r="M101" s="125"/>
      <c r="N101" s="126"/>
      <c r="O101" s="127"/>
      <c r="P101" s="123"/>
      <c r="Q101" s="123"/>
      <c r="R101" s="123"/>
      <c r="S101" s="123"/>
      <c r="T101" s="52">
        <f t="shared" si="13"/>
        <v>0</v>
      </c>
      <c r="U101" s="381">
        <f>IF(OR($B101=0,$C101=0,$J101=0,$J101="Agr ungültig"),0,IF($J101="keine","keine",IF(A_Stammdaten!$B$11-D_SAV!$C101&lt;0,0,MAX(0,D_SAV!$J101-(A_Stammdaten!$B$11-D_SAV!$C101)))))</f>
        <v>0</v>
      </c>
      <c r="V101" s="8">
        <f>IF($U101=0,0,IF(A_Stammdaten!$B$11-D_SAV!$C101&lt;0,0,D_SAV!$T101))</f>
        <v>0</v>
      </c>
      <c r="W101" s="8">
        <f t="shared" si="14"/>
        <v>0</v>
      </c>
      <c r="X101" s="52">
        <f t="shared" si="15"/>
        <v>0</v>
      </c>
      <c r="Y101" s="511">
        <v>1</v>
      </c>
      <c r="Z101" s="8">
        <f t="shared" si="16"/>
        <v>0</v>
      </c>
      <c r="AA101" s="8">
        <f t="shared" si="17"/>
        <v>0</v>
      </c>
      <c r="AB101" s="103">
        <f t="shared" si="18"/>
        <v>0</v>
      </c>
      <c r="AC101" s="513">
        <f>IFERROR(IF(VLOOKUP($G101,D1_ND!$A$3:$E$51,5,FALSE)="keine",1,IFERROR(VLOOKUP(D_SAV!$C101,Faktorreihe!$A$3:$F$91,VLOOKUP(D_SAV!$G101,D1_ND!$A$3:$E$51,5,FALSE)+1,FALSE),0)),0)</f>
        <v>0</v>
      </c>
      <c r="AD101" s="103">
        <f t="shared" si="19"/>
        <v>0</v>
      </c>
      <c r="AE101" s="103">
        <f t="shared" si="20"/>
        <v>0</v>
      </c>
      <c r="AF101" s="52">
        <f t="shared" si="21"/>
        <v>0</v>
      </c>
    </row>
    <row r="102" spans="1:32" x14ac:dyDescent="0.25">
      <c r="A102" s="156" t="b">
        <f t="shared" si="11"/>
        <v>0</v>
      </c>
      <c r="B102" s="92"/>
      <c r="C102" s="92"/>
      <c r="D102" s="92"/>
      <c r="E102" s="92"/>
      <c r="F102" s="92"/>
      <c r="G102" s="92"/>
      <c r="H102" s="170" t="str">
        <f>IFERROR(VLOOKUP($G102,D1_ND!$A$3:$E$51,2,FALSE), "Agr ungültig")</f>
        <v>Agr ungültig</v>
      </c>
      <c r="I102" s="170" t="str">
        <f>IFERROR(VLOOKUP($G102,D1_ND!$A$3:$E$51,3,FALSE), "Agr ungültig")</f>
        <v>Agr ungültig</v>
      </c>
      <c r="J102" s="170" t="str">
        <f>IFERROR(VLOOKUP($G102,D1_ND!$A$3:$E$51,4,FALSE), "Agr ungültig")</f>
        <v>Agr ungültig</v>
      </c>
      <c r="K102" s="171" t="str">
        <f t="shared" si="12"/>
        <v>ja</v>
      </c>
      <c r="L102" s="124"/>
      <c r="M102" s="125"/>
      <c r="N102" s="126"/>
      <c r="O102" s="127"/>
      <c r="P102" s="123"/>
      <c r="Q102" s="123"/>
      <c r="R102" s="123"/>
      <c r="S102" s="123"/>
      <c r="T102" s="52">
        <f t="shared" si="13"/>
        <v>0</v>
      </c>
      <c r="U102" s="381">
        <f>IF(OR($B102=0,$C102=0,$J102=0,$J102="Agr ungültig"),0,IF($J102="keine","keine",IF(A_Stammdaten!$B$11-D_SAV!$C102&lt;0,0,MAX(0,D_SAV!$J102-(A_Stammdaten!$B$11-D_SAV!$C102)))))</f>
        <v>0</v>
      </c>
      <c r="V102" s="8">
        <f>IF($U102=0,0,IF(A_Stammdaten!$B$11-D_SAV!$C102&lt;0,0,D_SAV!$T102))</f>
        <v>0</v>
      </c>
      <c r="W102" s="8">
        <f t="shared" si="14"/>
        <v>0</v>
      </c>
      <c r="X102" s="52">
        <f t="shared" si="15"/>
        <v>0</v>
      </c>
      <c r="Y102" s="511">
        <v>1</v>
      </c>
      <c r="Z102" s="8">
        <f t="shared" si="16"/>
        <v>0</v>
      </c>
      <c r="AA102" s="8">
        <f t="shared" si="17"/>
        <v>0</v>
      </c>
      <c r="AB102" s="103">
        <f t="shared" si="18"/>
        <v>0</v>
      </c>
      <c r="AC102" s="513">
        <f>IFERROR(IF(VLOOKUP($G102,D1_ND!$A$3:$E$51,5,FALSE)="keine",1,IFERROR(VLOOKUP(D_SAV!$C102,Faktorreihe!$A$3:$F$91,VLOOKUP(D_SAV!$G102,D1_ND!$A$3:$E$51,5,FALSE)+1,FALSE),0)),0)</f>
        <v>0</v>
      </c>
      <c r="AD102" s="103">
        <f t="shared" si="19"/>
        <v>0</v>
      </c>
      <c r="AE102" s="103">
        <f t="shared" si="20"/>
        <v>0</v>
      </c>
      <c r="AF102" s="52">
        <f t="shared" si="21"/>
        <v>0</v>
      </c>
    </row>
    <row r="103" spans="1:32" x14ac:dyDescent="0.25">
      <c r="A103" s="156" t="b">
        <f t="shared" si="11"/>
        <v>0</v>
      </c>
      <c r="B103" s="92"/>
      <c r="C103" s="92"/>
      <c r="D103" s="92"/>
      <c r="E103" s="92"/>
      <c r="F103" s="92"/>
      <c r="G103" s="92"/>
      <c r="H103" s="170" t="str">
        <f>IFERROR(VLOOKUP($G103,D1_ND!$A$3:$E$51,2,FALSE), "Agr ungültig")</f>
        <v>Agr ungültig</v>
      </c>
      <c r="I103" s="170" t="str">
        <f>IFERROR(VLOOKUP($G103,D1_ND!$A$3:$E$51,3,FALSE), "Agr ungültig")</f>
        <v>Agr ungültig</v>
      </c>
      <c r="J103" s="170" t="str">
        <f>IFERROR(VLOOKUP($G103,D1_ND!$A$3:$E$51,4,FALSE), "Agr ungültig")</f>
        <v>Agr ungültig</v>
      </c>
      <c r="K103" s="171" t="str">
        <f t="shared" si="12"/>
        <v>ja</v>
      </c>
      <c r="L103" s="124"/>
      <c r="M103" s="125"/>
      <c r="N103" s="126"/>
      <c r="O103" s="127"/>
      <c r="P103" s="123"/>
      <c r="Q103" s="123"/>
      <c r="R103" s="123"/>
      <c r="S103" s="123"/>
      <c r="T103" s="52">
        <f t="shared" si="13"/>
        <v>0</v>
      </c>
      <c r="U103" s="381">
        <f>IF(OR($B103=0,$C103=0,$J103=0,$J103="Agr ungültig"),0,IF($J103="keine","keine",IF(A_Stammdaten!$B$11-D_SAV!$C103&lt;0,0,MAX(0,D_SAV!$J103-(A_Stammdaten!$B$11-D_SAV!$C103)))))</f>
        <v>0</v>
      </c>
      <c r="V103" s="8">
        <f>IF($U103=0,0,IF(A_Stammdaten!$B$11-D_SAV!$C103&lt;0,0,D_SAV!$T103))</f>
        <v>0</v>
      </c>
      <c r="W103" s="8">
        <f t="shared" si="14"/>
        <v>0</v>
      </c>
      <c r="X103" s="52">
        <f t="shared" si="15"/>
        <v>0</v>
      </c>
      <c r="Y103" s="511">
        <v>1</v>
      </c>
      <c r="Z103" s="8">
        <f t="shared" si="16"/>
        <v>0</v>
      </c>
      <c r="AA103" s="8">
        <f t="shared" si="17"/>
        <v>0</v>
      </c>
      <c r="AB103" s="103">
        <f t="shared" si="18"/>
        <v>0</v>
      </c>
      <c r="AC103" s="513">
        <f>IFERROR(IF(VLOOKUP($G103,D1_ND!$A$3:$E$51,5,FALSE)="keine",1,IFERROR(VLOOKUP(D_SAV!$C103,Faktorreihe!$A$3:$F$91,VLOOKUP(D_SAV!$G103,D1_ND!$A$3:$E$51,5,FALSE)+1,FALSE),0)),0)</f>
        <v>0</v>
      </c>
      <c r="AD103" s="103">
        <f t="shared" si="19"/>
        <v>0</v>
      </c>
      <c r="AE103" s="103">
        <f t="shared" si="20"/>
        <v>0</v>
      </c>
      <c r="AF103" s="52">
        <f t="shared" si="21"/>
        <v>0</v>
      </c>
    </row>
    <row r="104" spans="1:32" x14ac:dyDescent="0.25">
      <c r="A104" s="156" t="b">
        <f t="shared" si="11"/>
        <v>0</v>
      </c>
      <c r="B104" s="92"/>
      <c r="C104" s="92"/>
      <c r="D104" s="92"/>
      <c r="E104" s="92"/>
      <c r="F104" s="92"/>
      <c r="G104" s="92"/>
      <c r="H104" s="170" t="str">
        <f>IFERROR(VLOOKUP($G104,D1_ND!$A$3:$E$51,2,FALSE), "Agr ungültig")</f>
        <v>Agr ungültig</v>
      </c>
      <c r="I104" s="170" t="str">
        <f>IFERROR(VLOOKUP($G104,D1_ND!$A$3:$E$51,3,FALSE), "Agr ungültig")</f>
        <v>Agr ungültig</v>
      </c>
      <c r="J104" s="170" t="str">
        <f>IFERROR(VLOOKUP($G104,D1_ND!$A$3:$E$51,4,FALSE), "Agr ungültig")</f>
        <v>Agr ungültig</v>
      </c>
      <c r="K104" s="171" t="str">
        <f t="shared" si="12"/>
        <v>ja</v>
      </c>
      <c r="L104" s="124"/>
      <c r="M104" s="125"/>
      <c r="N104" s="126"/>
      <c r="O104" s="127"/>
      <c r="P104" s="123"/>
      <c r="Q104" s="123"/>
      <c r="R104" s="123"/>
      <c r="S104" s="123"/>
      <c r="T104" s="52">
        <f t="shared" si="13"/>
        <v>0</v>
      </c>
      <c r="U104" s="381">
        <f>IF(OR($B104=0,$C104=0,$J104=0,$J104="Agr ungültig"),0,IF($J104="keine","keine",IF(A_Stammdaten!$B$11-D_SAV!$C104&lt;0,0,MAX(0,D_SAV!$J104-(A_Stammdaten!$B$11-D_SAV!$C104)))))</f>
        <v>0</v>
      </c>
      <c r="V104" s="8">
        <f>IF($U104=0,0,IF(A_Stammdaten!$B$11-D_SAV!$C104&lt;0,0,D_SAV!$T104))</f>
        <v>0</v>
      </c>
      <c r="W104" s="8">
        <f t="shared" si="14"/>
        <v>0</v>
      </c>
      <c r="X104" s="52">
        <f t="shared" si="15"/>
        <v>0</v>
      </c>
      <c r="Y104" s="511">
        <v>1</v>
      </c>
      <c r="Z104" s="8">
        <f t="shared" si="16"/>
        <v>0</v>
      </c>
      <c r="AA104" s="8">
        <f t="shared" si="17"/>
        <v>0</v>
      </c>
      <c r="AB104" s="103">
        <f t="shared" si="18"/>
        <v>0</v>
      </c>
      <c r="AC104" s="513">
        <f>IFERROR(IF(VLOOKUP($G104,D1_ND!$A$3:$E$51,5,FALSE)="keine",1,IFERROR(VLOOKUP(D_SAV!$C104,Faktorreihe!$A$3:$F$91,VLOOKUP(D_SAV!$G104,D1_ND!$A$3:$E$51,5,FALSE)+1,FALSE),0)),0)</f>
        <v>0</v>
      </c>
      <c r="AD104" s="103">
        <f t="shared" si="19"/>
        <v>0</v>
      </c>
      <c r="AE104" s="103">
        <f t="shared" si="20"/>
        <v>0</v>
      </c>
      <c r="AF104" s="52">
        <f t="shared" si="21"/>
        <v>0</v>
      </c>
    </row>
    <row r="105" spans="1:32" x14ac:dyDescent="0.25">
      <c r="A105" s="156" t="b">
        <f t="shared" si="11"/>
        <v>0</v>
      </c>
      <c r="B105" s="92"/>
      <c r="C105" s="92"/>
      <c r="D105" s="92"/>
      <c r="E105" s="92"/>
      <c r="F105" s="92"/>
      <c r="G105" s="92"/>
      <c r="H105" s="170" t="str">
        <f>IFERROR(VLOOKUP($G105,D1_ND!$A$3:$E$51,2,FALSE), "Agr ungültig")</f>
        <v>Agr ungültig</v>
      </c>
      <c r="I105" s="170" t="str">
        <f>IFERROR(VLOOKUP($G105,D1_ND!$A$3:$E$51,3,FALSE), "Agr ungültig")</f>
        <v>Agr ungültig</v>
      </c>
      <c r="J105" s="170" t="str">
        <f>IFERROR(VLOOKUP($G105,D1_ND!$A$3:$E$51,4,FALSE), "Agr ungültig")</f>
        <v>Agr ungültig</v>
      </c>
      <c r="K105" s="171" t="str">
        <f t="shared" si="12"/>
        <v>ja</v>
      </c>
      <c r="L105" s="124"/>
      <c r="M105" s="125"/>
      <c r="N105" s="126"/>
      <c r="O105" s="127"/>
      <c r="P105" s="123"/>
      <c r="Q105" s="123"/>
      <c r="R105" s="123"/>
      <c r="S105" s="123"/>
      <c r="T105" s="52">
        <f t="shared" si="13"/>
        <v>0</v>
      </c>
      <c r="U105" s="381">
        <f>IF(OR($B105=0,$C105=0,$J105=0,$J105="Agr ungültig"),0,IF($J105="keine","keine",IF(A_Stammdaten!$B$11-D_SAV!$C105&lt;0,0,MAX(0,D_SAV!$J105-(A_Stammdaten!$B$11-D_SAV!$C105)))))</f>
        <v>0</v>
      </c>
      <c r="V105" s="8">
        <f>IF($U105=0,0,IF(A_Stammdaten!$B$11-D_SAV!$C105&lt;0,0,D_SAV!$T105))</f>
        <v>0</v>
      </c>
      <c r="W105" s="8">
        <f t="shared" si="14"/>
        <v>0</v>
      </c>
      <c r="X105" s="52">
        <f t="shared" si="15"/>
        <v>0</v>
      </c>
      <c r="Y105" s="511">
        <v>1</v>
      </c>
      <c r="Z105" s="8">
        <f t="shared" si="16"/>
        <v>0</v>
      </c>
      <c r="AA105" s="8">
        <f t="shared" si="17"/>
        <v>0</v>
      </c>
      <c r="AB105" s="103">
        <f t="shared" si="18"/>
        <v>0</v>
      </c>
      <c r="AC105" s="513">
        <f>IFERROR(IF(VLOOKUP($G105,D1_ND!$A$3:$E$51,5,FALSE)="keine",1,IFERROR(VLOOKUP(D_SAV!$C105,Faktorreihe!$A$3:$F$91,VLOOKUP(D_SAV!$G105,D1_ND!$A$3:$E$51,5,FALSE)+1,FALSE),0)),0)</f>
        <v>0</v>
      </c>
      <c r="AD105" s="103">
        <f t="shared" si="19"/>
        <v>0</v>
      </c>
      <c r="AE105" s="103">
        <f t="shared" si="20"/>
        <v>0</v>
      </c>
      <c r="AF105" s="52">
        <f t="shared" si="21"/>
        <v>0</v>
      </c>
    </row>
    <row r="106" spans="1:32" x14ac:dyDescent="0.25">
      <c r="A106" s="156" t="b">
        <f t="shared" si="11"/>
        <v>0</v>
      </c>
      <c r="B106" s="92"/>
      <c r="C106" s="92"/>
      <c r="D106" s="92"/>
      <c r="E106" s="92"/>
      <c r="F106" s="92"/>
      <c r="G106" s="92"/>
      <c r="H106" s="170" t="str">
        <f>IFERROR(VLOOKUP($G106,D1_ND!$A$3:$E$51,2,FALSE), "Agr ungültig")</f>
        <v>Agr ungültig</v>
      </c>
      <c r="I106" s="170" t="str">
        <f>IFERROR(VLOOKUP($G106,D1_ND!$A$3:$E$51,3,FALSE), "Agr ungültig")</f>
        <v>Agr ungültig</v>
      </c>
      <c r="J106" s="170" t="str">
        <f>IFERROR(VLOOKUP($G106,D1_ND!$A$3:$E$51,4,FALSE), "Agr ungültig")</f>
        <v>Agr ungültig</v>
      </c>
      <c r="K106" s="171" t="str">
        <f t="shared" si="12"/>
        <v>ja</v>
      </c>
      <c r="L106" s="124"/>
      <c r="M106" s="125"/>
      <c r="N106" s="126"/>
      <c r="O106" s="127"/>
      <c r="P106" s="123"/>
      <c r="Q106" s="123"/>
      <c r="R106" s="123"/>
      <c r="S106" s="123"/>
      <c r="T106" s="52">
        <f t="shared" si="13"/>
        <v>0</v>
      </c>
      <c r="U106" s="381">
        <f>IF(OR($B106=0,$C106=0,$J106=0,$J106="Agr ungültig"),0,IF($J106="keine","keine",IF(A_Stammdaten!$B$11-D_SAV!$C106&lt;0,0,MAX(0,D_SAV!$J106-(A_Stammdaten!$B$11-D_SAV!$C106)))))</f>
        <v>0</v>
      </c>
      <c r="V106" s="8">
        <f>IF($U106=0,0,IF(A_Stammdaten!$B$11-D_SAV!$C106&lt;0,0,D_SAV!$T106))</f>
        <v>0</v>
      </c>
      <c r="W106" s="8">
        <f t="shared" si="14"/>
        <v>0</v>
      </c>
      <c r="X106" s="52">
        <f t="shared" si="15"/>
        <v>0</v>
      </c>
      <c r="Y106" s="511">
        <v>1</v>
      </c>
      <c r="Z106" s="8">
        <f t="shared" si="16"/>
        <v>0</v>
      </c>
      <c r="AA106" s="8">
        <f t="shared" si="17"/>
        <v>0</v>
      </c>
      <c r="AB106" s="103">
        <f t="shared" si="18"/>
        <v>0</v>
      </c>
      <c r="AC106" s="513">
        <f>IFERROR(IF(VLOOKUP($G106,D1_ND!$A$3:$E$51,5,FALSE)="keine",1,IFERROR(VLOOKUP(D_SAV!$C106,Faktorreihe!$A$3:$F$91,VLOOKUP(D_SAV!$G106,D1_ND!$A$3:$E$51,5,FALSE)+1,FALSE),0)),0)</f>
        <v>0</v>
      </c>
      <c r="AD106" s="103">
        <f t="shared" si="19"/>
        <v>0</v>
      </c>
      <c r="AE106" s="103">
        <f t="shared" si="20"/>
        <v>0</v>
      </c>
      <c r="AF106" s="52">
        <f t="shared" si="21"/>
        <v>0</v>
      </c>
    </row>
    <row r="107" spans="1:32" x14ac:dyDescent="0.25">
      <c r="A107" s="156" t="b">
        <f t="shared" si="11"/>
        <v>0</v>
      </c>
      <c r="B107" s="92"/>
      <c r="C107" s="92"/>
      <c r="D107" s="92"/>
      <c r="E107" s="92"/>
      <c r="F107" s="92"/>
      <c r="G107" s="92"/>
      <c r="H107" s="170" t="str">
        <f>IFERROR(VLOOKUP($G107,D1_ND!$A$3:$E$51,2,FALSE), "Agr ungültig")</f>
        <v>Agr ungültig</v>
      </c>
      <c r="I107" s="170" t="str">
        <f>IFERROR(VLOOKUP($G107,D1_ND!$A$3:$E$51,3,FALSE), "Agr ungültig")</f>
        <v>Agr ungültig</v>
      </c>
      <c r="J107" s="170" t="str">
        <f>IFERROR(VLOOKUP($G107,D1_ND!$A$3:$E$51,4,FALSE), "Agr ungültig")</f>
        <v>Agr ungültig</v>
      </c>
      <c r="K107" s="171" t="str">
        <f t="shared" si="12"/>
        <v>ja</v>
      </c>
      <c r="L107" s="124"/>
      <c r="M107" s="125"/>
      <c r="N107" s="126"/>
      <c r="O107" s="127"/>
      <c r="P107" s="123"/>
      <c r="Q107" s="123"/>
      <c r="R107" s="123"/>
      <c r="S107" s="123"/>
      <c r="T107" s="52">
        <f t="shared" si="13"/>
        <v>0</v>
      </c>
      <c r="U107" s="381">
        <f>IF(OR($B107=0,$C107=0,$J107=0,$J107="Agr ungültig"),0,IF($J107="keine","keine",IF(A_Stammdaten!$B$11-D_SAV!$C107&lt;0,0,MAX(0,D_SAV!$J107-(A_Stammdaten!$B$11-D_SAV!$C107)))))</f>
        <v>0</v>
      </c>
      <c r="V107" s="8">
        <f>IF($U107=0,0,IF(A_Stammdaten!$B$11-D_SAV!$C107&lt;0,0,D_SAV!$T107))</f>
        <v>0</v>
      </c>
      <c r="W107" s="8">
        <f t="shared" si="14"/>
        <v>0</v>
      </c>
      <c r="X107" s="52">
        <f t="shared" si="15"/>
        <v>0</v>
      </c>
      <c r="Y107" s="511">
        <v>1</v>
      </c>
      <c r="Z107" s="8">
        <f t="shared" si="16"/>
        <v>0</v>
      </c>
      <c r="AA107" s="8">
        <f t="shared" si="17"/>
        <v>0</v>
      </c>
      <c r="AB107" s="103">
        <f t="shared" si="18"/>
        <v>0</v>
      </c>
      <c r="AC107" s="513">
        <f>IFERROR(IF(VLOOKUP($G107,D1_ND!$A$3:$E$51,5,FALSE)="keine",1,IFERROR(VLOOKUP(D_SAV!$C107,Faktorreihe!$A$3:$F$91,VLOOKUP(D_SAV!$G107,D1_ND!$A$3:$E$51,5,FALSE)+1,FALSE),0)),0)</f>
        <v>0</v>
      </c>
      <c r="AD107" s="103">
        <f t="shared" si="19"/>
        <v>0</v>
      </c>
      <c r="AE107" s="103">
        <f t="shared" si="20"/>
        <v>0</v>
      </c>
      <c r="AF107" s="52">
        <f t="shared" si="21"/>
        <v>0</v>
      </c>
    </row>
    <row r="108" spans="1:32" x14ac:dyDescent="0.25">
      <c r="A108" s="156" t="b">
        <f t="shared" si="11"/>
        <v>0</v>
      </c>
      <c r="B108" s="92"/>
      <c r="C108" s="92"/>
      <c r="D108" s="92"/>
      <c r="E108" s="92"/>
      <c r="F108" s="92"/>
      <c r="G108" s="92"/>
      <c r="H108" s="170" t="str">
        <f>IFERROR(VLOOKUP($G108,D1_ND!$A$3:$E$51,2,FALSE), "Agr ungültig")</f>
        <v>Agr ungültig</v>
      </c>
      <c r="I108" s="170" t="str">
        <f>IFERROR(VLOOKUP($G108,D1_ND!$A$3:$E$51,3,FALSE), "Agr ungültig")</f>
        <v>Agr ungültig</v>
      </c>
      <c r="J108" s="170" t="str">
        <f>IFERROR(VLOOKUP($G108,D1_ND!$A$3:$E$51,4,FALSE), "Agr ungültig")</f>
        <v>Agr ungültig</v>
      </c>
      <c r="K108" s="171" t="str">
        <f t="shared" si="12"/>
        <v>ja</v>
      </c>
      <c r="L108" s="124"/>
      <c r="M108" s="125"/>
      <c r="N108" s="126"/>
      <c r="O108" s="127"/>
      <c r="P108" s="123"/>
      <c r="Q108" s="123"/>
      <c r="R108" s="123"/>
      <c r="S108" s="123"/>
      <c r="T108" s="52">
        <f t="shared" si="13"/>
        <v>0</v>
      </c>
      <c r="U108" s="381">
        <f>IF(OR($B108=0,$C108=0,$J108=0,$J108="Agr ungültig"),0,IF($J108="keine","keine",IF(A_Stammdaten!$B$11-D_SAV!$C108&lt;0,0,MAX(0,D_SAV!$J108-(A_Stammdaten!$B$11-D_SAV!$C108)))))</f>
        <v>0</v>
      </c>
      <c r="V108" s="8">
        <f>IF($U108=0,0,IF(A_Stammdaten!$B$11-D_SAV!$C108&lt;0,0,D_SAV!$T108))</f>
        <v>0</v>
      </c>
      <c r="W108" s="8">
        <f t="shared" si="14"/>
        <v>0</v>
      </c>
      <c r="X108" s="52">
        <f t="shared" si="15"/>
        <v>0</v>
      </c>
      <c r="Y108" s="511">
        <v>1</v>
      </c>
      <c r="Z108" s="8">
        <f t="shared" si="16"/>
        <v>0</v>
      </c>
      <c r="AA108" s="8">
        <f t="shared" si="17"/>
        <v>0</v>
      </c>
      <c r="AB108" s="103">
        <f t="shared" si="18"/>
        <v>0</v>
      </c>
      <c r="AC108" s="513">
        <f>IFERROR(IF(VLOOKUP($G108,D1_ND!$A$3:$E$51,5,FALSE)="keine",1,IFERROR(VLOOKUP(D_SAV!$C108,Faktorreihe!$A$3:$F$91,VLOOKUP(D_SAV!$G108,D1_ND!$A$3:$E$51,5,FALSE)+1,FALSE),0)),0)</f>
        <v>0</v>
      </c>
      <c r="AD108" s="103">
        <f t="shared" si="19"/>
        <v>0</v>
      </c>
      <c r="AE108" s="103">
        <f t="shared" si="20"/>
        <v>0</v>
      </c>
      <c r="AF108" s="52">
        <f t="shared" si="21"/>
        <v>0</v>
      </c>
    </row>
    <row r="109" spans="1:32" x14ac:dyDescent="0.25">
      <c r="A109" s="156" t="b">
        <f t="shared" si="11"/>
        <v>0</v>
      </c>
      <c r="B109" s="92"/>
      <c r="C109" s="92"/>
      <c r="D109" s="92"/>
      <c r="E109" s="92"/>
      <c r="F109" s="92"/>
      <c r="G109" s="92"/>
      <c r="H109" s="170" t="str">
        <f>IFERROR(VLOOKUP($G109,D1_ND!$A$3:$E$51,2,FALSE), "Agr ungültig")</f>
        <v>Agr ungültig</v>
      </c>
      <c r="I109" s="170" t="str">
        <f>IFERROR(VLOOKUP($G109,D1_ND!$A$3:$E$51,3,FALSE), "Agr ungültig")</f>
        <v>Agr ungültig</v>
      </c>
      <c r="J109" s="170" t="str">
        <f>IFERROR(VLOOKUP($G109,D1_ND!$A$3:$E$51,4,FALSE), "Agr ungültig")</f>
        <v>Agr ungültig</v>
      </c>
      <c r="K109" s="171" t="str">
        <f t="shared" si="12"/>
        <v>ja</v>
      </c>
      <c r="L109" s="124"/>
      <c r="M109" s="125"/>
      <c r="N109" s="126"/>
      <c r="O109" s="127"/>
      <c r="P109" s="123"/>
      <c r="Q109" s="123"/>
      <c r="R109" s="123"/>
      <c r="S109" s="123"/>
      <c r="T109" s="52">
        <f t="shared" si="13"/>
        <v>0</v>
      </c>
      <c r="U109" s="381">
        <f>IF(OR($B109=0,$C109=0,$J109=0,$J109="Agr ungültig"),0,IF($J109="keine","keine",IF(A_Stammdaten!$B$11-D_SAV!$C109&lt;0,0,MAX(0,D_SAV!$J109-(A_Stammdaten!$B$11-D_SAV!$C109)))))</f>
        <v>0</v>
      </c>
      <c r="V109" s="8">
        <f>IF($U109=0,0,IF(A_Stammdaten!$B$11-D_SAV!$C109&lt;0,0,D_SAV!$T109))</f>
        <v>0</v>
      </c>
      <c r="W109" s="8">
        <f t="shared" si="14"/>
        <v>0</v>
      </c>
      <c r="X109" s="52">
        <f t="shared" si="15"/>
        <v>0</v>
      </c>
      <c r="Y109" s="511">
        <v>1</v>
      </c>
      <c r="Z109" s="8">
        <f t="shared" si="16"/>
        <v>0</v>
      </c>
      <c r="AA109" s="8">
        <f t="shared" si="17"/>
        <v>0</v>
      </c>
      <c r="AB109" s="103">
        <f t="shared" si="18"/>
        <v>0</v>
      </c>
      <c r="AC109" s="513">
        <f>IFERROR(IF(VLOOKUP($G109,D1_ND!$A$3:$E$51,5,FALSE)="keine",1,IFERROR(VLOOKUP(D_SAV!$C109,Faktorreihe!$A$3:$F$91,VLOOKUP(D_SAV!$G109,D1_ND!$A$3:$E$51,5,FALSE)+1,FALSE),0)),0)</f>
        <v>0</v>
      </c>
      <c r="AD109" s="103">
        <f t="shared" si="19"/>
        <v>0</v>
      </c>
      <c r="AE109" s="103">
        <f t="shared" si="20"/>
        <v>0</v>
      </c>
      <c r="AF109" s="52">
        <f t="shared" si="21"/>
        <v>0</v>
      </c>
    </row>
    <row r="110" spans="1:32" x14ac:dyDescent="0.25">
      <c r="A110" s="156" t="b">
        <f t="shared" si="11"/>
        <v>0</v>
      </c>
      <c r="B110" s="92"/>
      <c r="C110" s="92"/>
      <c r="D110" s="92"/>
      <c r="E110" s="92"/>
      <c r="F110" s="92"/>
      <c r="G110" s="92"/>
      <c r="H110" s="170" t="str">
        <f>IFERROR(VLOOKUP($G110,D1_ND!$A$3:$E$51,2,FALSE), "Agr ungültig")</f>
        <v>Agr ungültig</v>
      </c>
      <c r="I110" s="170" t="str">
        <f>IFERROR(VLOOKUP($G110,D1_ND!$A$3:$E$51,3,FALSE), "Agr ungültig")</f>
        <v>Agr ungültig</v>
      </c>
      <c r="J110" s="170" t="str">
        <f>IFERROR(VLOOKUP($G110,D1_ND!$A$3:$E$51,4,FALSE), "Agr ungültig")</f>
        <v>Agr ungültig</v>
      </c>
      <c r="K110" s="171" t="str">
        <f t="shared" si="12"/>
        <v>ja</v>
      </c>
      <c r="L110" s="124"/>
      <c r="M110" s="125"/>
      <c r="N110" s="126"/>
      <c r="O110" s="127"/>
      <c r="P110" s="123"/>
      <c r="Q110" s="123"/>
      <c r="R110" s="123"/>
      <c r="S110" s="123"/>
      <c r="T110" s="52">
        <f t="shared" si="13"/>
        <v>0</v>
      </c>
      <c r="U110" s="381">
        <f>IF(OR($B110=0,$C110=0,$J110=0,$J110="Agr ungültig"),0,IF($J110="keine","keine",IF(A_Stammdaten!$B$11-D_SAV!$C110&lt;0,0,MAX(0,D_SAV!$J110-(A_Stammdaten!$B$11-D_SAV!$C110)))))</f>
        <v>0</v>
      </c>
      <c r="V110" s="8">
        <f>IF($U110=0,0,IF(A_Stammdaten!$B$11-D_SAV!$C110&lt;0,0,D_SAV!$T110))</f>
        <v>0</v>
      </c>
      <c r="W110" s="8">
        <f t="shared" si="14"/>
        <v>0</v>
      </c>
      <c r="X110" s="52">
        <f t="shared" si="15"/>
        <v>0</v>
      </c>
      <c r="Y110" s="511">
        <v>1</v>
      </c>
      <c r="Z110" s="8">
        <f t="shared" si="16"/>
        <v>0</v>
      </c>
      <c r="AA110" s="8">
        <f t="shared" si="17"/>
        <v>0</v>
      </c>
      <c r="AB110" s="103">
        <f t="shared" si="18"/>
        <v>0</v>
      </c>
      <c r="AC110" s="513">
        <f>IFERROR(IF(VLOOKUP($G110,D1_ND!$A$3:$E$51,5,FALSE)="keine",1,IFERROR(VLOOKUP(D_SAV!$C110,Faktorreihe!$A$3:$F$91,VLOOKUP(D_SAV!$G110,D1_ND!$A$3:$E$51,5,FALSE)+1,FALSE),0)),0)</f>
        <v>0</v>
      </c>
      <c r="AD110" s="103">
        <f t="shared" si="19"/>
        <v>0</v>
      </c>
      <c r="AE110" s="103">
        <f t="shared" si="20"/>
        <v>0</v>
      </c>
      <c r="AF110" s="52">
        <f t="shared" si="21"/>
        <v>0</v>
      </c>
    </row>
    <row r="111" spans="1:32" x14ac:dyDescent="0.25">
      <c r="A111" s="156" t="b">
        <f t="shared" si="11"/>
        <v>0</v>
      </c>
      <c r="B111" s="92"/>
      <c r="C111" s="92"/>
      <c r="D111" s="92"/>
      <c r="E111" s="92"/>
      <c r="F111" s="92"/>
      <c r="G111" s="92"/>
      <c r="H111" s="170" t="str">
        <f>IFERROR(VLOOKUP($G111,D1_ND!$A$3:$E$51,2,FALSE), "Agr ungültig")</f>
        <v>Agr ungültig</v>
      </c>
      <c r="I111" s="170" t="str">
        <f>IFERROR(VLOOKUP($G111,D1_ND!$A$3:$E$51,3,FALSE), "Agr ungültig")</f>
        <v>Agr ungültig</v>
      </c>
      <c r="J111" s="170" t="str">
        <f>IFERROR(VLOOKUP($G111,D1_ND!$A$3:$E$51,4,FALSE), "Agr ungültig")</f>
        <v>Agr ungültig</v>
      </c>
      <c r="K111" s="171" t="str">
        <f t="shared" si="12"/>
        <v>ja</v>
      </c>
      <c r="L111" s="124"/>
      <c r="M111" s="125"/>
      <c r="N111" s="126"/>
      <c r="O111" s="127"/>
      <c r="P111" s="123"/>
      <c r="Q111" s="123"/>
      <c r="R111" s="123"/>
      <c r="S111" s="123"/>
      <c r="T111" s="52">
        <f t="shared" si="13"/>
        <v>0</v>
      </c>
      <c r="U111" s="381">
        <f>IF(OR($B111=0,$C111=0,$J111=0,$J111="Agr ungültig"),0,IF($J111="keine","keine",IF(A_Stammdaten!$B$11-D_SAV!$C111&lt;0,0,MAX(0,D_SAV!$J111-(A_Stammdaten!$B$11-D_SAV!$C111)))))</f>
        <v>0</v>
      </c>
      <c r="V111" s="8">
        <f>IF($U111=0,0,IF(A_Stammdaten!$B$11-D_SAV!$C111&lt;0,0,D_SAV!$T111))</f>
        <v>0</v>
      </c>
      <c r="W111" s="8">
        <f t="shared" si="14"/>
        <v>0</v>
      </c>
      <c r="X111" s="52">
        <f t="shared" si="15"/>
        <v>0</v>
      </c>
      <c r="Y111" s="511">
        <v>1</v>
      </c>
      <c r="Z111" s="8">
        <f t="shared" si="16"/>
        <v>0</v>
      </c>
      <c r="AA111" s="8">
        <f t="shared" si="17"/>
        <v>0</v>
      </c>
      <c r="AB111" s="103">
        <f t="shared" si="18"/>
        <v>0</v>
      </c>
      <c r="AC111" s="513">
        <f>IFERROR(IF(VLOOKUP($G111,D1_ND!$A$3:$E$51,5,FALSE)="keine",1,IFERROR(VLOOKUP(D_SAV!$C111,Faktorreihe!$A$3:$F$91,VLOOKUP(D_SAV!$G111,D1_ND!$A$3:$E$51,5,FALSE)+1,FALSE),0)),0)</f>
        <v>0</v>
      </c>
      <c r="AD111" s="103">
        <f t="shared" si="19"/>
        <v>0</v>
      </c>
      <c r="AE111" s="103">
        <f t="shared" si="20"/>
        <v>0</v>
      </c>
      <c r="AF111" s="52">
        <f t="shared" si="21"/>
        <v>0</v>
      </c>
    </row>
    <row r="112" spans="1:32" x14ac:dyDescent="0.25">
      <c r="A112" s="156" t="b">
        <f t="shared" si="11"/>
        <v>0</v>
      </c>
      <c r="B112" s="92"/>
      <c r="C112" s="92"/>
      <c r="D112" s="92"/>
      <c r="E112" s="92"/>
      <c r="F112" s="92"/>
      <c r="G112" s="92"/>
      <c r="H112" s="170" t="str">
        <f>IFERROR(VLOOKUP($G112,D1_ND!$A$3:$E$51,2,FALSE), "Agr ungültig")</f>
        <v>Agr ungültig</v>
      </c>
      <c r="I112" s="170" t="str">
        <f>IFERROR(VLOOKUP($G112,D1_ND!$A$3:$E$51,3,FALSE), "Agr ungültig")</f>
        <v>Agr ungültig</v>
      </c>
      <c r="J112" s="170" t="str">
        <f>IFERROR(VLOOKUP($G112,D1_ND!$A$3:$E$51,4,FALSE), "Agr ungültig")</f>
        <v>Agr ungültig</v>
      </c>
      <c r="K112" s="171" t="str">
        <f t="shared" si="12"/>
        <v>ja</v>
      </c>
      <c r="L112" s="124"/>
      <c r="M112" s="125"/>
      <c r="N112" s="126"/>
      <c r="O112" s="127"/>
      <c r="P112" s="123"/>
      <c r="Q112" s="123"/>
      <c r="R112" s="123"/>
      <c r="S112" s="123"/>
      <c r="T112" s="52">
        <f t="shared" si="13"/>
        <v>0</v>
      </c>
      <c r="U112" s="381">
        <f>IF(OR($B112=0,$C112=0,$J112=0,$J112="Agr ungültig"),0,IF($J112="keine","keine",IF(A_Stammdaten!$B$11-D_SAV!$C112&lt;0,0,MAX(0,D_SAV!$J112-(A_Stammdaten!$B$11-D_SAV!$C112)))))</f>
        <v>0</v>
      </c>
      <c r="V112" s="8">
        <f>IF($U112=0,0,IF(A_Stammdaten!$B$11-D_SAV!$C112&lt;0,0,D_SAV!$T112))</f>
        <v>0</v>
      </c>
      <c r="W112" s="8">
        <f t="shared" si="14"/>
        <v>0</v>
      </c>
      <c r="X112" s="52">
        <f t="shared" si="15"/>
        <v>0</v>
      </c>
      <c r="Y112" s="511">
        <v>1</v>
      </c>
      <c r="Z112" s="8">
        <f t="shared" si="16"/>
        <v>0</v>
      </c>
      <c r="AA112" s="8">
        <f t="shared" si="17"/>
        <v>0</v>
      </c>
      <c r="AB112" s="103">
        <f t="shared" si="18"/>
        <v>0</v>
      </c>
      <c r="AC112" s="513">
        <f>IFERROR(IF(VLOOKUP($G112,D1_ND!$A$3:$E$51,5,FALSE)="keine",1,IFERROR(VLOOKUP(D_SAV!$C112,Faktorreihe!$A$3:$F$91,VLOOKUP(D_SAV!$G112,D1_ND!$A$3:$E$51,5,FALSE)+1,FALSE),0)),0)</f>
        <v>0</v>
      </c>
      <c r="AD112" s="103">
        <f t="shared" si="19"/>
        <v>0</v>
      </c>
      <c r="AE112" s="103">
        <f t="shared" si="20"/>
        <v>0</v>
      </c>
      <c r="AF112" s="52">
        <f t="shared" si="21"/>
        <v>0</v>
      </c>
    </row>
    <row r="113" spans="1:32" x14ac:dyDescent="0.25">
      <c r="A113" s="156" t="b">
        <f t="shared" si="11"/>
        <v>0</v>
      </c>
      <c r="B113" s="92"/>
      <c r="C113" s="92"/>
      <c r="D113" s="92"/>
      <c r="E113" s="92"/>
      <c r="F113" s="92"/>
      <c r="G113" s="92"/>
      <c r="H113" s="170" t="str">
        <f>IFERROR(VLOOKUP($G113,D1_ND!$A$3:$E$51,2,FALSE), "Agr ungültig")</f>
        <v>Agr ungültig</v>
      </c>
      <c r="I113" s="170" t="str">
        <f>IFERROR(VLOOKUP($G113,D1_ND!$A$3:$E$51,3,FALSE), "Agr ungültig")</f>
        <v>Agr ungültig</v>
      </c>
      <c r="J113" s="170" t="str">
        <f>IFERROR(VLOOKUP($G113,D1_ND!$A$3:$E$51,4,FALSE), "Agr ungültig")</f>
        <v>Agr ungültig</v>
      </c>
      <c r="K113" s="171" t="str">
        <f t="shared" si="12"/>
        <v>ja</v>
      </c>
      <c r="L113" s="124"/>
      <c r="M113" s="125"/>
      <c r="N113" s="126"/>
      <c r="O113" s="127"/>
      <c r="P113" s="123"/>
      <c r="Q113" s="123"/>
      <c r="R113" s="123"/>
      <c r="S113" s="123"/>
      <c r="T113" s="52">
        <f t="shared" si="13"/>
        <v>0</v>
      </c>
      <c r="U113" s="381">
        <f>IF(OR($B113=0,$C113=0,$J113=0,$J113="Agr ungültig"),0,IF($J113="keine","keine",IF(A_Stammdaten!$B$11-D_SAV!$C113&lt;0,0,MAX(0,D_SAV!$J113-(A_Stammdaten!$B$11-D_SAV!$C113)))))</f>
        <v>0</v>
      </c>
      <c r="V113" s="8">
        <f>IF($U113=0,0,IF(A_Stammdaten!$B$11-D_SAV!$C113&lt;0,0,D_SAV!$T113))</f>
        <v>0</v>
      </c>
      <c r="W113" s="8">
        <f t="shared" si="14"/>
        <v>0</v>
      </c>
      <c r="X113" s="52">
        <f t="shared" si="15"/>
        <v>0</v>
      </c>
      <c r="Y113" s="511">
        <v>1</v>
      </c>
      <c r="Z113" s="8">
        <f t="shared" si="16"/>
        <v>0</v>
      </c>
      <c r="AA113" s="8">
        <f t="shared" si="17"/>
        <v>0</v>
      </c>
      <c r="AB113" s="103">
        <f t="shared" si="18"/>
        <v>0</v>
      </c>
      <c r="AC113" s="513">
        <f>IFERROR(IF(VLOOKUP($G113,D1_ND!$A$3:$E$51,5,FALSE)="keine",1,IFERROR(VLOOKUP(D_SAV!$C113,Faktorreihe!$A$3:$F$91,VLOOKUP(D_SAV!$G113,D1_ND!$A$3:$E$51,5,FALSE)+1,FALSE),0)),0)</f>
        <v>0</v>
      </c>
      <c r="AD113" s="103">
        <f t="shared" si="19"/>
        <v>0</v>
      </c>
      <c r="AE113" s="103">
        <f t="shared" si="20"/>
        <v>0</v>
      </c>
      <c r="AF113" s="52">
        <f t="shared" si="21"/>
        <v>0</v>
      </c>
    </row>
    <row r="114" spans="1:32" x14ac:dyDescent="0.25">
      <c r="A114" s="156" t="b">
        <f t="shared" si="11"/>
        <v>0</v>
      </c>
      <c r="B114" s="92"/>
      <c r="C114" s="92"/>
      <c r="D114" s="92"/>
      <c r="E114" s="92"/>
      <c r="F114" s="92"/>
      <c r="G114" s="92"/>
      <c r="H114" s="170" t="str">
        <f>IFERROR(VLOOKUP($G114,D1_ND!$A$3:$E$51,2,FALSE), "Agr ungültig")</f>
        <v>Agr ungültig</v>
      </c>
      <c r="I114" s="170" t="str">
        <f>IFERROR(VLOOKUP($G114,D1_ND!$A$3:$E$51,3,FALSE), "Agr ungültig")</f>
        <v>Agr ungültig</v>
      </c>
      <c r="J114" s="170" t="str">
        <f>IFERROR(VLOOKUP($G114,D1_ND!$A$3:$E$51,4,FALSE), "Agr ungültig")</f>
        <v>Agr ungültig</v>
      </c>
      <c r="K114" s="171" t="str">
        <f t="shared" si="12"/>
        <v>ja</v>
      </c>
      <c r="L114" s="124"/>
      <c r="M114" s="125"/>
      <c r="N114" s="126"/>
      <c r="O114" s="127"/>
      <c r="P114" s="123"/>
      <c r="Q114" s="123"/>
      <c r="R114" s="123"/>
      <c r="S114" s="123"/>
      <c r="T114" s="52">
        <f t="shared" si="13"/>
        <v>0</v>
      </c>
      <c r="U114" s="381">
        <f>IF(OR($B114=0,$C114=0,$J114=0,$J114="Agr ungültig"),0,IF($J114="keine","keine",IF(A_Stammdaten!$B$11-D_SAV!$C114&lt;0,0,MAX(0,D_SAV!$J114-(A_Stammdaten!$B$11-D_SAV!$C114)))))</f>
        <v>0</v>
      </c>
      <c r="V114" s="8">
        <f>IF($U114=0,0,IF(A_Stammdaten!$B$11-D_SAV!$C114&lt;0,0,D_SAV!$T114))</f>
        <v>0</v>
      </c>
      <c r="W114" s="8">
        <f t="shared" si="14"/>
        <v>0</v>
      </c>
      <c r="X114" s="52">
        <f t="shared" si="15"/>
        <v>0</v>
      </c>
      <c r="Y114" s="511">
        <v>1</v>
      </c>
      <c r="Z114" s="8">
        <f t="shared" si="16"/>
        <v>0</v>
      </c>
      <c r="AA114" s="8">
        <f t="shared" si="17"/>
        <v>0</v>
      </c>
      <c r="AB114" s="103">
        <f t="shared" si="18"/>
        <v>0</v>
      </c>
      <c r="AC114" s="513">
        <f>IFERROR(IF(VLOOKUP($G114,D1_ND!$A$3:$E$51,5,FALSE)="keine",1,IFERROR(VLOOKUP(D_SAV!$C114,Faktorreihe!$A$3:$F$91,VLOOKUP(D_SAV!$G114,D1_ND!$A$3:$E$51,5,FALSE)+1,FALSE),0)),0)</f>
        <v>0</v>
      </c>
      <c r="AD114" s="103">
        <f t="shared" si="19"/>
        <v>0</v>
      </c>
      <c r="AE114" s="103">
        <f t="shared" si="20"/>
        <v>0</v>
      </c>
      <c r="AF114" s="52">
        <f t="shared" si="21"/>
        <v>0</v>
      </c>
    </row>
    <row r="115" spans="1:32" x14ac:dyDescent="0.25">
      <c r="A115" s="156" t="b">
        <f t="shared" si="11"/>
        <v>0</v>
      </c>
      <c r="B115" s="92"/>
      <c r="C115" s="92"/>
      <c r="D115" s="92"/>
      <c r="E115" s="92"/>
      <c r="F115" s="92"/>
      <c r="G115" s="92"/>
      <c r="H115" s="170" t="str">
        <f>IFERROR(VLOOKUP($G115,D1_ND!$A$3:$E$51,2,FALSE), "Agr ungültig")</f>
        <v>Agr ungültig</v>
      </c>
      <c r="I115" s="170" t="str">
        <f>IFERROR(VLOOKUP($G115,D1_ND!$A$3:$E$51,3,FALSE), "Agr ungültig")</f>
        <v>Agr ungültig</v>
      </c>
      <c r="J115" s="170" t="str">
        <f>IFERROR(VLOOKUP($G115,D1_ND!$A$3:$E$51,4,FALSE), "Agr ungültig")</f>
        <v>Agr ungültig</v>
      </c>
      <c r="K115" s="171" t="str">
        <f t="shared" si="12"/>
        <v>ja</v>
      </c>
      <c r="L115" s="124"/>
      <c r="M115" s="125"/>
      <c r="N115" s="126"/>
      <c r="O115" s="127"/>
      <c r="P115" s="123"/>
      <c r="Q115" s="123"/>
      <c r="R115" s="123"/>
      <c r="S115" s="123"/>
      <c r="T115" s="52">
        <f t="shared" si="13"/>
        <v>0</v>
      </c>
      <c r="U115" s="381">
        <f>IF(OR($B115=0,$C115=0,$J115=0,$J115="Agr ungültig"),0,IF($J115="keine","keine",IF(A_Stammdaten!$B$11-D_SAV!$C115&lt;0,0,MAX(0,D_SAV!$J115-(A_Stammdaten!$B$11-D_SAV!$C115)))))</f>
        <v>0</v>
      </c>
      <c r="V115" s="8">
        <f>IF($U115=0,0,IF(A_Stammdaten!$B$11-D_SAV!$C115&lt;0,0,D_SAV!$T115))</f>
        <v>0</v>
      </c>
      <c r="W115" s="8">
        <f t="shared" si="14"/>
        <v>0</v>
      </c>
      <c r="X115" s="52">
        <f t="shared" si="15"/>
        <v>0</v>
      </c>
      <c r="Y115" s="511">
        <v>1</v>
      </c>
      <c r="Z115" s="8">
        <f t="shared" si="16"/>
        <v>0</v>
      </c>
      <c r="AA115" s="8">
        <f t="shared" si="17"/>
        <v>0</v>
      </c>
      <c r="AB115" s="103">
        <f t="shared" si="18"/>
        <v>0</v>
      </c>
      <c r="AC115" s="513">
        <f>IFERROR(IF(VLOOKUP($G115,D1_ND!$A$3:$E$51,5,FALSE)="keine",1,IFERROR(VLOOKUP(D_SAV!$C115,Faktorreihe!$A$3:$F$91,VLOOKUP(D_SAV!$G115,D1_ND!$A$3:$E$51,5,FALSE)+1,FALSE),0)),0)</f>
        <v>0</v>
      </c>
      <c r="AD115" s="103">
        <f t="shared" si="19"/>
        <v>0</v>
      </c>
      <c r="AE115" s="103">
        <f t="shared" si="20"/>
        <v>0</v>
      </c>
      <c r="AF115" s="52">
        <f t="shared" si="21"/>
        <v>0</v>
      </c>
    </row>
    <row r="116" spans="1:32" x14ac:dyDescent="0.25">
      <c r="A116" s="156" t="b">
        <f t="shared" si="11"/>
        <v>0</v>
      </c>
      <c r="B116" s="92"/>
      <c r="C116" s="92"/>
      <c r="D116" s="92"/>
      <c r="E116" s="92"/>
      <c r="F116" s="92"/>
      <c r="G116" s="92"/>
      <c r="H116" s="170" t="str">
        <f>IFERROR(VLOOKUP($G116,D1_ND!$A$3:$E$51,2,FALSE), "Agr ungültig")</f>
        <v>Agr ungültig</v>
      </c>
      <c r="I116" s="170" t="str">
        <f>IFERROR(VLOOKUP($G116,D1_ND!$A$3:$E$51,3,FALSE), "Agr ungültig")</f>
        <v>Agr ungültig</v>
      </c>
      <c r="J116" s="170" t="str">
        <f>IFERROR(VLOOKUP($G116,D1_ND!$A$3:$E$51,4,FALSE), "Agr ungültig")</f>
        <v>Agr ungültig</v>
      </c>
      <c r="K116" s="171" t="str">
        <f t="shared" si="12"/>
        <v>ja</v>
      </c>
      <c r="L116" s="124"/>
      <c r="M116" s="125"/>
      <c r="N116" s="126"/>
      <c r="O116" s="127"/>
      <c r="P116" s="123"/>
      <c r="Q116" s="123"/>
      <c r="R116" s="123"/>
      <c r="S116" s="123"/>
      <c r="T116" s="52">
        <f t="shared" si="13"/>
        <v>0</v>
      </c>
      <c r="U116" s="381">
        <f>IF(OR($B116=0,$C116=0,$J116=0,$J116="Agr ungültig"),0,IF($J116="keine","keine",IF(A_Stammdaten!$B$11-D_SAV!$C116&lt;0,0,MAX(0,D_SAV!$J116-(A_Stammdaten!$B$11-D_SAV!$C116)))))</f>
        <v>0</v>
      </c>
      <c r="V116" s="8">
        <f>IF($U116=0,0,IF(A_Stammdaten!$B$11-D_SAV!$C116&lt;0,0,D_SAV!$T116))</f>
        <v>0</v>
      </c>
      <c r="W116" s="8">
        <f t="shared" si="14"/>
        <v>0</v>
      </c>
      <c r="X116" s="52">
        <f t="shared" si="15"/>
        <v>0</v>
      </c>
      <c r="Y116" s="511">
        <v>1</v>
      </c>
      <c r="Z116" s="8">
        <f t="shared" si="16"/>
        <v>0</v>
      </c>
      <c r="AA116" s="8">
        <f t="shared" si="17"/>
        <v>0</v>
      </c>
      <c r="AB116" s="103">
        <f t="shared" si="18"/>
        <v>0</v>
      </c>
      <c r="AC116" s="513">
        <f>IFERROR(IF(VLOOKUP($G116,D1_ND!$A$3:$E$51,5,FALSE)="keine",1,IFERROR(VLOOKUP(D_SAV!$C116,Faktorreihe!$A$3:$F$91,VLOOKUP(D_SAV!$G116,D1_ND!$A$3:$E$51,5,FALSE)+1,FALSE),0)),0)</f>
        <v>0</v>
      </c>
      <c r="AD116" s="103">
        <f t="shared" si="19"/>
        <v>0</v>
      </c>
      <c r="AE116" s="103">
        <f t="shared" si="20"/>
        <v>0</v>
      </c>
      <c r="AF116" s="52">
        <f t="shared" si="21"/>
        <v>0</v>
      </c>
    </row>
    <row r="117" spans="1:32" x14ac:dyDescent="0.25">
      <c r="A117" s="156" t="b">
        <f t="shared" si="11"/>
        <v>0</v>
      </c>
      <c r="B117" s="92"/>
      <c r="C117" s="92"/>
      <c r="D117" s="92"/>
      <c r="E117" s="92"/>
      <c r="F117" s="92"/>
      <c r="G117" s="92"/>
      <c r="H117" s="170" t="str">
        <f>IFERROR(VLOOKUP($G117,D1_ND!$A$3:$E$51,2,FALSE), "Agr ungültig")</f>
        <v>Agr ungültig</v>
      </c>
      <c r="I117" s="170" t="str">
        <f>IFERROR(VLOOKUP($G117,D1_ND!$A$3:$E$51,3,FALSE), "Agr ungültig")</f>
        <v>Agr ungültig</v>
      </c>
      <c r="J117" s="170" t="str">
        <f>IFERROR(VLOOKUP($G117,D1_ND!$A$3:$E$51,4,FALSE), "Agr ungültig")</f>
        <v>Agr ungültig</v>
      </c>
      <c r="K117" s="171" t="str">
        <f t="shared" si="12"/>
        <v>ja</v>
      </c>
      <c r="L117" s="124"/>
      <c r="M117" s="125"/>
      <c r="N117" s="126"/>
      <c r="O117" s="127"/>
      <c r="P117" s="123"/>
      <c r="Q117" s="123"/>
      <c r="R117" s="123"/>
      <c r="S117" s="123"/>
      <c r="T117" s="52">
        <f t="shared" si="13"/>
        <v>0</v>
      </c>
      <c r="U117" s="381">
        <f>IF(OR($B117=0,$C117=0,$J117=0,$J117="Agr ungültig"),0,IF($J117="keine","keine",IF(A_Stammdaten!$B$11-D_SAV!$C117&lt;0,0,MAX(0,D_SAV!$J117-(A_Stammdaten!$B$11-D_SAV!$C117)))))</f>
        <v>0</v>
      </c>
      <c r="V117" s="8">
        <f>IF($U117=0,0,IF(A_Stammdaten!$B$11-D_SAV!$C117&lt;0,0,D_SAV!$T117))</f>
        <v>0</v>
      </c>
      <c r="W117" s="8">
        <f t="shared" si="14"/>
        <v>0</v>
      </c>
      <c r="X117" s="52">
        <f t="shared" si="15"/>
        <v>0</v>
      </c>
      <c r="Y117" s="511">
        <v>1</v>
      </c>
      <c r="Z117" s="8">
        <f t="shared" si="16"/>
        <v>0</v>
      </c>
      <c r="AA117" s="8">
        <f t="shared" si="17"/>
        <v>0</v>
      </c>
      <c r="AB117" s="103">
        <f t="shared" si="18"/>
        <v>0</v>
      </c>
      <c r="AC117" s="513">
        <f>IFERROR(IF(VLOOKUP($G117,D1_ND!$A$3:$E$51,5,FALSE)="keine",1,IFERROR(VLOOKUP(D_SAV!$C117,Faktorreihe!$A$3:$F$91,VLOOKUP(D_SAV!$G117,D1_ND!$A$3:$E$51,5,FALSE)+1,FALSE),0)),0)</f>
        <v>0</v>
      </c>
      <c r="AD117" s="103">
        <f t="shared" si="19"/>
        <v>0</v>
      </c>
      <c r="AE117" s="103">
        <f t="shared" si="20"/>
        <v>0</v>
      </c>
      <c r="AF117" s="52">
        <f t="shared" si="21"/>
        <v>0</v>
      </c>
    </row>
    <row r="118" spans="1:32" x14ac:dyDescent="0.25">
      <c r="A118" s="156" t="b">
        <f t="shared" si="11"/>
        <v>0</v>
      </c>
      <c r="B118" s="92"/>
      <c r="C118" s="92"/>
      <c r="D118" s="92"/>
      <c r="E118" s="92"/>
      <c r="F118" s="92"/>
      <c r="G118" s="92"/>
      <c r="H118" s="170" t="str">
        <f>IFERROR(VLOOKUP($G118,D1_ND!$A$3:$E$51,2,FALSE), "Agr ungültig")</f>
        <v>Agr ungültig</v>
      </c>
      <c r="I118" s="170" t="str">
        <f>IFERROR(VLOOKUP($G118,D1_ND!$A$3:$E$51,3,FALSE), "Agr ungültig")</f>
        <v>Agr ungültig</v>
      </c>
      <c r="J118" s="170" t="str">
        <f>IFERROR(VLOOKUP($G118,D1_ND!$A$3:$E$51,4,FALSE), "Agr ungültig")</f>
        <v>Agr ungültig</v>
      </c>
      <c r="K118" s="171" t="str">
        <f t="shared" si="12"/>
        <v>ja</v>
      </c>
      <c r="L118" s="124"/>
      <c r="M118" s="125"/>
      <c r="N118" s="126"/>
      <c r="O118" s="127"/>
      <c r="P118" s="123"/>
      <c r="Q118" s="123"/>
      <c r="R118" s="123"/>
      <c r="S118" s="123"/>
      <c r="T118" s="52">
        <f t="shared" si="13"/>
        <v>0</v>
      </c>
      <c r="U118" s="381">
        <f>IF(OR($B118=0,$C118=0,$J118=0,$J118="Agr ungültig"),0,IF($J118="keine","keine",IF(A_Stammdaten!$B$11-D_SAV!$C118&lt;0,0,MAX(0,D_SAV!$J118-(A_Stammdaten!$B$11-D_SAV!$C118)))))</f>
        <v>0</v>
      </c>
      <c r="V118" s="8">
        <f>IF($U118=0,0,IF(A_Stammdaten!$B$11-D_SAV!$C118&lt;0,0,D_SAV!$T118))</f>
        <v>0</v>
      </c>
      <c r="W118" s="8">
        <f t="shared" si="14"/>
        <v>0</v>
      </c>
      <c r="X118" s="52">
        <f t="shared" si="15"/>
        <v>0</v>
      </c>
      <c r="Y118" s="511">
        <v>1</v>
      </c>
      <c r="Z118" s="8">
        <f t="shared" si="16"/>
        <v>0</v>
      </c>
      <c r="AA118" s="8">
        <f t="shared" si="17"/>
        <v>0</v>
      </c>
      <c r="AB118" s="103">
        <f t="shared" si="18"/>
        <v>0</v>
      </c>
      <c r="AC118" s="513">
        <f>IFERROR(IF(VLOOKUP($G118,D1_ND!$A$3:$E$51,5,FALSE)="keine",1,IFERROR(VLOOKUP(D_SAV!$C118,Faktorreihe!$A$3:$F$91,VLOOKUP(D_SAV!$G118,D1_ND!$A$3:$E$51,5,FALSE)+1,FALSE),0)),0)</f>
        <v>0</v>
      </c>
      <c r="AD118" s="103">
        <f t="shared" si="19"/>
        <v>0</v>
      </c>
      <c r="AE118" s="103">
        <f t="shared" si="20"/>
        <v>0</v>
      </c>
      <c r="AF118" s="52">
        <f t="shared" si="21"/>
        <v>0</v>
      </c>
    </row>
    <row r="119" spans="1:32" x14ac:dyDescent="0.25">
      <c r="A119" s="168" t="b">
        <f t="shared" si="11"/>
        <v>0</v>
      </c>
      <c r="B119" s="92"/>
      <c r="C119" s="158"/>
      <c r="D119" s="158"/>
      <c r="E119" s="158"/>
      <c r="F119" s="158"/>
      <c r="G119" s="158"/>
      <c r="H119" s="170" t="str">
        <f>IFERROR(VLOOKUP($G119,D1_ND!$A$3:$E$51,2,FALSE), "Agr ungültig")</f>
        <v>Agr ungültig</v>
      </c>
      <c r="I119" s="170" t="str">
        <f>IFERROR(VLOOKUP($G119,D1_ND!$A$3:$E$51,3,FALSE), "Agr ungültig")</f>
        <v>Agr ungültig</v>
      </c>
      <c r="J119" s="170" t="str">
        <f>IFERROR(VLOOKUP($G119,D1_ND!$A$3:$E$51,4,FALSE), "Agr ungültig")</f>
        <v>Agr ungültig</v>
      </c>
      <c r="K119" s="172" t="str">
        <f t="shared" si="12"/>
        <v>ja</v>
      </c>
      <c r="L119" s="157"/>
      <c r="M119" s="159"/>
      <c r="N119" s="160"/>
      <c r="O119" s="161"/>
      <c r="P119" s="162"/>
      <c r="Q119" s="162"/>
      <c r="R119" s="162"/>
      <c r="S119" s="162"/>
      <c r="T119" s="163">
        <f t="shared" si="13"/>
        <v>0</v>
      </c>
      <c r="U119" s="381">
        <f>IF(OR($B119=0,$C119=0,$J119=0,$J119="Agr ungültig"),0,IF($J119="keine","keine",IF(A_Stammdaten!$B$11-D_SAV!$C119&lt;0,0,MAX(0,D_SAV!$J119-(A_Stammdaten!$B$11-D_SAV!$C119)))))</f>
        <v>0</v>
      </c>
      <c r="V119" s="164">
        <f>IF($U119=0,0,IF(A_Stammdaten!$B$11-D_SAV!$C119&lt;0,0,D_SAV!$T119))</f>
        <v>0</v>
      </c>
      <c r="W119" s="164">
        <f t="shared" si="14"/>
        <v>0</v>
      </c>
      <c r="X119" s="163">
        <f t="shared" si="15"/>
        <v>0</v>
      </c>
      <c r="Y119" s="511">
        <v>1</v>
      </c>
      <c r="Z119" s="164">
        <f t="shared" si="16"/>
        <v>0</v>
      </c>
      <c r="AA119" s="164">
        <f t="shared" si="17"/>
        <v>0</v>
      </c>
      <c r="AB119" s="165">
        <f t="shared" si="18"/>
        <v>0</v>
      </c>
      <c r="AC119" s="513">
        <f>IFERROR(IF(VLOOKUP($G119,D1_ND!$A$3:$E$51,5,FALSE)="keine",1,IFERROR(VLOOKUP(D_SAV!$C119,Faktorreihe!$A$3:$F$91,VLOOKUP(D_SAV!$G119,D1_ND!$A$3:$E$51,5,FALSE)+1,FALSE),0)),0)</f>
        <v>0</v>
      </c>
      <c r="AD119" s="165">
        <f t="shared" si="19"/>
        <v>0</v>
      </c>
      <c r="AE119" s="165">
        <f t="shared" si="20"/>
        <v>0</v>
      </c>
      <c r="AF119" s="163">
        <f t="shared" si="21"/>
        <v>0</v>
      </c>
    </row>
    <row r="120" spans="1:32" x14ac:dyDescent="0.25">
      <c r="A120" s="156" t="b">
        <f t="shared" si="11"/>
        <v>0</v>
      </c>
      <c r="B120" s="92"/>
      <c r="C120" s="92"/>
      <c r="D120" s="92"/>
      <c r="E120" s="92"/>
      <c r="F120" s="92"/>
      <c r="G120" s="92"/>
      <c r="H120" s="170" t="str">
        <f>IFERROR(VLOOKUP($G120,D1_ND!$A$3:$E$51,2,FALSE), "Agr ungültig")</f>
        <v>Agr ungültig</v>
      </c>
      <c r="I120" s="170" t="str">
        <f>IFERROR(VLOOKUP($G120,D1_ND!$A$3:$E$51,3,FALSE), "Agr ungültig")</f>
        <v>Agr ungültig</v>
      </c>
      <c r="J120" s="170" t="str">
        <f>IFERROR(VLOOKUP($G120,D1_ND!$A$3:$E$51,4,FALSE), "Agr ungültig")</f>
        <v>Agr ungültig</v>
      </c>
      <c r="K120" s="171" t="str">
        <f t="shared" si="12"/>
        <v>ja</v>
      </c>
      <c r="L120" s="124"/>
      <c r="M120" s="125"/>
      <c r="N120" s="126"/>
      <c r="O120" s="127"/>
      <c r="P120" s="123"/>
      <c r="Q120" s="123"/>
      <c r="R120" s="123"/>
      <c r="S120" s="123"/>
      <c r="T120" s="52">
        <f t="shared" si="13"/>
        <v>0</v>
      </c>
      <c r="U120" s="509">
        <f>IF(OR($B120=0,$C120=0,$J120=0,$J120="Agr ungültig"),0,IF($J120="keine","keine",IF(A_Stammdaten!$B$11-D_SAV!$C120&lt;0,0,MAX(0,D_SAV!$J120-(A_Stammdaten!$B$11-D_SAV!$C120)))))</f>
        <v>0</v>
      </c>
      <c r="V120" s="103">
        <f>IF($U120=0,0,IF(A_Stammdaten!$B$11-D_SAV!$C120&lt;0,0,D_SAV!$T120))</f>
        <v>0</v>
      </c>
      <c r="W120" s="103">
        <f t="shared" si="14"/>
        <v>0</v>
      </c>
      <c r="X120" s="52">
        <f t="shared" si="15"/>
        <v>0</v>
      </c>
      <c r="Y120" s="511">
        <v>1</v>
      </c>
      <c r="Z120" s="103">
        <f t="shared" si="16"/>
        <v>0</v>
      </c>
      <c r="AA120" s="103">
        <f t="shared" si="17"/>
        <v>0</v>
      </c>
      <c r="AB120" s="103">
        <f t="shared" si="18"/>
        <v>0</v>
      </c>
      <c r="AC120" s="513">
        <f>IFERROR(IF(VLOOKUP($G120,D1_ND!$A$3:$E$51,5,FALSE)="keine",1,IFERROR(VLOOKUP(D_SAV!$C120,Faktorreihe!$A$3:$F$91,VLOOKUP(D_SAV!$G120,D1_ND!$A$3:$E$51,5,FALSE)+1,FALSE),0)),0)</f>
        <v>0</v>
      </c>
      <c r="AD120" s="103">
        <f t="shared" si="19"/>
        <v>0</v>
      </c>
      <c r="AE120" s="103">
        <f t="shared" si="20"/>
        <v>0</v>
      </c>
      <c r="AF120" s="52">
        <f t="shared" si="21"/>
        <v>0</v>
      </c>
    </row>
    <row r="121" spans="1:32" x14ac:dyDescent="0.25">
      <c r="A121" s="156" t="b">
        <f t="shared" ref="A121:A184" si="22">IF(AND(B121&lt;&gt;0,C121&lt;&gt;0),IF(D121&lt;&gt;0,CONCATENATE(B121,"-",C121,"-",D121),CONCATENATE(B121,"-",C121)))</f>
        <v>0</v>
      </c>
      <c r="B121" s="92"/>
      <c r="C121" s="92"/>
      <c r="D121" s="92"/>
      <c r="E121" s="92"/>
      <c r="F121" s="92"/>
      <c r="G121" s="92"/>
      <c r="H121" s="170" t="str">
        <f>IFERROR(VLOOKUP($G121,D1_ND!$A$3:$E$51,2,FALSE), "Agr ungültig")</f>
        <v>Agr ungültig</v>
      </c>
      <c r="I121" s="170" t="str">
        <f>IFERROR(VLOOKUP($G121,D1_ND!$A$3:$E$51,3,FALSE), "Agr ungültig")</f>
        <v>Agr ungültig</v>
      </c>
      <c r="J121" s="170" t="str">
        <f>IFERROR(VLOOKUP($G121,D1_ND!$A$3:$E$51,4,FALSE), "Agr ungültig")</f>
        <v>Agr ungültig</v>
      </c>
      <c r="K121" s="171" t="str">
        <f t="shared" si="12"/>
        <v>ja</v>
      </c>
      <c r="L121" s="124"/>
      <c r="M121" s="125"/>
      <c r="N121" s="126"/>
      <c r="O121" s="127"/>
      <c r="P121" s="123"/>
      <c r="Q121" s="123"/>
      <c r="R121" s="123"/>
      <c r="S121" s="123"/>
      <c r="T121" s="52">
        <f t="shared" si="13"/>
        <v>0</v>
      </c>
      <c r="U121" s="509">
        <f>IF(OR($B121=0,$C121=0,$J121=0,$J121="Agr ungültig"),0,IF($J121="keine","keine",IF(A_Stammdaten!$B$11-D_SAV!$C121&lt;0,0,MAX(0,D_SAV!$J121-(A_Stammdaten!$B$11-D_SAV!$C121)))))</f>
        <v>0</v>
      </c>
      <c r="V121" s="103">
        <f>IF($U121=0,0,IF(A_Stammdaten!$B$11-D_SAV!$C121&lt;0,0,D_SAV!$T121))</f>
        <v>0</v>
      </c>
      <c r="W121" s="103">
        <f t="shared" ref="W121:W184" si="23">V121-X121</f>
        <v>0</v>
      </c>
      <c r="X121" s="52">
        <f t="shared" si="15"/>
        <v>0</v>
      </c>
      <c r="Y121" s="511">
        <v>1</v>
      </c>
      <c r="Z121" s="103">
        <f t="shared" si="16"/>
        <v>0</v>
      </c>
      <c r="AA121" s="103">
        <f t="shared" si="17"/>
        <v>0</v>
      </c>
      <c r="AB121" s="103">
        <f t="shared" si="18"/>
        <v>0</v>
      </c>
      <c r="AC121" s="513">
        <f>IFERROR(IF(VLOOKUP($G121,D1_ND!$A$3:$E$51,5,FALSE)="keine",1,IFERROR(VLOOKUP(D_SAV!$C121,Faktorreihe!$A$3:$F$91,VLOOKUP(D_SAV!$G121,D1_ND!$A$3:$E$51,5,FALSE)+1,FALSE),0)),0)</f>
        <v>0</v>
      </c>
      <c r="AD121" s="103">
        <f t="shared" si="19"/>
        <v>0</v>
      </c>
      <c r="AE121" s="103">
        <f t="shared" si="20"/>
        <v>0</v>
      </c>
      <c r="AF121" s="52">
        <f t="shared" si="21"/>
        <v>0</v>
      </c>
    </row>
    <row r="122" spans="1:32" x14ac:dyDescent="0.25">
      <c r="A122" s="156" t="b">
        <f t="shared" si="22"/>
        <v>0</v>
      </c>
      <c r="B122" s="92"/>
      <c r="C122" s="92"/>
      <c r="D122" s="92"/>
      <c r="E122" s="92"/>
      <c r="F122" s="92"/>
      <c r="G122" s="92"/>
      <c r="H122" s="170" t="str">
        <f>IFERROR(VLOOKUP($G122,D1_ND!$A$3:$E$51,2,FALSE), "Agr ungültig")</f>
        <v>Agr ungültig</v>
      </c>
      <c r="I122" s="170" t="str">
        <f>IFERROR(VLOOKUP($G122,D1_ND!$A$3:$E$51,3,FALSE), "Agr ungültig")</f>
        <v>Agr ungültig</v>
      </c>
      <c r="J122" s="170" t="str">
        <f>IFERROR(VLOOKUP($G122,D1_ND!$A$3:$E$51,4,FALSE), "Agr ungültig")</f>
        <v>Agr ungültig</v>
      </c>
      <c r="K122" s="171" t="str">
        <f t="shared" si="12"/>
        <v>ja</v>
      </c>
      <c r="L122" s="124"/>
      <c r="M122" s="125"/>
      <c r="N122" s="126"/>
      <c r="O122" s="127"/>
      <c r="P122" s="123"/>
      <c r="Q122" s="123"/>
      <c r="R122" s="123"/>
      <c r="S122" s="123"/>
      <c r="T122" s="52">
        <f t="shared" si="13"/>
        <v>0</v>
      </c>
      <c r="U122" s="509">
        <f>IF(OR($B122=0,$C122=0,$J122=0,$J122="Agr ungültig"),0,IF($J122="keine","keine",IF(A_Stammdaten!$B$11-D_SAV!$C122&lt;0,0,MAX(0,D_SAV!$J122-(A_Stammdaten!$B$11-D_SAV!$C122)))))</f>
        <v>0</v>
      </c>
      <c r="V122" s="103">
        <f>IF($U122=0,0,IF(A_Stammdaten!$B$11-D_SAV!$C122&lt;0,0,D_SAV!$T122))</f>
        <v>0</v>
      </c>
      <c r="W122" s="103">
        <f t="shared" si="23"/>
        <v>0</v>
      </c>
      <c r="X122" s="52">
        <f t="shared" si="15"/>
        <v>0</v>
      </c>
      <c r="Y122" s="511">
        <v>1</v>
      </c>
      <c r="Z122" s="103">
        <f t="shared" si="16"/>
        <v>0</v>
      </c>
      <c r="AA122" s="103">
        <f t="shared" si="17"/>
        <v>0</v>
      </c>
      <c r="AB122" s="103">
        <f t="shared" si="18"/>
        <v>0</v>
      </c>
      <c r="AC122" s="513">
        <f>IFERROR(IF(VLOOKUP($G122,D1_ND!$A$3:$E$51,5,FALSE)="keine",1,IFERROR(VLOOKUP(D_SAV!$C122,Faktorreihe!$A$3:$F$91,VLOOKUP(D_SAV!$G122,D1_ND!$A$3:$E$51,5,FALSE)+1,FALSE),0)),0)</f>
        <v>0</v>
      </c>
      <c r="AD122" s="103">
        <f t="shared" si="19"/>
        <v>0</v>
      </c>
      <c r="AE122" s="103">
        <f t="shared" si="20"/>
        <v>0</v>
      </c>
      <c r="AF122" s="52">
        <f t="shared" si="21"/>
        <v>0</v>
      </c>
    </row>
    <row r="123" spans="1:32" x14ac:dyDescent="0.25">
      <c r="A123" s="156" t="b">
        <f t="shared" si="22"/>
        <v>0</v>
      </c>
      <c r="B123" s="92"/>
      <c r="C123" s="92"/>
      <c r="D123" s="92"/>
      <c r="E123" s="92"/>
      <c r="F123" s="92"/>
      <c r="G123" s="92"/>
      <c r="H123" s="170" t="str">
        <f>IFERROR(VLOOKUP($G123,D1_ND!$A$3:$E$51,2,FALSE), "Agr ungültig")</f>
        <v>Agr ungültig</v>
      </c>
      <c r="I123" s="170" t="str">
        <f>IFERROR(VLOOKUP($G123,D1_ND!$A$3:$E$51,3,FALSE), "Agr ungültig")</f>
        <v>Agr ungültig</v>
      </c>
      <c r="J123" s="170" t="str">
        <f>IFERROR(VLOOKUP($G123,D1_ND!$A$3:$E$51,4,FALSE), "Agr ungültig")</f>
        <v>Agr ungültig</v>
      </c>
      <c r="K123" s="171" t="str">
        <f t="shared" si="12"/>
        <v>ja</v>
      </c>
      <c r="L123" s="124"/>
      <c r="M123" s="125"/>
      <c r="N123" s="126"/>
      <c r="O123" s="127"/>
      <c r="P123" s="123"/>
      <c r="Q123" s="123"/>
      <c r="R123" s="123"/>
      <c r="S123" s="123"/>
      <c r="T123" s="52">
        <f t="shared" si="13"/>
        <v>0</v>
      </c>
      <c r="U123" s="509">
        <f>IF(OR($B123=0,$C123=0,$J123=0,$J123="Agr ungültig"),0,IF($J123="keine","keine",IF(A_Stammdaten!$B$11-D_SAV!$C123&lt;0,0,MAX(0,D_SAV!$J123-(A_Stammdaten!$B$11-D_SAV!$C123)))))</f>
        <v>0</v>
      </c>
      <c r="V123" s="103">
        <f>IF($U123=0,0,IF(A_Stammdaten!$B$11-D_SAV!$C123&lt;0,0,D_SAV!$T123))</f>
        <v>0</v>
      </c>
      <c r="W123" s="103">
        <f t="shared" si="23"/>
        <v>0</v>
      </c>
      <c r="X123" s="52">
        <f t="shared" si="15"/>
        <v>0</v>
      </c>
      <c r="Y123" s="511">
        <v>1</v>
      </c>
      <c r="Z123" s="103">
        <f t="shared" si="16"/>
        <v>0</v>
      </c>
      <c r="AA123" s="103">
        <f t="shared" si="17"/>
        <v>0</v>
      </c>
      <c r="AB123" s="103">
        <f t="shared" si="18"/>
        <v>0</v>
      </c>
      <c r="AC123" s="513">
        <f>IFERROR(IF(VLOOKUP($G123,D1_ND!$A$3:$E$51,5,FALSE)="keine",1,IFERROR(VLOOKUP(D_SAV!$C123,Faktorreihe!$A$3:$F$91,VLOOKUP(D_SAV!$G123,D1_ND!$A$3:$E$51,5,FALSE)+1,FALSE),0)),0)</f>
        <v>0</v>
      </c>
      <c r="AD123" s="103">
        <f t="shared" si="19"/>
        <v>0</v>
      </c>
      <c r="AE123" s="103">
        <f t="shared" si="20"/>
        <v>0</v>
      </c>
      <c r="AF123" s="52">
        <f t="shared" si="21"/>
        <v>0</v>
      </c>
    </row>
    <row r="124" spans="1:32" x14ac:dyDescent="0.25">
      <c r="A124" s="156" t="b">
        <f t="shared" si="22"/>
        <v>0</v>
      </c>
      <c r="B124" s="92"/>
      <c r="C124" s="92"/>
      <c r="D124" s="92"/>
      <c r="E124" s="92"/>
      <c r="F124" s="92"/>
      <c r="G124" s="92"/>
      <c r="H124" s="170" t="str">
        <f>IFERROR(VLOOKUP($G124,D1_ND!$A$3:$E$51,2,FALSE), "Agr ungültig")</f>
        <v>Agr ungültig</v>
      </c>
      <c r="I124" s="170" t="str">
        <f>IFERROR(VLOOKUP($G124,D1_ND!$A$3:$E$51,3,FALSE), "Agr ungültig")</f>
        <v>Agr ungültig</v>
      </c>
      <c r="J124" s="170" t="str">
        <f>IFERROR(VLOOKUP($G124,D1_ND!$A$3:$E$51,4,FALSE), "Agr ungültig")</f>
        <v>Agr ungültig</v>
      </c>
      <c r="K124" s="171" t="str">
        <f t="shared" si="12"/>
        <v>ja</v>
      </c>
      <c r="L124" s="124"/>
      <c r="M124" s="125"/>
      <c r="N124" s="126"/>
      <c r="O124" s="127"/>
      <c r="P124" s="123"/>
      <c r="Q124" s="123"/>
      <c r="R124" s="123"/>
      <c r="S124" s="123"/>
      <c r="T124" s="52">
        <f t="shared" si="13"/>
        <v>0</v>
      </c>
      <c r="U124" s="509">
        <f>IF(OR($B124=0,$C124=0,$J124=0,$J124="Agr ungültig"),0,IF($J124="keine","keine",IF(A_Stammdaten!$B$11-D_SAV!$C124&lt;0,0,MAX(0,D_SAV!$J124-(A_Stammdaten!$B$11-D_SAV!$C124)))))</f>
        <v>0</v>
      </c>
      <c r="V124" s="103">
        <f>IF($U124=0,0,IF(A_Stammdaten!$B$11-D_SAV!$C124&lt;0,0,D_SAV!$T124))</f>
        <v>0</v>
      </c>
      <c r="W124" s="103">
        <f t="shared" si="23"/>
        <v>0</v>
      </c>
      <c r="X124" s="52">
        <f t="shared" si="15"/>
        <v>0</v>
      </c>
      <c r="Y124" s="511">
        <v>1</v>
      </c>
      <c r="Z124" s="103">
        <f t="shared" si="16"/>
        <v>0</v>
      </c>
      <c r="AA124" s="103">
        <f t="shared" si="17"/>
        <v>0</v>
      </c>
      <c r="AB124" s="103">
        <f t="shared" si="18"/>
        <v>0</v>
      </c>
      <c r="AC124" s="513">
        <f>IFERROR(IF(VLOOKUP($G124,D1_ND!$A$3:$E$51,5,FALSE)="keine",1,IFERROR(VLOOKUP(D_SAV!$C124,Faktorreihe!$A$3:$F$91,VLOOKUP(D_SAV!$G124,D1_ND!$A$3:$E$51,5,FALSE)+1,FALSE),0)),0)</f>
        <v>0</v>
      </c>
      <c r="AD124" s="103">
        <f t="shared" si="19"/>
        <v>0</v>
      </c>
      <c r="AE124" s="103">
        <f t="shared" si="20"/>
        <v>0</v>
      </c>
      <c r="AF124" s="52">
        <f t="shared" si="21"/>
        <v>0</v>
      </c>
    </row>
    <row r="125" spans="1:32" x14ac:dyDescent="0.25">
      <c r="A125" s="156" t="b">
        <f t="shared" si="22"/>
        <v>0</v>
      </c>
      <c r="B125" s="92"/>
      <c r="C125" s="92"/>
      <c r="D125" s="92"/>
      <c r="E125" s="92"/>
      <c r="F125" s="92"/>
      <c r="G125" s="92"/>
      <c r="H125" s="170" t="str">
        <f>IFERROR(VLOOKUP($G125,D1_ND!$A$3:$E$51,2,FALSE), "Agr ungültig")</f>
        <v>Agr ungültig</v>
      </c>
      <c r="I125" s="170" t="str">
        <f>IFERROR(VLOOKUP($G125,D1_ND!$A$3:$E$51,3,FALSE), "Agr ungültig")</f>
        <v>Agr ungültig</v>
      </c>
      <c r="J125" s="170" t="str">
        <f>IFERROR(VLOOKUP($G125,D1_ND!$A$3:$E$51,4,FALSE), "Agr ungültig")</f>
        <v>Agr ungültig</v>
      </c>
      <c r="K125" s="171" t="str">
        <f t="shared" si="12"/>
        <v>ja</v>
      </c>
      <c r="L125" s="124"/>
      <c r="M125" s="125"/>
      <c r="N125" s="126"/>
      <c r="O125" s="127"/>
      <c r="P125" s="123"/>
      <c r="Q125" s="123"/>
      <c r="R125" s="123"/>
      <c r="S125" s="123"/>
      <c r="T125" s="52">
        <f t="shared" si="13"/>
        <v>0</v>
      </c>
      <c r="U125" s="509">
        <f>IF(OR($B125=0,$C125=0,$J125=0,$J125="Agr ungültig"),0,IF($J125="keine","keine",IF(A_Stammdaten!$B$11-D_SAV!$C125&lt;0,0,MAX(0,D_SAV!$J125-(A_Stammdaten!$B$11-D_SAV!$C125)))))</f>
        <v>0</v>
      </c>
      <c r="V125" s="103">
        <f>IF($U125=0,0,IF(A_Stammdaten!$B$11-D_SAV!$C125&lt;0,0,D_SAV!$T125))</f>
        <v>0</v>
      </c>
      <c r="W125" s="103">
        <f t="shared" si="23"/>
        <v>0</v>
      </c>
      <c r="X125" s="52">
        <f t="shared" si="15"/>
        <v>0</v>
      </c>
      <c r="Y125" s="511">
        <v>1</v>
      </c>
      <c r="Z125" s="103">
        <f t="shared" si="16"/>
        <v>0</v>
      </c>
      <c r="AA125" s="103">
        <f t="shared" si="17"/>
        <v>0</v>
      </c>
      <c r="AB125" s="103">
        <f t="shared" si="18"/>
        <v>0</v>
      </c>
      <c r="AC125" s="513">
        <f>IFERROR(IF(VLOOKUP($G125,D1_ND!$A$3:$E$51,5,FALSE)="keine",1,IFERROR(VLOOKUP(D_SAV!$C125,Faktorreihe!$A$3:$F$91,VLOOKUP(D_SAV!$G125,D1_ND!$A$3:$E$51,5,FALSE)+1,FALSE),0)),0)</f>
        <v>0</v>
      </c>
      <c r="AD125" s="103">
        <f t="shared" si="19"/>
        <v>0</v>
      </c>
      <c r="AE125" s="103">
        <f t="shared" si="20"/>
        <v>0</v>
      </c>
      <c r="AF125" s="52">
        <f t="shared" si="21"/>
        <v>0</v>
      </c>
    </row>
    <row r="126" spans="1:32" x14ac:dyDescent="0.25">
      <c r="A126" s="156" t="b">
        <f t="shared" si="22"/>
        <v>0</v>
      </c>
      <c r="B126" s="92"/>
      <c r="C126" s="92"/>
      <c r="D126" s="92"/>
      <c r="E126" s="92"/>
      <c r="F126" s="92"/>
      <c r="G126" s="92"/>
      <c r="H126" s="170" t="str">
        <f>IFERROR(VLOOKUP($G126,D1_ND!$A$3:$E$51,2,FALSE), "Agr ungültig")</f>
        <v>Agr ungültig</v>
      </c>
      <c r="I126" s="170" t="str">
        <f>IFERROR(VLOOKUP($G126,D1_ND!$A$3:$E$51,3,FALSE), "Agr ungültig")</f>
        <v>Agr ungültig</v>
      </c>
      <c r="J126" s="170" t="str">
        <f>IFERROR(VLOOKUP($G126,D1_ND!$A$3:$E$51,4,FALSE), "Agr ungültig")</f>
        <v>Agr ungültig</v>
      </c>
      <c r="K126" s="171" t="str">
        <f t="shared" si="12"/>
        <v>ja</v>
      </c>
      <c r="L126" s="124"/>
      <c r="M126" s="125"/>
      <c r="N126" s="126"/>
      <c r="O126" s="127"/>
      <c r="P126" s="123"/>
      <c r="Q126" s="123"/>
      <c r="R126" s="123"/>
      <c r="S126" s="123"/>
      <c r="T126" s="52">
        <f t="shared" si="13"/>
        <v>0</v>
      </c>
      <c r="U126" s="509">
        <f>IF(OR($B126=0,$C126=0,$J126=0,$J126="Agr ungültig"),0,IF($J126="keine","keine",IF(A_Stammdaten!$B$11-D_SAV!$C126&lt;0,0,MAX(0,D_SAV!$J126-(A_Stammdaten!$B$11-D_SAV!$C126)))))</f>
        <v>0</v>
      </c>
      <c r="V126" s="103">
        <f>IF($U126=0,0,IF(A_Stammdaten!$B$11-D_SAV!$C126&lt;0,0,D_SAV!$T126))</f>
        <v>0</v>
      </c>
      <c r="W126" s="103">
        <f t="shared" si="23"/>
        <v>0</v>
      </c>
      <c r="X126" s="52">
        <f t="shared" si="15"/>
        <v>0</v>
      </c>
      <c r="Y126" s="511">
        <v>1</v>
      </c>
      <c r="Z126" s="103">
        <f t="shared" si="16"/>
        <v>0</v>
      </c>
      <c r="AA126" s="103">
        <f t="shared" si="17"/>
        <v>0</v>
      </c>
      <c r="AB126" s="103">
        <f t="shared" si="18"/>
        <v>0</v>
      </c>
      <c r="AC126" s="513">
        <f>IFERROR(IF(VLOOKUP($G126,D1_ND!$A$3:$E$51,5,FALSE)="keine",1,IFERROR(VLOOKUP(D_SAV!$C126,Faktorreihe!$A$3:$F$91,VLOOKUP(D_SAV!$G126,D1_ND!$A$3:$E$51,5,FALSE)+1,FALSE),0)),0)</f>
        <v>0</v>
      </c>
      <c r="AD126" s="103">
        <f t="shared" si="19"/>
        <v>0</v>
      </c>
      <c r="AE126" s="103">
        <f t="shared" si="20"/>
        <v>0</v>
      </c>
      <c r="AF126" s="52">
        <f t="shared" si="21"/>
        <v>0</v>
      </c>
    </row>
    <row r="127" spans="1:32" x14ac:dyDescent="0.25">
      <c r="A127" s="156" t="b">
        <f t="shared" si="22"/>
        <v>0</v>
      </c>
      <c r="B127" s="92"/>
      <c r="C127" s="92"/>
      <c r="D127" s="92"/>
      <c r="E127" s="92"/>
      <c r="F127" s="92"/>
      <c r="G127" s="92"/>
      <c r="H127" s="170" t="str">
        <f>IFERROR(VLOOKUP($G127,D1_ND!$A$3:$E$51,2,FALSE), "Agr ungültig")</f>
        <v>Agr ungültig</v>
      </c>
      <c r="I127" s="170" t="str">
        <f>IFERROR(VLOOKUP($G127,D1_ND!$A$3:$E$51,3,FALSE), "Agr ungültig")</f>
        <v>Agr ungültig</v>
      </c>
      <c r="J127" s="170" t="str">
        <f>IFERROR(VLOOKUP($G127,D1_ND!$A$3:$E$51,4,FALSE), "Agr ungültig")</f>
        <v>Agr ungültig</v>
      </c>
      <c r="K127" s="171" t="str">
        <f t="shared" si="12"/>
        <v>ja</v>
      </c>
      <c r="L127" s="124"/>
      <c r="M127" s="125"/>
      <c r="N127" s="126"/>
      <c r="O127" s="127"/>
      <c r="P127" s="123"/>
      <c r="Q127" s="123"/>
      <c r="R127" s="123"/>
      <c r="S127" s="123"/>
      <c r="T127" s="52">
        <f t="shared" si="13"/>
        <v>0</v>
      </c>
      <c r="U127" s="509">
        <f>IF(OR($B127=0,$C127=0,$J127=0,$J127="Agr ungültig"),0,IF($J127="keine","keine",IF(A_Stammdaten!$B$11-D_SAV!$C127&lt;0,0,MAX(0,D_SAV!$J127-(A_Stammdaten!$B$11-D_SAV!$C127)))))</f>
        <v>0</v>
      </c>
      <c r="V127" s="103">
        <f>IF($U127=0,0,IF(A_Stammdaten!$B$11-D_SAV!$C127&lt;0,0,D_SAV!$T127))</f>
        <v>0</v>
      </c>
      <c r="W127" s="103">
        <f t="shared" si="23"/>
        <v>0</v>
      </c>
      <c r="X127" s="52">
        <f t="shared" si="15"/>
        <v>0</v>
      </c>
      <c r="Y127" s="511">
        <v>1</v>
      </c>
      <c r="Z127" s="103">
        <f t="shared" si="16"/>
        <v>0</v>
      </c>
      <c r="AA127" s="103">
        <f t="shared" si="17"/>
        <v>0</v>
      </c>
      <c r="AB127" s="103">
        <f t="shared" si="18"/>
        <v>0</v>
      </c>
      <c r="AC127" s="513">
        <f>IFERROR(IF(VLOOKUP($G127,D1_ND!$A$3:$E$51,5,FALSE)="keine",1,IFERROR(VLOOKUP(D_SAV!$C127,Faktorreihe!$A$3:$F$91,VLOOKUP(D_SAV!$G127,D1_ND!$A$3:$E$51,5,FALSE)+1,FALSE),0)),0)</f>
        <v>0</v>
      </c>
      <c r="AD127" s="103">
        <f t="shared" si="19"/>
        <v>0</v>
      </c>
      <c r="AE127" s="103">
        <f t="shared" si="20"/>
        <v>0</v>
      </c>
      <c r="AF127" s="52">
        <f t="shared" si="21"/>
        <v>0</v>
      </c>
    </row>
    <row r="128" spans="1:32" x14ac:dyDescent="0.25">
      <c r="A128" s="156" t="b">
        <f t="shared" si="22"/>
        <v>0</v>
      </c>
      <c r="B128" s="92"/>
      <c r="C128" s="92"/>
      <c r="D128" s="92"/>
      <c r="E128" s="92"/>
      <c r="F128" s="92"/>
      <c r="G128" s="92"/>
      <c r="H128" s="170" t="str">
        <f>IFERROR(VLOOKUP($G128,D1_ND!$A$3:$E$51,2,FALSE), "Agr ungültig")</f>
        <v>Agr ungültig</v>
      </c>
      <c r="I128" s="170" t="str">
        <f>IFERROR(VLOOKUP($G128,D1_ND!$A$3:$E$51,3,FALSE), "Agr ungültig")</f>
        <v>Agr ungültig</v>
      </c>
      <c r="J128" s="170" t="str">
        <f>IFERROR(VLOOKUP($G128,D1_ND!$A$3:$E$51,4,FALSE), "Agr ungültig")</f>
        <v>Agr ungültig</v>
      </c>
      <c r="K128" s="171" t="str">
        <f t="shared" si="12"/>
        <v>ja</v>
      </c>
      <c r="L128" s="124"/>
      <c r="M128" s="125"/>
      <c r="N128" s="126"/>
      <c r="O128" s="127"/>
      <c r="P128" s="123"/>
      <c r="Q128" s="123"/>
      <c r="R128" s="123"/>
      <c r="S128" s="123"/>
      <c r="T128" s="52">
        <f t="shared" si="13"/>
        <v>0</v>
      </c>
      <c r="U128" s="509">
        <f>IF(OR($B128=0,$C128=0,$J128=0,$J128="Agr ungültig"),0,IF($J128="keine","keine",IF(A_Stammdaten!$B$11-D_SAV!$C128&lt;0,0,MAX(0,D_SAV!$J128-(A_Stammdaten!$B$11-D_SAV!$C128)))))</f>
        <v>0</v>
      </c>
      <c r="V128" s="103">
        <f>IF($U128=0,0,IF(A_Stammdaten!$B$11-D_SAV!$C128&lt;0,0,D_SAV!$T128))</f>
        <v>0</v>
      </c>
      <c r="W128" s="103">
        <f t="shared" si="23"/>
        <v>0</v>
      </c>
      <c r="X128" s="52">
        <f t="shared" si="15"/>
        <v>0</v>
      </c>
      <c r="Y128" s="511">
        <v>1</v>
      </c>
      <c r="Z128" s="103">
        <f t="shared" si="16"/>
        <v>0</v>
      </c>
      <c r="AA128" s="103">
        <f t="shared" si="17"/>
        <v>0</v>
      </c>
      <c r="AB128" s="103">
        <f t="shared" si="18"/>
        <v>0</v>
      </c>
      <c r="AC128" s="513">
        <f>IFERROR(IF(VLOOKUP($G128,D1_ND!$A$3:$E$51,5,FALSE)="keine",1,IFERROR(VLOOKUP(D_SAV!$C128,Faktorreihe!$A$3:$F$91,VLOOKUP(D_SAV!$G128,D1_ND!$A$3:$E$51,5,FALSE)+1,FALSE),0)),0)</f>
        <v>0</v>
      </c>
      <c r="AD128" s="103">
        <f t="shared" si="19"/>
        <v>0</v>
      </c>
      <c r="AE128" s="103">
        <f t="shared" si="20"/>
        <v>0</v>
      </c>
      <c r="AF128" s="52">
        <f t="shared" si="21"/>
        <v>0</v>
      </c>
    </row>
    <row r="129" spans="1:32" x14ac:dyDescent="0.25">
      <c r="A129" s="156" t="b">
        <f t="shared" si="22"/>
        <v>0</v>
      </c>
      <c r="B129" s="92"/>
      <c r="C129" s="92"/>
      <c r="D129" s="92"/>
      <c r="E129" s="92"/>
      <c r="F129" s="92"/>
      <c r="G129" s="92"/>
      <c r="H129" s="170" t="str">
        <f>IFERROR(VLOOKUP($G129,D1_ND!$A$3:$E$51,2,FALSE), "Agr ungültig")</f>
        <v>Agr ungültig</v>
      </c>
      <c r="I129" s="170" t="str">
        <f>IFERROR(VLOOKUP($G129,D1_ND!$A$3:$E$51,3,FALSE), "Agr ungültig")</f>
        <v>Agr ungültig</v>
      </c>
      <c r="J129" s="170" t="str">
        <f>IFERROR(VLOOKUP($G129,D1_ND!$A$3:$E$51,4,FALSE), "Agr ungültig")</f>
        <v>Agr ungültig</v>
      </c>
      <c r="K129" s="171" t="str">
        <f t="shared" si="12"/>
        <v>ja</v>
      </c>
      <c r="L129" s="124"/>
      <c r="M129" s="125"/>
      <c r="N129" s="126"/>
      <c r="O129" s="127"/>
      <c r="P129" s="123"/>
      <c r="Q129" s="123"/>
      <c r="R129" s="123"/>
      <c r="S129" s="123"/>
      <c r="T129" s="52">
        <f t="shared" si="13"/>
        <v>0</v>
      </c>
      <c r="U129" s="509">
        <f>IF(OR($B129=0,$C129=0,$J129=0,$J129="Agr ungültig"),0,IF($J129="keine","keine",IF(A_Stammdaten!$B$11-D_SAV!$C129&lt;0,0,MAX(0,D_SAV!$J129-(A_Stammdaten!$B$11-D_SAV!$C129)))))</f>
        <v>0</v>
      </c>
      <c r="V129" s="103">
        <f>IF($U129=0,0,IF(A_Stammdaten!$B$11-D_SAV!$C129&lt;0,0,D_SAV!$T129))</f>
        <v>0</v>
      </c>
      <c r="W129" s="103">
        <f t="shared" si="23"/>
        <v>0</v>
      </c>
      <c r="X129" s="52">
        <f t="shared" si="15"/>
        <v>0</v>
      </c>
      <c r="Y129" s="511">
        <v>1</v>
      </c>
      <c r="Z129" s="103">
        <f t="shared" si="16"/>
        <v>0</v>
      </c>
      <c r="AA129" s="103">
        <f t="shared" si="17"/>
        <v>0</v>
      </c>
      <c r="AB129" s="103">
        <f t="shared" si="18"/>
        <v>0</v>
      </c>
      <c r="AC129" s="513">
        <f>IFERROR(IF(VLOOKUP($G129,D1_ND!$A$3:$E$51,5,FALSE)="keine",1,IFERROR(VLOOKUP(D_SAV!$C129,Faktorreihe!$A$3:$F$91,VLOOKUP(D_SAV!$G129,D1_ND!$A$3:$E$51,5,FALSE)+1,FALSE),0)),0)</f>
        <v>0</v>
      </c>
      <c r="AD129" s="103">
        <f t="shared" si="19"/>
        <v>0</v>
      </c>
      <c r="AE129" s="103">
        <f t="shared" si="20"/>
        <v>0</v>
      </c>
      <c r="AF129" s="52">
        <f t="shared" si="21"/>
        <v>0</v>
      </c>
    </row>
    <row r="130" spans="1:32" x14ac:dyDescent="0.25">
      <c r="A130" s="156" t="b">
        <f t="shared" si="22"/>
        <v>0</v>
      </c>
      <c r="B130" s="92"/>
      <c r="C130" s="92"/>
      <c r="D130" s="92"/>
      <c r="E130" s="92"/>
      <c r="F130" s="92"/>
      <c r="G130" s="92"/>
      <c r="H130" s="170" t="str">
        <f>IFERROR(VLOOKUP($G130,D1_ND!$A$3:$E$51,2,FALSE), "Agr ungültig")</f>
        <v>Agr ungültig</v>
      </c>
      <c r="I130" s="170" t="str">
        <f>IFERROR(VLOOKUP($G130,D1_ND!$A$3:$E$51,3,FALSE), "Agr ungültig")</f>
        <v>Agr ungültig</v>
      </c>
      <c r="J130" s="170" t="str">
        <f>IFERROR(VLOOKUP($G130,D1_ND!$A$3:$E$51,4,FALSE), "Agr ungültig")</f>
        <v>Agr ungültig</v>
      </c>
      <c r="K130" s="171" t="str">
        <f t="shared" si="12"/>
        <v>ja</v>
      </c>
      <c r="L130" s="124"/>
      <c r="M130" s="125"/>
      <c r="N130" s="126"/>
      <c r="O130" s="127"/>
      <c r="P130" s="123"/>
      <c r="Q130" s="123"/>
      <c r="R130" s="123"/>
      <c r="S130" s="123"/>
      <c r="T130" s="52">
        <f t="shared" si="13"/>
        <v>0</v>
      </c>
      <c r="U130" s="509">
        <f>IF(OR($B130=0,$C130=0,$J130=0,$J130="Agr ungültig"),0,IF($J130="keine","keine",IF(A_Stammdaten!$B$11-D_SAV!$C130&lt;0,0,MAX(0,D_SAV!$J130-(A_Stammdaten!$B$11-D_SAV!$C130)))))</f>
        <v>0</v>
      </c>
      <c r="V130" s="103">
        <f>IF($U130=0,0,IF(A_Stammdaten!$B$11-D_SAV!$C130&lt;0,0,D_SAV!$T130))</f>
        <v>0</v>
      </c>
      <c r="W130" s="103">
        <f t="shared" si="23"/>
        <v>0</v>
      </c>
      <c r="X130" s="52">
        <f t="shared" si="15"/>
        <v>0</v>
      </c>
      <c r="Y130" s="511">
        <v>1</v>
      </c>
      <c r="Z130" s="103">
        <f t="shared" si="16"/>
        <v>0</v>
      </c>
      <c r="AA130" s="103">
        <f t="shared" si="17"/>
        <v>0</v>
      </c>
      <c r="AB130" s="103">
        <f t="shared" si="18"/>
        <v>0</v>
      </c>
      <c r="AC130" s="513">
        <f>IFERROR(IF(VLOOKUP($G130,D1_ND!$A$3:$E$51,5,FALSE)="keine",1,IFERROR(VLOOKUP(D_SAV!$C130,Faktorreihe!$A$3:$F$91,VLOOKUP(D_SAV!$G130,D1_ND!$A$3:$E$51,5,FALSE)+1,FALSE),0)),0)</f>
        <v>0</v>
      </c>
      <c r="AD130" s="103">
        <f t="shared" si="19"/>
        <v>0</v>
      </c>
      <c r="AE130" s="103">
        <f t="shared" si="20"/>
        <v>0</v>
      </c>
      <c r="AF130" s="52">
        <f t="shared" si="21"/>
        <v>0</v>
      </c>
    </row>
    <row r="131" spans="1:32" x14ac:dyDescent="0.25">
      <c r="A131" s="156" t="b">
        <f t="shared" si="22"/>
        <v>0</v>
      </c>
      <c r="B131" s="92"/>
      <c r="C131" s="92"/>
      <c r="D131" s="92"/>
      <c r="E131" s="92"/>
      <c r="F131" s="92"/>
      <c r="G131" s="92"/>
      <c r="H131" s="170" t="str">
        <f>IFERROR(VLOOKUP($G131,D1_ND!$A$3:$E$51,2,FALSE), "Agr ungültig")</f>
        <v>Agr ungültig</v>
      </c>
      <c r="I131" s="170" t="str">
        <f>IFERROR(VLOOKUP($G131,D1_ND!$A$3:$E$51,3,FALSE), "Agr ungültig")</f>
        <v>Agr ungültig</v>
      </c>
      <c r="J131" s="170" t="str">
        <f>IFERROR(VLOOKUP($G131,D1_ND!$A$3:$E$51,4,FALSE), "Agr ungültig")</f>
        <v>Agr ungültig</v>
      </c>
      <c r="K131" s="171" t="str">
        <f t="shared" si="12"/>
        <v>ja</v>
      </c>
      <c r="L131" s="124"/>
      <c r="M131" s="125"/>
      <c r="N131" s="126"/>
      <c r="O131" s="127"/>
      <c r="P131" s="123"/>
      <c r="Q131" s="123"/>
      <c r="R131" s="123"/>
      <c r="S131" s="123"/>
      <c r="T131" s="52">
        <f t="shared" si="13"/>
        <v>0</v>
      </c>
      <c r="U131" s="509">
        <f>IF(OR($B131=0,$C131=0,$J131=0,$J131="Agr ungültig"),0,IF($J131="keine","keine",IF(A_Stammdaten!$B$11-D_SAV!$C131&lt;0,0,MAX(0,D_SAV!$J131-(A_Stammdaten!$B$11-D_SAV!$C131)))))</f>
        <v>0</v>
      </c>
      <c r="V131" s="103">
        <f>IF($U131=0,0,IF(A_Stammdaten!$B$11-D_SAV!$C131&lt;0,0,D_SAV!$T131))</f>
        <v>0</v>
      </c>
      <c r="W131" s="103">
        <f t="shared" si="23"/>
        <v>0</v>
      </c>
      <c r="X131" s="52">
        <f t="shared" si="15"/>
        <v>0</v>
      </c>
      <c r="Y131" s="511">
        <v>1</v>
      </c>
      <c r="Z131" s="103">
        <f t="shared" si="16"/>
        <v>0</v>
      </c>
      <c r="AA131" s="103">
        <f t="shared" si="17"/>
        <v>0</v>
      </c>
      <c r="AB131" s="103">
        <f t="shared" si="18"/>
        <v>0</v>
      </c>
      <c r="AC131" s="513">
        <f>IFERROR(IF(VLOOKUP($G131,D1_ND!$A$3:$E$51,5,FALSE)="keine",1,IFERROR(VLOOKUP(D_SAV!$C131,Faktorreihe!$A$3:$F$91,VLOOKUP(D_SAV!$G131,D1_ND!$A$3:$E$51,5,FALSE)+1,FALSE),0)),0)</f>
        <v>0</v>
      </c>
      <c r="AD131" s="103">
        <f t="shared" si="19"/>
        <v>0</v>
      </c>
      <c r="AE131" s="103">
        <f t="shared" si="20"/>
        <v>0</v>
      </c>
      <c r="AF131" s="52">
        <f t="shared" si="21"/>
        <v>0</v>
      </c>
    </row>
    <row r="132" spans="1:32" x14ac:dyDescent="0.25">
      <c r="A132" s="156" t="b">
        <f t="shared" si="22"/>
        <v>0</v>
      </c>
      <c r="B132" s="92"/>
      <c r="C132" s="92"/>
      <c r="D132" s="92"/>
      <c r="E132" s="92"/>
      <c r="F132" s="92"/>
      <c r="G132" s="92"/>
      <c r="H132" s="170" t="str">
        <f>IFERROR(VLOOKUP($G132,D1_ND!$A$3:$E$51,2,FALSE), "Agr ungültig")</f>
        <v>Agr ungültig</v>
      </c>
      <c r="I132" s="170" t="str">
        <f>IFERROR(VLOOKUP($G132,D1_ND!$A$3:$E$51,3,FALSE), "Agr ungültig")</f>
        <v>Agr ungültig</v>
      </c>
      <c r="J132" s="170" t="str">
        <f>IFERROR(VLOOKUP($G132,D1_ND!$A$3:$E$51,4,FALSE), "Agr ungültig")</f>
        <v>Agr ungültig</v>
      </c>
      <c r="K132" s="171" t="str">
        <f t="shared" si="12"/>
        <v>ja</v>
      </c>
      <c r="L132" s="124"/>
      <c r="M132" s="125"/>
      <c r="N132" s="126"/>
      <c r="O132" s="127"/>
      <c r="P132" s="123"/>
      <c r="Q132" s="123"/>
      <c r="R132" s="123"/>
      <c r="S132" s="123"/>
      <c r="T132" s="52">
        <f t="shared" si="13"/>
        <v>0</v>
      </c>
      <c r="U132" s="509">
        <f>IF(OR($B132=0,$C132=0,$J132=0,$J132="Agr ungültig"),0,IF($J132="keine","keine",IF(A_Stammdaten!$B$11-D_SAV!$C132&lt;0,0,MAX(0,D_SAV!$J132-(A_Stammdaten!$B$11-D_SAV!$C132)))))</f>
        <v>0</v>
      </c>
      <c r="V132" s="103">
        <f>IF($U132=0,0,IF(A_Stammdaten!$B$11-D_SAV!$C132&lt;0,0,D_SAV!$T132))</f>
        <v>0</v>
      </c>
      <c r="W132" s="103">
        <f t="shared" si="23"/>
        <v>0</v>
      </c>
      <c r="X132" s="52">
        <f t="shared" si="15"/>
        <v>0</v>
      </c>
      <c r="Y132" s="511">
        <v>1</v>
      </c>
      <c r="Z132" s="103">
        <f t="shared" si="16"/>
        <v>0</v>
      </c>
      <c r="AA132" s="103">
        <f t="shared" si="17"/>
        <v>0</v>
      </c>
      <c r="AB132" s="103">
        <f t="shared" si="18"/>
        <v>0</v>
      </c>
      <c r="AC132" s="513">
        <f>IFERROR(IF(VLOOKUP($G132,D1_ND!$A$3:$E$51,5,FALSE)="keine",1,IFERROR(VLOOKUP(D_SAV!$C132,Faktorreihe!$A$3:$F$91,VLOOKUP(D_SAV!$G132,D1_ND!$A$3:$E$51,5,FALSE)+1,FALSE),0)),0)</f>
        <v>0</v>
      </c>
      <c r="AD132" s="103">
        <f t="shared" si="19"/>
        <v>0</v>
      </c>
      <c r="AE132" s="103">
        <f t="shared" si="20"/>
        <v>0</v>
      </c>
      <c r="AF132" s="52">
        <f t="shared" si="21"/>
        <v>0</v>
      </c>
    </row>
    <row r="133" spans="1:32" x14ac:dyDescent="0.25">
      <c r="A133" s="156" t="b">
        <f t="shared" si="22"/>
        <v>0</v>
      </c>
      <c r="B133" s="92"/>
      <c r="C133" s="92"/>
      <c r="D133" s="92"/>
      <c r="E133" s="92"/>
      <c r="F133" s="92"/>
      <c r="G133" s="92"/>
      <c r="H133" s="170" t="str">
        <f>IFERROR(VLOOKUP($G133,D1_ND!$A$3:$E$51,2,FALSE), "Agr ungültig")</f>
        <v>Agr ungültig</v>
      </c>
      <c r="I133" s="170" t="str">
        <f>IFERROR(VLOOKUP($G133,D1_ND!$A$3:$E$51,3,FALSE), "Agr ungültig")</f>
        <v>Agr ungültig</v>
      </c>
      <c r="J133" s="170" t="str">
        <f>IFERROR(VLOOKUP($G133,D1_ND!$A$3:$E$51,4,FALSE), "Agr ungültig")</f>
        <v>Agr ungültig</v>
      </c>
      <c r="K133" s="171" t="str">
        <f t="shared" si="12"/>
        <v>ja</v>
      </c>
      <c r="L133" s="124"/>
      <c r="M133" s="125"/>
      <c r="N133" s="126"/>
      <c r="O133" s="127"/>
      <c r="P133" s="123"/>
      <c r="Q133" s="123"/>
      <c r="R133" s="123"/>
      <c r="S133" s="123"/>
      <c r="T133" s="52">
        <f t="shared" si="13"/>
        <v>0</v>
      </c>
      <c r="U133" s="509">
        <f>IF(OR($B133=0,$C133=0,$J133=0,$J133="Agr ungültig"),0,IF($J133="keine","keine",IF(A_Stammdaten!$B$11-D_SAV!$C133&lt;0,0,MAX(0,D_SAV!$J133-(A_Stammdaten!$B$11-D_SAV!$C133)))))</f>
        <v>0</v>
      </c>
      <c r="V133" s="103">
        <f>IF($U133=0,0,IF(A_Stammdaten!$B$11-D_SAV!$C133&lt;0,0,D_SAV!$T133))</f>
        <v>0</v>
      </c>
      <c r="W133" s="103">
        <f t="shared" si="23"/>
        <v>0</v>
      </c>
      <c r="X133" s="52">
        <f t="shared" si="15"/>
        <v>0</v>
      </c>
      <c r="Y133" s="511">
        <v>1</v>
      </c>
      <c r="Z133" s="103">
        <f t="shared" si="16"/>
        <v>0</v>
      </c>
      <c r="AA133" s="103">
        <f t="shared" si="17"/>
        <v>0</v>
      </c>
      <c r="AB133" s="103">
        <f t="shared" si="18"/>
        <v>0</v>
      </c>
      <c r="AC133" s="513">
        <f>IFERROR(IF(VLOOKUP($G133,D1_ND!$A$3:$E$51,5,FALSE)="keine",1,IFERROR(VLOOKUP(D_SAV!$C133,Faktorreihe!$A$3:$F$91,VLOOKUP(D_SAV!$G133,D1_ND!$A$3:$E$51,5,FALSE)+1,FALSE),0)),0)</f>
        <v>0</v>
      </c>
      <c r="AD133" s="103">
        <f t="shared" si="19"/>
        <v>0</v>
      </c>
      <c r="AE133" s="103">
        <f t="shared" si="20"/>
        <v>0</v>
      </c>
      <c r="AF133" s="52">
        <f t="shared" si="21"/>
        <v>0</v>
      </c>
    </row>
    <row r="134" spans="1:32" x14ac:dyDescent="0.25">
      <c r="A134" s="156" t="b">
        <f t="shared" si="22"/>
        <v>0</v>
      </c>
      <c r="B134" s="92"/>
      <c r="C134" s="92"/>
      <c r="D134" s="92"/>
      <c r="E134" s="92"/>
      <c r="F134" s="92"/>
      <c r="G134" s="92"/>
      <c r="H134" s="170" t="str">
        <f>IFERROR(VLOOKUP($G134,D1_ND!$A$3:$E$51,2,FALSE), "Agr ungültig")</f>
        <v>Agr ungültig</v>
      </c>
      <c r="I134" s="170" t="str">
        <f>IFERROR(VLOOKUP($G134,D1_ND!$A$3:$E$51,3,FALSE), "Agr ungültig")</f>
        <v>Agr ungültig</v>
      </c>
      <c r="J134" s="170" t="str">
        <f>IFERROR(VLOOKUP($G134,D1_ND!$A$3:$E$51,4,FALSE), "Agr ungültig")</f>
        <v>Agr ungültig</v>
      </c>
      <c r="K134" s="171" t="str">
        <f t="shared" si="12"/>
        <v>ja</v>
      </c>
      <c r="L134" s="124"/>
      <c r="M134" s="125"/>
      <c r="N134" s="126"/>
      <c r="O134" s="127"/>
      <c r="P134" s="123"/>
      <c r="Q134" s="123"/>
      <c r="R134" s="123"/>
      <c r="S134" s="123"/>
      <c r="T134" s="52">
        <f t="shared" si="13"/>
        <v>0</v>
      </c>
      <c r="U134" s="509">
        <f>IF(OR($B134=0,$C134=0,$J134=0,$J134="Agr ungültig"),0,IF($J134="keine","keine",IF(A_Stammdaten!$B$11-D_SAV!$C134&lt;0,0,MAX(0,D_SAV!$J134-(A_Stammdaten!$B$11-D_SAV!$C134)))))</f>
        <v>0</v>
      </c>
      <c r="V134" s="103">
        <f>IF($U134=0,0,IF(A_Stammdaten!$B$11-D_SAV!$C134&lt;0,0,D_SAV!$T134))</f>
        <v>0</v>
      </c>
      <c r="W134" s="103">
        <f t="shared" si="23"/>
        <v>0</v>
      </c>
      <c r="X134" s="52">
        <f t="shared" si="15"/>
        <v>0</v>
      </c>
      <c r="Y134" s="511">
        <v>1</v>
      </c>
      <c r="Z134" s="103">
        <f t="shared" si="16"/>
        <v>0</v>
      </c>
      <c r="AA134" s="103">
        <f t="shared" si="17"/>
        <v>0</v>
      </c>
      <c r="AB134" s="103">
        <f t="shared" si="18"/>
        <v>0</v>
      </c>
      <c r="AC134" s="513">
        <f>IFERROR(IF(VLOOKUP($G134,D1_ND!$A$3:$E$51,5,FALSE)="keine",1,IFERROR(VLOOKUP(D_SAV!$C134,Faktorreihe!$A$3:$F$91,VLOOKUP(D_SAV!$G134,D1_ND!$A$3:$E$51,5,FALSE)+1,FALSE),0)),0)</f>
        <v>0</v>
      </c>
      <c r="AD134" s="103">
        <f t="shared" si="19"/>
        <v>0</v>
      </c>
      <c r="AE134" s="103">
        <f t="shared" si="20"/>
        <v>0</v>
      </c>
      <c r="AF134" s="52">
        <f t="shared" si="21"/>
        <v>0</v>
      </c>
    </row>
    <row r="135" spans="1:32" x14ac:dyDescent="0.25">
      <c r="A135" s="156" t="b">
        <f t="shared" si="22"/>
        <v>0</v>
      </c>
      <c r="B135" s="92"/>
      <c r="C135" s="92"/>
      <c r="D135" s="92"/>
      <c r="E135" s="92"/>
      <c r="F135" s="92"/>
      <c r="G135" s="92"/>
      <c r="H135" s="170" t="str">
        <f>IFERROR(VLOOKUP($G135,D1_ND!$A$3:$E$51,2,FALSE), "Agr ungültig")</f>
        <v>Agr ungültig</v>
      </c>
      <c r="I135" s="170" t="str">
        <f>IFERROR(VLOOKUP($G135,D1_ND!$A$3:$E$51,3,FALSE), "Agr ungültig")</f>
        <v>Agr ungültig</v>
      </c>
      <c r="J135" s="170" t="str">
        <f>IFERROR(VLOOKUP($G135,D1_ND!$A$3:$E$51,4,FALSE), "Agr ungültig")</f>
        <v>Agr ungültig</v>
      </c>
      <c r="K135" s="171" t="str">
        <f t="shared" ref="K135:K198" si="24">IF($C135&lt;=2005, "ja", "nein")</f>
        <v>ja</v>
      </c>
      <c r="L135" s="124"/>
      <c r="M135" s="125"/>
      <c r="N135" s="126"/>
      <c r="O135" s="127"/>
      <c r="P135" s="123"/>
      <c r="Q135" s="123"/>
      <c r="R135" s="123"/>
      <c r="S135" s="123"/>
      <c r="T135" s="52">
        <f t="shared" ref="T135:T198" si="25">IF(OR($G135="Anlagen im Bau/geleistete Anzahlungen des Sachanlagevermögens", $G135="geleistete Anzahlungen des imateriellen Vermögens"), $P135+$Q135-$R135,$P135+$Q135-$R135+$S135)</f>
        <v>0</v>
      </c>
      <c r="U135" s="509">
        <f>IF(OR($B135=0,$C135=0,$J135=0,$J135="Agr ungültig"),0,IF($J135="keine","keine",IF(A_Stammdaten!$B$11-D_SAV!$C135&lt;0,0,MAX(0,D_SAV!$J135-(A_Stammdaten!$B$11-D_SAV!$C135)))))</f>
        <v>0</v>
      </c>
      <c r="V135" s="103">
        <f>IF($U135=0,0,IF(A_Stammdaten!$B$11-D_SAV!$C135&lt;0,0,D_SAV!$T135))</f>
        <v>0</v>
      </c>
      <c r="W135" s="103">
        <f t="shared" si="23"/>
        <v>0</v>
      </c>
      <c r="X135" s="52">
        <f t="shared" ref="X135:X198" si="26">IF($U135=0,0,IF($U135="keine",$V135,$V135/$U135*($U135-1)))</f>
        <v>0</v>
      </c>
      <c r="Y135" s="511">
        <v>1</v>
      </c>
      <c r="Z135" s="103">
        <f t="shared" ref="Z135:Z198" si="27">$V135*$Y135</f>
        <v>0</v>
      </c>
      <c r="AA135" s="103">
        <f t="shared" ref="AA135:AA198" si="28">$Y135*$W135</f>
        <v>0</v>
      </c>
      <c r="AB135" s="103">
        <f t="shared" ref="AB135:AB198" si="29">$Y135*$X135</f>
        <v>0</v>
      </c>
      <c r="AC135" s="513">
        <f>IFERROR(IF(VLOOKUP($G135,D1_ND!$A$3:$E$51,5,FALSE)="keine",1,IFERROR(VLOOKUP(D_SAV!$C135,Faktorreihe!$A$3:$F$91,VLOOKUP(D_SAV!$G135,D1_ND!$A$3:$E$51,5,FALSE)+1,FALSE),0)),0)</f>
        <v>0</v>
      </c>
      <c r="AD135" s="103">
        <f t="shared" ref="AD135:AD198" si="30">$AC135*$Z135</f>
        <v>0</v>
      </c>
      <c r="AE135" s="103">
        <f t="shared" ref="AE135:AE198" si="31">$AC135*$AA135</f>
        <v>0</v>
      </c>
      <c r="AF135" s="52">
        <f t="shared" ref="AF135:AF198" si="32">$AC135*$AB135</f>
        <v>0</v>
      </c>
    </row>
    <row r="136" spans="1:32" x14ac:dyDescent="0.25">
      <c r="A136" s="156" t="b">
        <f t="shared" si="22"/>
        <v>0</v>
      </c>
      <c r="B136" s="92"/>
      <c r="C136" s="92"/>
      <c r="D136" s="92"/>
      <c r="E136" s="92"/>
      <c r="F136" s="92"/>
      <c r="G136" s="92"/>
      <c r="H136" s="170" t="str">
        <f>IFERROR(VLOOKUP($G136,D1_ND!$A$3:$E$51,2,FALSE), "Agr ungültig")</f>
        <v>Agr ungültig</v>
      </c>
      <c r="I136" s="170" t="str">
        <f>IFERROR(VLOOKUP($G136,D1_ND!$A$3:$E$51,3,FALSE), "Agr ungültig")</f>
        <v>Agr ungültig</v>
      </c>
      <c r="J136" s="170" t="str">
        <f>IFERROR(VLOOKUP($G136,D1_ND!$A$3:$E$51,4,FALSE), "Agr ungültig")</f>
        <v>Agr ungültig</v>
      </c>
      <c r="K136" s="171" t="str">
        <f t="shared" si="24"/>
        <v>ja</v>
      </c>
      <c r="L136" s="124"/>
      <c r="M136" s="125"/>
      <c r="N136" s="126"/>
      <c r="O136" s="127"/>
      <c r="P136" s="123"/>
      <c r="Q136" s="123"/>
      <c r="R136" s="123"/>
      <c r="S136" s="123"/>
      <c r="T136" s="52">
        <f t="shared" si="25"/>
        <v>0</v>
      </c>
      <c r="U136" s="509">
        <f>IF(OR($B136=0,$C136=0,$J136=0,$J136="Agr ungültig"),0,IF($J136="keine","keine",IF(A_Stammdaten!$B$11-D_SAV!$C136&lt;0,0,MAX(0,D_SAV!$J136-(A_Stammdaten!$B$11-D_SAV!$C136)))))</f>
        <v>0</v>
      </c>
      <c r="V136" s="103">
        <f>IF($U136=0,0,IF(A_Stammdaten!$B$11-D_SAV!$C136&lt;0,0,D_SAV!$T136))</f>
        <v>0</v>
      </c>
      <c r="W136" s="103">
        <f t="shared" si="23"/>
        <v>0</v>
      </c>
      <c r="X136" s="52">
        <f t="shared" si="26"/>
        <v>0</v>
      </c>
      <c r="Y136" s="511">
        <v>1</v>
      </c>
      <c r="Z136" s="103">
        <f t="shared" si="27"/>
        <v>0</v>
      </c>
      <c r="AA136" s="103">
        <f t="shared" si="28"/>
        <v>0</v>
      </c>
      <c r="AB136" s="103">
        <f t="shared" si="29"/>
        <v>0</v>
      </c>
      <c r="AC136" s="513">
        <f>IFERROR(IF(VLOOKUP($G136,D1_ND!$A$3:$E$51,5,FALSE)="keine",1,IFERROR(VLOOKUP(D_SAV!$C136,Faktorreihe!$A$3:$F$91,VLOOKUP(D_SAV!$G136,D1_ND!$A$3:$E$51,5,FALSE)+1,FALSE),0)),0)</f>
        <v>0</v>
      </c>
      <c r="AD136" s="103">
        <f t="shared" si="30"/>
        <v>0</v>
      </c>
      <c r="AE136" s="103">
        <f t="shared" si="31"/>
        <v>0</v>
      </c>
      <c r="AF136" s="52">
        <f t="shared" si="32"/>
        <v>0</v>
      </c>
    </row>
    <row r="137" spans="1:32" x14ac:dyDescent="0.25">
      <c r="A137" s="156" t="b">
        <f t="shared" si="22"/>
        <v>0</v>
      </c>
      <c r="B137" s="92"/>
      <c r="C137" s="92"/>
      <c r="D137" s="92"/>
      <c r="E137" s="92"/>
      <c r="F137" s="92"/>
      <c r="G137" s="92"/>
      <c r="H137" s="170" t="str">
        <f>IFERROR(VLOOKUP($G137,D1_ND!$A$3:$E$51,2,FALSE), "Agr ungültig")</f>
        <v>Agr ungültig</v>
      </c>
      <c r="I137" s="170" t="str">
        <f>IFERROR(VLOOKUP($G137,D1_ND!$A$3:$E$51,3,FALSE), "Agr ungültig")</f>
        <v>Agr ungültig</v>
      </c>
      <c r="J137" s="170" t="str">
        <f>IFERROR(VLOOKUP($G137,D1_ND!$A$3:$E$51,4,FALSE), "Agr ungültig")</f>
        <v>Agr ungültig</v>
      </c>
      <c r="K137" s="171" t="str">
        <f t="shared" si="24"/>
        <v>ja</v>
      </c>
      <c r="L137" s="124"/>
      <c r="M137" s="125"/>
      <c r="N137" s="126"/>
      <c r="O137" s="127"/>
      <c r="P137" s="123"/>
      <c r="Q137" s="123"/>
      <c r="R137" s="123"/>
      <c r="S137" s="123"/>
      <c r="T137" s="52">
        <f t="shared" si="25"/>
        <v>0</v>
      </c>
      <c r="U137" s="509">
        <f>IF(OR($B137=0,$C137=0,$J137=0,$J137="Agr ungültig"),0,IF($J137="keine","keine",IF(A_Stammdaten!$B$11-D_SAV!$C137&lt;0,0,MAX(0,D_SAV!$J137-(A_Stammdaten!$B$11-D_SAV!$C137)))))</f>
        <v>0</v>
      </c>
      <c r="V137" s="103">
        <f>IF($U137=0,0,IF(A_Stammdaten!$B$11-D_SAV!$C137&lt;0,0,D_SAV!$T137))</f>
        <v>0</v>
      </c>
      <c r="W137" s="103">
        <f t="shared" si="23"/>
        <v>0</v>
      </c>
      <c r="X137" s="52">
        <f t="shared" si="26"/>
        <v>0</v>
      </c>
      <c r="Y137" s="511">
        <v>1</v>
      </c>
      <c r="Z137" s="103">
        <f t="shared" si="27"/>
        <v>0</v>
      </c>
      <c r="AA137" s="103">
        <f t="shared" si="28"/>
        <v>0</v>
      </c>
      <c r="AB137" s="103">
        <f t="shared" si="29"/>
        <v>0</v>
      </c>
      <c r="AC137" s="513">
        <f>IFERROR(IF(VLOOKUP($G137,D1_ND!$A$3:$E$51,5,FALSE)="keine",1,IFERROR(VLOOKUP(D_SAV!$C137,Faktorreihe!$A$3:$F$91,VLOOKUP(D_SAV!$G137,D1_ND!$A$3:$E$51,5,FALSE)+1,FALSE),0)),0)</f>
        <v>0</v>
      </c>
      <c r="AD137" s="103">
        <f t="shared" si="30"/>
        <v>0</v>
      </c>
      <c r="AE137" s="103">
        <f t="shared" si="31"/>
        <v>0</v>
      </c>
      <c r="AF137" s="52">
        <f t="shared" si="32"/>
        <v>0</v>
      </c>
    </row>
    <row r="138" spans="1:32" x14ac:dyDescent="0.25">
      <c r="A138" s="156" t="b">
        <f t="shared" si="22"/>
        <v>0</v>
      </c>
      <c r="B138" s="92"/>
      <c r="C138" s="92"/>
      <c r="D138" s="92"/>
      <c r="E138" s="92"/>
      <c r="F138" s="92"/>
      <c r="G138" s="92"/>
      <c r="H138" s="170" t="str">
        <f>IFERROR(VLOOKUP($G138,D1_ND!$A$3:$E$51,2,FALSE), "Agr ungültig")</f>
        <v>Agr ungültig</v>
      </c>
      <c r="I138" s="170" t="str">
        <f>IFERROR(VLOOKUP($G138,D1_ND!$A$3:$E$51,3,FALSE), "Agr ungültig")</f>
        <v>Agr ungültig</v>
      </c>
      <c r="J138" s="170" t="str">
        <f>IFERROR(VLOOKUP($G138,D1_ND!$A$3:$E$51,4,FALSE), "Agr ungültig")</f>
        <v>Agr ungültig</v>
      </c>
      <c r="K138" s="171" t="str">
        <f t="shared" si="24"/>
        <v>ja</v>
      </c>
      <c r="L138" s="124"/>
      <c r="M138" s="125"/>
      <c r="N138" s="126"/>
      <c r="O138" s="127"/>
      <c r="P138" s="123"/>
      <c r="Q138" s="123"/>
      <c r="R138" s="123"/>
      <c r="S138" s="123"/>
      <c r="T138" s="52">
        <f t="shared" si="25"/>
        <v>0</v>
      </c>
      <c r="U138" s="509">
        <f>IF(OR($B138=0,$C138=0,$J138=0,$J138="Agr ungültig"),0,IF($J138="keine","keine",IF(A_Stammdaten!$B$11-D_SAV!$C138&lt;0,0,MAX(0,D_SAV!$J138-(A_Stammdaten!$B$11-D_SAV!$C138)))))</f>
        <v>0</v>
      </c>
      <c r="V138" s="103">
        <f>IF($U138=0,0,IF(A_Stammdaten!$B$11-D_SAV!$C138&lt;0,0,D_SAV!$T138))</f>
        <v>0</v>
      </c>
      <c r="W138" s="103">
        <f t="shared" si="23"/>
        <v>0</v>
      </c>
      <c r="X138" s="52">
        <f t="shared" si="26"/>
        <v>0</v>
      </c>
      <c r="Y138" s="511">
        <v>1</v>
      </c>
      <c r="Z138" s="103">
        <f t="shared" si="27"/>
        <v>0</v>
      </c>
      <c r="AA138" s="103">
        <f t="shared" si="28"/>
        <v>0</v>
      </c>
      <c r="AB138" s="103">
        <f t="shared" si="29"/>
        <v>0</v>
      </c>
      <c r="AC138" s="513">
        <f>IFERROR(IF(VLOOKUP($G138,D1_ND!$A$3:$E$51,5,FALSE)="keine",1,IFERROR(VLOOKUP(D_SAV!$C138,Faktorreihe!$A$3:$F$91,VLOOKUP(D_SAV!$G138,D1_ND!$A$3:$E$51,5,FALSE)+1,FALSE),0)),0)</f>
        <v>0</v>
      </c>
      <c r="AD138" s="103">
        <f t="shared" si="30"/>
        <v>0</v>
      </c>
      <c r="AE138" s="103">
        <f t="shared" si="31"/>
        <v>0</v>
      </c>
      <c r="AF138" s="52">
        <f t="shared" si="32"/>
        <v>0</v>
      </c>
    </row>
    <row r="139" spans="1:32" x14ac:dyDescent="0.25">
      <c r="A139" s="156" t="b">
        <f t="shared" si="22"/>
        <v>0</v>
      </c>
      <c r="B139" s="92"/>
      <c r="C139" s="92"/>
      <c r="D139" s="92"/>
      <c r="E139" s="92"/>
      <c r="F139" s="92"/>
      <c r="G139" s="92"/>
      <c r="H139" s="170" t="str">
        <f>IFERROR(VLOOKUP($G139,D1_ND!$A$3:$E$51,2,FALSE), "Agr ungültig")</f>
        <v>Agr ungültig</v>
      </c>
      <c r="I139" s="170" t="str">
        <f>IFERROR(VLOOKUP($G139,D1_ND!$A$3:$E$51,3,FALSE), "Agr ungültig")</f>
        <v>Agr ungültig</v>
      </c>
      <c r="J139" s="170" t="str">
        <f>IFERROR(VLOOKUP($G139,D1_ND!$A$3:$E$51,4,FALSE), "Agr ungültig")</f>
        <v>Agr ungültig</v>
      </c>
      <c r="K139" s="171" t="str">
        <f t="shared" si="24"/>
        <v>ja</v>
      </c>
      <c r="L139" s="124"/>
      <c r="M139" s="125"/>
      <c r="N139" s="126"/>
      <c r="O139" s="127"/>
      <c r="P139" s="123"/>
      <c r="Q139" s="123"/>
      <c r="R139" s="123"/>
      <c r="S139" s="123"/>
      <c r="T139" s="52">
        <f t="shared" si="25"/>
        <v>0</v>
      </c>
      <c r="U139" s="509">
        <f>IF(OR($B139=0,$C139=0,$J139=0,$J139="Agr ungültig"),0,IF($J139="keine","keine",IF(A_Stammdaten!$B$11-D_SAV!$C139&lt;0,0,MAX(0,D_SAV!$J139-(A_Stammdaten!$B$11-D_SAV!$C139)))))</f>
        <v>0</v>
      </c>
      <c r="V139" s="103">
        <f>IF($U139=0,0,IF(A_Stammdaten!$B$11-D_SAV!$C139&lt;0,0,D_SAV!$T139))</f>
        <v>0</v>
      </c>
      <c r="W139" s="103">
        <f t="shared" si="23"/>
        <v>0</v>
      </c>
      <c r="X139" s="52">
        <f t="shared" si="26"/>
        <v>0</v>
      </c>
      <c r="Y139" s="511">
        <v>1</v>
      </c>
      <c r="Z139" s="103">
        <f t="shared" si="27"/>
        <v>0</v>
      </c>
      <c r="AA139" s="103">
        <f t="shared" si="28"/>
        <v>0</v>
      </c>
      <c r="AB139" s="103">
        <f t="shared" si="29"/>
        <v>0</v>
      </c>
      <c r="AC139" s="513">
        <f>IFERROR(IF(VLOOKUP($G139,D1_ND!$A$3:$E$51,5,FALSE)="keine",1,IFERROR(VLOOKUP(D_SAV!$C139,Faktorreihe!$A$3:$F$91,VLOOKUP(D_SAV!$G139,D1_ND!$A$3:$E$51,5,FALSE)+1,FALSE),0)),0)</f>
        <v>0</v>
      </c>
      <c r="AD139" s="103">
        <f t="shared" si="30"/>
        <v>0</v>
      </c>
      <c r="AE139" s="103">
        <f t="shared" si="31"/>
        <v>0</v>
      </c>
      <c r="AF139" s="52">
        <f t="shared" si="32"/>
        <v>0</v>
      </c>
    </row>
    <row r="140" spans="1:32" x14ac:dyDescent="0.25">
      <c r="A140" s="156" t="b">
        <f t="shared" si="22"/>
        <v>0</v>
      </c>
      <c r="B140" s="92"/>
      <c r="C140" s="92"/>
      <c r="D140" s="92"/>
      <c r="E140" s="92"/>
      <c r="F140" s="92"/>
      <c r="G140" s="92"/>
      <c r="H140" s="170" t="str">
        <f>IFERROR(VLOOKUP($G140,D1_ND!$A$3:$E$51,2,FALSE), "Agr ungültig")</f>
        <v>Agr ungültig</v>
      </c>
      <c r="I140" s="170" t="str">
        <f>IFERROR(VLOOKUP($G140,D1_ND!$A$3:$E$51,3,FALSE), "Agr ungültig")</f>
        <v>Agr ungültig</v>
      </c>
      <c r="J140" s="170" t="str">
        <f>IFERROR(VLOOKUP($G140,D1_ND!$A$3:$E$51,4,FALSE), "Agr ungültig")</f>
        <v>Agr ungültig</v>
      </c>
      <c r="K140" s="171" t="str">
        <f t="shared" si="24"/>
        <v>ja</v>
      </c>
      <c r="L140" s="124"/>
      <c r="M140" s="125"/>
      <c r="N140" s="126"/>
      <c r="O140" s="127"/>
      <c r="P140" s="123"/>
      <c r="Q140" s="123"/>
      <c r="R140" s="123"/>
      <c r="S140" s="123"/>
      <c r="T140" s="52">
        <f t="shared" si="25"/>
        <v>0</v>
      </c>
      <c r="U140" s="509">
        <f>IF(OR($B140=0,$C140=0,$J140=0,$J140="Agr ungültig"),0,IF($J140="keine","keine",IF(A_Stammdaten!$B$11-D_SAV!$C140&lt;0,0,MAX(0,D_SAV!$J140-(A_Stammdaten!$B$11-D_SAV!$C140)))))</f>
        <v>0</v>
      </c>
      <c r="V140" s="103">
        <f>IF($U140=0,0,IF(A_Stammdaten!$B$11-D_SAV!$C140&lt;0,0,D_SAV!$T140))</f>
        <v>0</v>
      </c>
      <c r="W140" s="103">
        <f t="shared" si="23"/>
        <v>0</v>
      </c>
      <c r="X140" s="52">
        <f t="shared" si="26"/>
        <v>0</v>
      </c>
      <c r="Y140" s="511">
        <v>1</v>
      </c>
      <c r="Z140" s="103">
        <f t="shared" si="27"/>
        <v>0</v>
      </c>
      <c r="AA140" s="103">
        <f t="shared" si="28"/>
        <v>0</v>
      </c>
      <c r="AB140" s="103">
        <f t="shared" si="29"/>
        <v>0</v>
      </c>
      <c r="AC140" s="513">
        <f>IFERROR(IF(VLOOKUP($G140,D1_ND!$A$3:$E$51,5,FALSE)="keine",1,IFERROR(VLOOKUP(D_SAV!$C140,Faktorreihe!$A$3:$F$91,VLOOKUP(D_SAV!$G140,D1_ND!$A$3:$E$51,5,FALSE)+1,FALSE),0)),0)</f>
        <v>0</v>
      </c>
      <c r="AD140" s="103">
        <f t="shared" si="30"/>
        <v>0</v>
      </c>
      <c r="AE140" s="103">
        <f t="shared" si="31"/>
        <v>0</v>
      </c>
      <c r="AF140" s="52">
        <f t="shared" si="32"/>
        <v>0</v>
      </c>
    </row>
    <row r="141" spans="1:32" x14ac:dyDescent="0.25">
      <c r="A141" s="156" t="b">
        <f t="shared" si="22"/>
        <v>0</v>
      </c>
      <c r="B141" s="92"/>
      <c r="C141" s="92"/>
      <c r="D141" s="92"/>
      <c r="E141" s="92"/>
      <c r="F141" s="92"/>
      <c r="G141" s="92"/>
      <c r="H141" s="170" t="str">
        <f>IFERROR(VLOOKUP($G141,D1_ND!$A$3:$E$51,2,FALSE), "Agr ungültig")</f>
        <v>Agr ungültig</v>
      </c>
      <c r="I141" s="170" t="str">
        <f>IFERROR(VLOOKUP($G141,D1_ND!$A$3:$E$51,3,FALSE), "Agr ungültig")</f>
        <v>Agr ungültig</v>
      </c>
      <c r="J141" s="170" t="str">
        <f>IFERROR(VLOOKUP($G141,D1_ND!$A$3:$E$51,4,FALSE), "Agr ungültig")</f>
        <v>Agr ungültig</v>
      </c>
      <c r="K141" s="171" t="str">
        <f t="shared" si="24"/>
        <v>ja</v>
      </c>
      <c r="L141" s="124"/>
      <c r="M141" s="125"/>
      <c r="N141" s="126"/>
      <c r="O141" s="127"/>
      <c r="P141" s="123"/>
      <c r="Q141" s="123"/>
      <c r="R141" s="123"/>
      <c r="S141" s="123"/>
      <c r="T141" s="52">
        <f t="shared" si="25"/>
        <v>0</v>
      </c>
      <c r="U141" s="509">
        <f>IF(OR($B141=0,$C141=0,$J141=0,$J141="Agr ungültig"),0,IF($J141="keine","keine",IF(A_Stammdaten!$B$11-D_SAV!$C141&lt;0,0,MAX(0,D_SAV!$J141-(A_Stammdaten!$B$11-D_SAV!$C141)))))</f>
        <v>0</v>
      </c>
      <c r="V141" s="103">
        <f>IF($U141=0,0,IF(A_Stammdaten!$B$11-D_SAV!$C141&lt;0,0,D_SAV!$T141))</f>
        <v>0</v>
      </c>
      <c r="W141" s="103">
        <f t="shared" si="23"/>
        <v>0</v>
      </c>
      <c r="X141" s="52">
        <f t="shared" si="26"/>
        <v>0</v>
      </c>
      <c r="Y141" s="511">
        <v>1</v>
      </c>
      <c r="Z141" s="103">
        <f t="shared" si="27"/>
        <v>0</v>
      </c>
      <c r="AA141" s="103">
        <f t="shared" si="28"/>
        <v>0</v>
      </c>
      <c r="AB141" s="103">
        <f t="shared" si="29"/>
        <v>0</v>
      </c>
      <c r="AC141" s="513">
        <f>IFERROR(IF(VLOOKUP($G141,D1_ND!$A$3:$E$51,5,FALSE)="keine",1,IFERROR(VLOOKUP(D_SAV!$C141,Faktorreihe!$A$3:$F$91,VLOOKUP(D_SAV!$G141,D1_ND!$A$3:$E$51,5,FALSE)+1,FALSE),0)),0)</f>
        <v>0</v>
      </c>
      <c r="AD141" s="103">
        <f t="shared" si="30"/>
        <v>0</v>
      </c>
      <c r="AE141" s="103">
        <f t="shared" si="31"/>
        <v>0</v>
      </c>
      <c r="AF141" s="52">
        <f t="shared" si="32"/>
        <v>0</v>
      </c>
    </row>
    <row r="142" spans="1:32" x14ac:dyDescent="0.25">
      <c r="A142" s="156" t="b">
        <f t="shared" si="22"/>
        <v>0</v>
      </c>
      <c r="B142" s="92"/>
      <c r="C142" s="92"/>
      <c r="D142" s="92"/>
      <c r="E142" s="92"/>
      <c r="F142" s="92"/>
      <c r="G142" s="92"/>
      <c r="H142" s="170" t="str">
        <f>IFERROR(VLOOKUP($G142,D1_ND!$A$3:$E$51,2,FALSE), "Agr ungültig")</f>
        <v>Agr ungültig</v>
      </c>
      <c r="I142" s="170" t="str">
        <f>IFERROR(VLOOKUP($G142,D1_ND!$A$3:$E$51,3,FALSE), "Agr ungültig")</f>
        <v>Agr ungültig</v>
      </c>
      <c r="J142" s="170" t="str">
        <f>IFERROR(VLOOKUP($G142,D1_ND!$A$3:$E$51,4,FALSE), "Agr ungültig")</f>
        <v>Agr ungültig</v>
      </c>
      <c r="K142" s="171" t="str">
        <f t="shared" si="24"/>
        <v>ja</v>
      </c>
      <c r="L142" s="124"/>
      <c r="M142" s="125"/>
      <c r="N142" s="126"/>
      <c r="O142" s="127"/>
      <c r="P142" s="123"/>
      <c r="Q142" s="123"/>
      <c r="R142" s="123"/>
      <c r="S142" s="123"/>
      <c r="T142" s="52">
        <f t="shared" si="25"/>
        <v>0</v>
      </c>
      <c r="U142" s="509">
        <f>IF(OR($B142=0,$C142=0,$J142=0,$J142="Agr ungültig"),0,IF($J142="keine","keine",IF(A_Stammdaten!$B$11-D_SAV!$C142&lt;0,0,MAX(0,D_SAV!$J142-(A_Stammdaten!$B$11-D_SAV!$C142)))))</f>
        <v>0</v>
      </c>
      <c r="V142" s="103">
        <f>IF($U142=0,0,IF(A_Stammdaten!$B$11-D_SAV!$C142&lt;0,0,D_SAV!$T142))</f>
        <v>0</v>
      </c>
      <c r="W142" s="103">
        <f t="shared" si="23"/>
        <v>0</v>
      </c>
      <c r="X142" s="52">
        <f t="shared" si="26"/>
        <v>0</v>
      </c>
      <c r="Y142" s="511">
        <v>1</v>
      </c>
      <c r="Z142" s="103">
        <f t="shared" si="27"/>
        <v>0</v>
      </c>
      <c r="AA142" s="103">
        <f t="shared" si="28"/>
        <v>0</v>
      </c>
      <c r="AB142" s="103">
        <f t="shared" si="29"/>
        <v>0</v>
      </c>
      <c r="AC142" s="513">
        <f>IFERROR(IF(VLOOKUP($G142,D1_ND!$A$3:$E$51,5,FALSE)="keine",1,IFERROR(VLOOKUP(D_SAV!$C142,Faktorreihe!$A$3:$F$91,VLOOKUP(D_SAV!$G142,D1_ND!$A$3:$E$51,5,FALSE)+1,FALSE),0)),0)</f>
        <v>0</v>
      </c>
      <c r="AD142" s="103">
        <f t="shared" si="30"/>
        <v>0</v>
      </c>
      <c r="AE142" s="103">
        <f t="shared" si="31"/>
        <v>0</v>
      </c>
      <c r="AF142" s="52">
        <f t="shared" si="32"/>
        <v>0</v>
      </c>
    </row>
    <row r="143" spans="1:32" x14ac:dyDescent="0.25">
      <c r="A143" s="156" t="b">
        <f t="shared" si="22"/>
        <v>0</v>
      </c>
      <c r="B143" s="92"/>
      <c r="C143" s="92"/>
      <c r="D143" s="92"/>
      <c r="E143" s="92"/>
      <c r="F143" s="92"/>
      <c r="G143" s="92"/>
      <c r="H143" s="170" t="str">
        <f>IFERROR(VLOOKUP($G143,D1_ND!$A$3:$E$51,2,FALSE), "Agr ungültig")</f>
        <v>Agr ungültig</v>
      </c>
      <c r="I143" s="170" t="str">
        <f>IFERROR(VLOOKUP($G143,D1_ND!$A$3:$E$51,3,FALSE), "Agr ungültig")</f>
        <v>Agr ungültig</v>
      </c>
      <c r="J143" s="170" t="str">
        <f>IFERROR(VLOOKUP($G143,D1_ND!$A$3:$E$51,4,FALSE), "Agr ungültig")</f>
        <v>Agr ungültig</v>
      </c>
      <c r="K143" s="171" t="str">
        <f t="shared" si="24"/>
        <v>ja</v>
      </c>
      <c r="L143" s="124"/>
      <c r="M143" s="125"/>
      <c r="N143" s="126"/>
      <c r="O143" s="127"/>
      <c r="P143" s="123"/>
      <c r="Q143" s="123"/>
      <c r="R143" s="123"/>
      <c r="S143" s="123"/>
      <c r="T143" s="52">
        <f t="shared" si="25"/>
        <v>0</v>
      </c>
      <c r="U143" s="509">
        <f>IF(OR($B143=0,$C143=0,$J143=0,$J143="Agr ungültig"),0,IF($J143="keine","keine",IF(A_Stammdaten!$B$11-D_SAV!$C143&lt;0,0,MAX(0,D_SAV!$J143-(A_Stammdaten!$B$11-D_SAV!$C143)))))</f>
        <v>0</v>
      </c>
      <c r="V143" s="103">
        <f>IF($U143=0,0,IF(A_Stammdaten!$B$11-D_SAV!$C143&lt;0,0,D_SAV!$T143))</f>
        <v>0</v>
      </c>
      <c r="W143" s="103">
        <f t="shared" si="23"/>
        <v>0</v>
      </c>
      <c r="X143" s="52">
        <f t="shared" si="26"/>
        <v>0</v>
      </c>
      <c r="Y143" s="511">
        <v>1</v>
      </c>
      <c r="Z143" s="103">
        <f t="shared" si="27"/>
        <v>0</v>
      </c>
      <c r="AA143" s="103">
        <f t="shared" si="28"/>
        <v>0</v>
      </c>
      <c r="AB143" s="103">
        <f t="shared" si="29"/>
        <v>0</v>
      </c>
      <c r="AC143" s="513">
        <f>IFERROR(IF(VLOOKUP($G143,D1_ND!$A$3:$E$51,5,FALSE)="keine",1,IFERROR(VLOOKUP(D_SAV!$C143,Faktorreihe!$A$3:$F$91,VLOOKUP(D_SAV!$G143,D1_ND!$A$3:$E$51,5,FALSE)+1,FALSE),0)),0)</f>
        <v>0</v>
      </c>
      <c r="AD143" s="103">
        <f t="shared" si="30"/>
        <v>0</v>
      </c>
      <c r="AE143" s="103">
        <f t="shared" si="31"/>
        <v>0</v>
      </c>
      <c r="AF143" s="52">
        <f t="shared" si="32"/>
        <v>0</v>
      </c>
    </row>
    <row r="144" spans="1:32" x14ac:dyDescent="0.25">
      <c r="A144" s="156" t="b">
        <f t="shared" si="22"/>
        <v>0</v>
      </c>
      <c r="B144" s="92"/>
      <c r="C144" s="92"/>
      <c r="D144" s="92"/>
      <c r="E144" s="92"/>
      <c r="F144" s="92"/>
      <c r="G144" s="92"/>
      <c r="H144" s="170" t="str">
        <f>IFERROR(VLOOKUP($G144,D1_ND!$A$3:$E$51,2,FALSE), "Agr ungültig")</f>
        <v>Agr ungültig</v>
      </c>
      <c r="I144" s="170" t="str">
        <f>IFERROR(VLOOKUP($G144,D1_ND!$A$3:$E$51,3,FALSE), "Agr ungültig")</f>
        <v>Agr ungültig</v>
      </c>
      <c r="J144" s="170" t="str">
        <f>IFERROR(VLOOKUP($G144,D1_ND!$A$3:$E$51,4,FALSE), "Agr ungültig")</f>
        <v>Agr ungültig</v>
      </c>
      <c r="K144" s="171" t="str">
        <f t="shared" si="24"/>
        <v>ja</v>
      </c>
      <c r="L144" s="124"/>
      <c r="M144" s="125"/>
      <c r="N144" s="126"/>
      <c r="O144" s="127"/>
      <c r="P144" s="123"/>
      <c r="Q144" s="123"/>
      <c r="R144" s="123"/>
      <c r="S144" s="123"/>
      <c r="T144" s="52">
        <f t="shared" si="25"/>
        <v>0</v>
      </c>
      <c r="U144" s="509">
        <f>IF(OR($B144=0,$C144=0,$J144=0,$J144="Agr ungültig"),0,IF($J144="keine","keine",IF(A_Stammdaten!$B$11-D_SAV!$C144&lt;0,0,MAX(0,D_SAV!$J144-(A_Stammdaten!$B$11-D_SAV!$C144)))))</f>
        <v>0</v>
      </c>
      <c r="V144" s="103">
        <f>IF($U144=0,0,IF(A_Stammdaten!$B$11-D_SAV!$C144&lt;0,0,D_SAV!$T144))</f>
        <v>0</v>
      </c>
      <c r="W144" s="103">
        <f t="shared" si="23"/>
        <v>0</v>
      </c>
      <c r="X144" s="52">
        <f t="shared" si="26"/>
        <v>0</v>
      </c>
      <c r="Y144" s="511">
        <v>1</v>
      </c>
      <c r="Z144" s="103">
        <f t="shared" si="27"/>
        <v>0</v>
      </c>
      <c r="AA144" s="103">
        <f t="shared" si="28"/>
        <v>0</v>
      </c>
      <c r="AB144" s="103">
        <f t="shared" si="29"/>
        <v>0</v>
      </c>
      <c r="AC144" s="513">
        <f>IFERROR(IF(VLOOKUP($G144,D1_ND!$A$3:$E$51,5,FALSE)="keine",1,IFERROR(VLOOKUP(D_SAV!$C144,Faktorreihe!$A$3:$F$91,VLOOKUP(D_SAV!$G144,D1_ND!$A$3:$E$51,5,FALSE)+1,FALSE),0)),0)</f>
        <v>0</v>
      </c>
      <c r="AD144" s="103">
        <f t="shared" si="30"/>
        <v>0</v>
      </c>
      <c r="AE144" s="103">
        <f t="shared" si="31"/>
        <v>0</v>
      </c>
      <c r="AF144" s="52">
        <f t="shared" si="32"/>
        <v>0</v>
      </c>
    </row>
    <row r="145" spans="1:32" x14ac:dyDescent="0.25">
      <c r="A145" s="156" t="b">
        <f t="shared" si="22"/>
        <v>0</v>
      </c>
      <c r="B145" s="92"/>
      <c r="C145" s="92"/>
      <c r="D145" s="92"/>
      <c r="E145" s="92"/>
      <c r="F145" s="92"/>
      <c r="G145" s="92"/>
      <c r="H145" s="170" t="str">
        <f>IFERROR(VLOOKUP($G145,D1_ND!$A$3:$E$51,2,FALSE), "Agr ungültig")</f>
        <v>Agr ungültig</v>
      </c>
      <c r="I145" s="170" t="str">
        <f>IFERROR(VLOOKUP($G145,D1_ND!$A$3:$E$51,3,FALSE), "Agr ungültig")</f>
        <v>Agr ungültig</v>
      </c>
      <c r="J145" s="170" t="str">
        <f>IFERROR(VLOOKUP($G145,D1_ND!$A$3:$E$51,4,FALSE), "Agr ungültig")</f>
        <v>Agr ungültig</v>
      </c>
      <c r="K145" s="171" t="str">
        <f t="shared" si="24"/>
        <v>ja</v>
      </c>
      <c r="L145" s="124"/>
      <c r="M145" s="125"/>
      <c r="N145" s="126"/>
      <c r="O145" s="127"/>
      <c r="P145" s="123"/>
      <c r="Q145" s="123"/>
      <c r="R145" s="123"/>
      <c r="S145" s="123"/>
      <c r="T145" s="52">
        <f t="shared" si="25"/>
        <v>0</v>
      </c>
      <c r="U145" s="509">
        <f>IF(OR($B145=0,$C145=0,$J145=0,$J145="Agr ungültig"),0,IF($J145="keine","keine",IF(A_Stammdaten!$B$11-D_SAV!$C145&lt;0,0,MAX(0,D_SAV!$J145-(A_Stammdaten!$B$11-D_SAV!$C145)))))</f>
        <v>0</v>
      </c>
      <c r="V145" s="103">
        <f>IF($U145=0,0,IF(A_Stammdaten!$B$11-D_SAV!$C145&lt;0,0,D_SAV!$T145))</f>
        <v>0</v>
      </c>
      <c r="W145" s="103">
        <f t="shared" si="23"/>
        <v>0</v>
      </c>
      <c r="X145" s="52">
        <f t="shared" si="26"/>
        <v>0</v>
      </c>
      <c r="Y145" s="511">
        <v>1</v>
      </c>
      <c r="Z145" s="103">
        <f t="shared" si="27"/>
        <v>0</v>
      </c>
      <c r="AA145" s="103">
        <f t="shared" si="28"/>
        <v>0</v>
      </c>
      <c r="AB145" s="103">
        <f t="shared" si="29"/>
        <v>0</v>
      </c>
      <c r="AC145" s="513">
        <f>IFERROR(IF(VLOOKUP($G145,D1_ND!$A$3:$E$51,5,FALSE)="keine",1,IFERROR(VLOOKUP(D_SAV!$C145,Faktorreihe!$A$3:$F$91,VLOOKUP(D_SAV!$G145,D1_ND!$A$3:$E$51,5,FALSE)+1,FALSE),0)),0)</f>
        <v>0</v>
      </c>
      <c r="AD145" s="103">
        <f t="shared" si="30"/>
        <v>0</v>
      </c>
      <c r="AE145" s="103">
        <f t="shared" si="31"/>
        <v>0</v>
      </c>
      <c r="AF145" s="52">
        <f t="shared" si="32"/>
        <v>0</v>
      </c>
    </row>
    <row r="146" spans="1:32" x14ac:dyDescent="0.25">
      <c r="A146" s="156" t="b">
        <f t="shared" si="22"/>
        <v>0</v>
      </c>
      <c r="B146" s="92"/>
      <c r="C146" s="92"/>
      <c r="D146" s="92"/>
      <c r="E146" s="92"/>
      <c r="F146" s="92"/>
      <c r="G146" s="92"/>
      <c r="H146" s="170" t="str">
        <f>IFERROR(VLOOKUP($G146,D1_ND!$A$3:$E$51,2,FALSE), "Agr ungültig")</f>
        <v>Agr ungültig</v>
      </c>
      <c r="I146" s="170" t="str">
        <f>IFERROR(VLOOKUP($G146,D1_ND!$A$3:$E$51,3,FALSE), "Agr ungültig")</f>
        <v>Agr ungültig</v>
      </c>
      <c r="J146" s="170" t="str">
        <f>IFERROR(VLOOKUP($G146,D1_ND!$A$3:$E$51,4,FALSE), "Agr ungültig")</f>
        <v>Agr ungültig</v>
      </c>
      <c r="K146" s="171" t="str">
        <f t="shared" si="24"/>
        <v>ja</v>
      </c>
      <c r="L146" s="124"/>
      <c r="M146" s="125"/>
      <c r="N146" s="126"/>
      <c r="O146" s="127"/>
      <c r="P146" s="123"/>
      <c r="Q146" s="123"/>
      <c r="R146" s="123"/>
      <c r="S146" s="123"/>
      <c r="T146" s="52">
        <f t="shared" si="25"/>
        <v>0</v>
      </c>
      <c r="U146" s="509">
        <f>IF(OR($B146=0,$C146=0,$J146=0,$J146="Agr ungültig"),0,IF($J146="keine","keine",IF(A_Stammdaten!$B$11-D_SAV!$C146&lt;0,0,MAX(0,D_SAV!$J146-(A_Stammdaten!$B$11-D_SAV!$C146)))))</f>
        <v>0</v>
      </c>
      <c r="V146" s="103">
        <f>IF($U146=0,0,IF(A_Stammdaten!$B$11-D_SAV!$C146&lt;0,0,D_SAV!$T146))</f>
        <v>0</v>
      </c>
      <c r="W146" s="103">
        <f t="shared" si="23"/>
        <v>0</v>
      </c>
      <c r="X146" s="52">
        <f t="shared" si="26"/>
        <v>0</v>
      </c>
      <c r="Y146" s="511">
        <v>1</v>
      </c>
      <c r="Z146" s="103">
        <f t="shared" si="27"/>
        <v>0</v>
      </c>
      <c r="AA146" s="103">
        <f t="shared" si="28"/>
        <v>0</v>
      </c>
      <c r="AB146" s="103">
        <f t="shared" si="29"/>
        <v>0</v>
      </c>
      <c r="AC146" s="513">
        <f>IFERROR(IF(VLOOKUP($G146,D1_ND!$A$3:$E$51,5,FALSE)="keine",1,IFERROR(VLOOKUP(D_SAV!$C146,Faktorreihe!$A$3:$F$91,VLOOKUP(D_SAV!$G146,D1_ND!$A$3:$E$51,5,FALSE)+1,FALSE),0)),0)</f>
        <v>0</v>
      </c>
      <c r="AD146" s="103">
        <f t="shared" si="30"/>
        <v>0</v>
      </c>
      <c r="AE146" s="103">
        <f t="shared" si="31"/>
        <v>0</v>
      </c>
      <c r="AF146" s="52">
        <f t="shared" si="32"/>
        <v>0</v>
      </c>
    </row>
    <row r="147" spans="1:32" x14ac:dyDescent="0.25">
      <c r="A147" s="156" t="b">
        <f t="shared" si="22"/>
        <v>0</v>
      </c>
      <c r="B147" s="92"/>
      <c r="C147" s="92"/>
      <c r="D147" s="92"/>
      <c r="E147" s="92"/>
      <c r="F147" s="92"/>
      <c r="G147" s="92"/>
      <c r="H147" s="170" t="str">
        <f>IFERROR(VLOOKUP($G147,D1_ND!$A$3:$E$51,2,FALSE), "Agr ungültig")</f>
        <v>Agr ungültig</v>
      </c>
      <c r="I147" s="170" t="str">
        <f>IFERROR(VLOOKUP($G147,D1_ND!$A$3:$E$51,3,FALSE), "Agr ungültig")</f>
        <v>Agr ungültig</v>
      </c>
      <c r="J147" s="170" t="str">
        <f>IFERROR(VLOOKUP($G147,D1_ND!$A$3:$E$51,4,FALSE), "Agr ungültig")</f>
        <v>Agr ungültig</v>
      </c>
      <c r="K147" s="171" t="str">
        <f t="shared" si="24"/>
        <v>ja</v>
      </c>
      <c r="L147" s="124"/>
      <c r="M147" s="125"/>
      <c r="N147" s="126"/>
      <c r="O147" s="127"/>
      <c r="P147" s="123"/>
      <c r="Q147" s="123"/>
      <c r="R147" s="123"/>
      <c r="S147" s="123"/>
      <c r="T147" s="52">
        <f t="shared" si="25"/>
        <v>0</v>
      </c>
      <c r="U147" s="509">
        <f>IF(OR($B147=0,$C147=0,$J147=0,$J147="Agr ungültig"),0,IF($J147="keine","keine",IF(A_Stammdaten!$B$11-D_SAV!$C147&lt;0,0,MAX(0,D_SAV!$J147-(A_Stammdaten!$B$11-D_SAV!$C147)))))</f>
        <v>0</v>
      </c>
      <c r="V147" s="103">
        <f>IF($U147=0,0,IF(A_Stammdaten!$B$11-D_SAV!$C147&lt;0,0,D_SAV!$T147))</f>
        <v>0</v>
      </c>
      <c r="W147" s="103">
        <f t="shared" si="23"/>
        <v>0</v>
      </c>
      <c r="X147" s="52">
        <f t="shared" si="26"/>
        <v>0</v>
      </c>
      <c r="Y147" s="511">
        <v>1</v>
      </c>
      <c r="Z147" s="103">
        <f t="shared" si="27"/>
        <v>0</v>
      </c>
      <c r="AA147" s="103">
        <f t="shared" si="28"/>
        <v>0</v>
      </c>
      <c r="AB147" s="103">
        <f t="shared" si="29"/>
        <v>0</v>
      </c>
      <c r="AC147" s="513">
        <f>IFERROR(IF(VLOOKUP($G147,D1_ND!$A$3:$E$51,5,FALSE)="keine",1,IFERROR(VLOOKUP(D_SAV!$C147,Faktorreihe!$A$3:$F$91,VLOOKUP(D_SAV!$G147,D1_ND!$A$3:$E$51,5,FALSE)+1,FALSE),0)),0)</f>
        <v>0</v>
      </c>
      <c r="AD147" s="103">
        <f t="shared" si="30"/>
        <v>0</v>
      </c>
      <c r="AE147" s="103">
        <f t="shared" si="31"/>
        <v>0</v>
      </c>
      <c r="AF147" s="52">
        <f t="shared" si="32"/>
        <v>0</v>
      </c>
    </row>
    <row r="148" spans="1:32" x14ac:dyDescent="0.25">
      <c r="A148" s="156" t="b">
        <f t="shared" si="22"/>
        <v>0</v>
      </c>
      <c r="B148" s="92"/>
      <c r="C148" s="92"/>
      <c r="D148" s="92"/>
      <c r="E148" s="92"/>
      <c r="F148" s="92"/>
      <c r="G148" s="92"/>
      <c r="H148" s="170" t="str">
        <f>IFERROR(VLOOKUP($G148,D1_ND!$A$3:$E$51,2,FALSE), "Agr ungültig")</f>
        <v>Agr ungültig</v>
      </c>
      <c r="I148" s="170" t="str">
        <f>IFERROR(VLOOKUP($G148,D1_ND!$A$3:$E$51,3,FALSE), "Agr ungültig")</f>
        <v>Agr ungültig</v>
      </c>
      <c r="J148" s="170" t="str">
        <f>IFERROR(VLOOKUP($G148,D1_ND!$A$3:$E$51,4,FALSE), "Agr ungültig")</f>
        <v>Agr ungültig</v>
      </c>
      <c r="K148" s="171" t="str">
        <f t="shared" si="24"/>
        <v>ja</v>
      </c>
      <c r="L148" s="124"/>
      <c r="M148" s="125"/>
      <c r="N148" s="126"/>
      <c r="O148" s="127"/>
      <c r="P148" s="123"/>
      <c r="Q148" s="123"/>
      <c r="R148" s="123"/>
      <c r="S148" s="123"/>
      <c r="T148" s="52">
        <f t="shared" si="25"/>
        <v>0</v>
      </c>
      <c r="U148" s="509">
        <f>IF(OR($B148=0,$C148=0,$J148=0,$J148="Agr ungültig"),0,IF($J148="keine","keine",IF(A_Stammdaten!$B$11-D_SAV!$C148&lt;0,0,MAX(0,D_SAV!$J148-(A_Stammdaten!$B$11-D_SAV!$C148)))))</f>
        <v>0</v>
      </c>
      <c r="V148" s="103">
        <f>IF($U148=0,0,IF(A_Stammdaten!$B$11-D_SAV!$C148&lt;0,0,D_SAV!$T148))</f>
        <v>0</v>
      </c>
      <c r="W148" s="103">
        <f t="shared" si="23"/>
        <v>0</v>
      </c>
      <c r="X148" s="52">
        <f t="shared" si="26"/>
        <v>0</v>
      </c>
      <c r="Y148" s="511">
        <v>1</v>
      </c>
      <c r="Z148" s="103">
        <f t="shared" si="27"/>
        <v>0</v>
      </c>
      <c r="AA148" s="103">
        <f t="shared" si="28"/>
        <v>0</v>
      </c>
      <c r="AB148" s="103">
        <f t="shared" si="29"/>
        <v>0</v>
      </c>
      <c r="AC148" s="513">
        <f>IFERROR(IF(VLOOKUP($G148,D1_ND!$A$3:$E$51,5,FALSE)="keine",1,IFERROR(VLOOKUP(D_SAV!$C148,Faktorreihe!$A$3:$F$91,VLOOKUP(D_SAV!$G148,D1_ND!$A$3:$E$51,5,FALSE)+1,FALSE),0)),0)</f>
        <v>0</v>
      </c>
      <c r="AD148" s="103">
        <f t="shared" si="30"/>
        <v>0</v>
      </c>
      <c r="AE148" s="103">
        <f t="shared" si="31"/>
        <v>0</v>
      </c>
      <c r="AF148" s="52">
        <f t="shared" si="32"/>
        <v>0</v>
      </c>
    </row>
    <row r="149" spans="1:32" x14ac:dyDescent="0.25">
      <c r="A149" s="156" t="b">
        <f t="shared" si="22"/>
        <v>0</v>
      </c>
      <c r="B149" s="92"/>
      <c r="C149" s="92"/>
      <c r="D149" s="92"/>
      <c r="E149" s="92"/>
      <c r="F149" s="92"/>
      <c r="G149" s="92"/>
      <c r="H149" s="170" t="str">
        <f>IFERROR(VLOOKUP($G149,D1_ND!$A$3:$E$51,2,FALSE), "Agr ungültig")</f>
        <v>Agr ungültig</v>
      </c>
      <c r="I149" s="170" t="str">
        <f>IFERROR(VLOOKUP($G149,D1_ND!$A$3:$E$51,3,FALSE), "Agr ungültig")</f>
        <v>Agr ungültig</v>
      </c>
      <c r="J149" s="170" t="str">
        <f>IFERROR(VLOOKUP($G149,D1_ND!$A$3:$E$51,4,FALSE), "Agr ungültig")</f>
        <v>Agr ungültig</v>
      </c>
      <c r="K149" s="171" t="str">
        <f t="shared" si="24"/>
        <v>ja</v>
      </c>
      <c r="L149" s="124"/>
      <c r="M149" s="125"/>
      <c r="N149" s="126"/>
      <c r="O149" s="127"/>
      <c r="P149" s="123"/>
      <c r="Q149" s="123"/>
      <c r="R149" s="123"/>
      <c r="S149" s="123"/>
      <c r="T149" s="52">
        <f t="shared" si="25"/>
        <v>0</v>
      </c>
      <c r="U149" s="509">
        <f>IF(OR($B149=0,$C149=0,$J149=0,$J149="Agr ungültig"),0,IF($J149="keine","keine",IF(A_Stammdaten!$B$11-D_SAV!$C149&lt;0,0,MAX(0,D_SAV!$J149-(A_Stammdaten!$B$11-D_SAV!$C149)))))</f>
        <v>0</v>
      </c>
      <c r="V149" s="103">
        <f>IF($U149=0,0,IF(A_Stammdaten!$B$11-D_SAV!$C149&lt;0,0,D_SAV!$T149))</f>
        <v>0</v>
      </c>
      <c r="W149" s="103">
        <f t="shared" si="23"/>
        <v>0</v>
      </c>
      <c r="X149" s="52">
        <f t="shared" si="26"/>
        <v>0</v>
      </c>
      <c r="Y149" s="511">
        <v>1</v>
      </c>
      <c r="Z149" s="103">
        <f t="shared" si="27"/>
        <v>0</v>
      </c>
      <c r="AA149" s="103">
        <f t="shared" si="28"/>
        <v>0</v>
      </c>
      <c r="AB149" s="103">
        <f t="shared" si="29"/>
        <v>0</v>
      </c>
      <c r="AC149" s="513">
        <f>IFERROR(IF(VLOOKUP($G149,D1_ND!$A$3:$E$51,5,FALSE)="keine",1,IFERROR(VLOOKUP(D_SAV!$C149,Faktorreihe!$A$3:$F$91,VLOOKUP(D_SAV!$G149,D1_ND!$A$3:$E$51,5,FALSE)+1,FALSE),0)),0)</f>
        <v>0</v>
      </c>
      <c r="AD149" s="103">
        <f t="shared" si="30"/>
        <v>0</v>
      </c>
      <c r="AE149" s="103">
        <f t="shared" si="31"/>
        <v>0</v>
      </c>
      <c r="AF149" s="52">
        <f t="shared" si="32"/>
        <v>0</v>
      </c>
    </row>
    <row r="150" spans="1:32" x14ac:dyDescent="0.25">
      <c r="A150" s="156" t="b">
        <f t="shared" si="22"/>
        <v>0</v>
      </c>
      <c r="B150" s="92"/>
      <c r="C150" s="92"/>
      <c r="D150" s="92"/>
      <c r="E150" s="92"/>
      <c r="F150" s="92"/>
      <c r="G150" s="92"/>
      <c r="H150" s="170" t="str">
        <f>IFERROR(VLOOKUP($G150,D1_ND!$A$3:$E$51,2,FALSE), "Agr ungültig")</f>
        <v>Agr ungültig</v>
      </c>
      <c r="I150" s="170" t="str">
        <f>IFERROR(VLOOKUP($G150,D1_ND!$A$3:$E$51,3,FALSE), "Agr ungültig")</f>
        <v>Agr ungültig</v>
      </c>
      <c r="J150" s="170" t="str">
        <f>IFERROR(VLOOKUP($G150,D1_ND!$A$3:$E$51,4,FALSE), "Agr ungültig")</f>
        <v>Agr ungültig</v>
      </c>
      <c r="K150" s="171" t="str">
        <f t="shared" si="24"/>
        <v>ja</v>
      </c>
      <c r="L150" s="124"/>
      <c r="M150" s="125"/>
      <c r="N150" s="126"/>
      <c r="O150" s="127"/>
      <c r="P150" s="123"/>
      <c r="Q150" s="123"/>
      <c r="R150" s="123"/>
      <c r="S150" s="123"/>
      <c r="T150" s="52">
        <f t="shared" si="25"/>
        <v>0</v>
      </c>
      <c r="U150" s="509">
        <f>IF(OR($B150=0,$C150=0,$J150=0,$J150="Agr ungültig"),0,IF($J150="keine","keine",IF(A_Stammdaten!$B$11-D_SAV!$C150&lt;0,0,MAX(0,D_SAV!$J150-(A_Stammdaten!$B$11-D_SAV!$C150)))))</f>
        <v>0</v>
      </c>
      <c r="V150" s="103">
        <f>IF($U150=0,0,IF(A_Stammdaten!$B$11-D_SAV!$C150&lt;0,0,D_SAV!$T150))</f>
        <v>0</v>
      </c>
      <c r="W150" s="103">
        <f t="shared" si="23"/>
        <v>0</v>
      </c>
      <c r="X150" s="52">
        <f t="shared" si="26"/>
        <v>0</v>
      </c>
      <c r="Y150" s="511">
        <v>1</v>
      </c>
      <c r="Z150" s="103">
        <f t="shared" si="27"/>
        <v>0</v>
      </c>
      <c r="AA150" s="103">
        <f t="shared" si="28"/>
        <v>0</v>
      </c>
      <c r="AB150" s="103">
        <f t="shared" si="29"/>
        <v>0</v>
      </c>
      <c r="AC150" s="513">
        <f>IFERROR(IF(VLOOKUP($G150,D1_ND!$A$3:$E$51,5,FALSE)="keine",1,IFERROR(VLOOKUP(D_SAV!$C150,Faktorreihe!$A$3:$F$91,VLOOKUP(D_SAV!$G150,D1_ND!$A$3:$E$51,5,FALSE)+1,FALSE),0)),0)</f>
        <v>0</v>
      </c>
      <c r="AD150" s="103">
        <f t="shared" si="30"/>
        <v>0</v>
      </c>
      <c r="AE150" s="103">
        <f t="shared" si="31"/>
        <v>0</v>
      </c>
      <c r="AF150" s="52">
        <f t="shared" si="32"/>
        <v>0</v>
      </c>
    </row>
    <row r="151" spans="1:32" x14ac:dyDescent="0.25">
      <c r="A151" s="156" t="b">
        <f t="shared" si="22"/>
        <v>0</v>
      </c>
      <c r="B151" s="92"/>
      <c r="C151" s="92"/>
      <c r="D151" s="92"/>
      <c r="E151" s="92"/>
      <c r="F151" s="92"/>
      <c r="G151" s="92"/>
      <c r="H151" s="170" t="str">
        <f>IFERROR(VLOOKUP($G151,D1_ND!$A$3:$E$51,2,FALSE), "Agr ungültig")</f>
        <v>Agr ungültig</v>
      </c>
      <c r="I151" s="170" t="str">
        <f>IFERROR(VLOOKUP($G151,D1_ND!$A$3:$E$51,3,FALSE), "Agr ungültig")</f>
        <v>Agr ungültig</v>
      </c>
      <c r="J151" s="170" t="str">
        <f>IFERROR(VLOOKUP($G151,D1_ND!$A$3:$E$51,4,FALSE), "Agr ungültig")</f>
        <v>Agr ungültig</v>
      </c>
      <c r="K151" s="171" t="str">
        <f t="shared" si="24"/>
        <v>ja</v>
      </c>
      <c r="L151" s="124"/>
      <c r="M151" s="125"/>
      <c r="N151" s="126"/>
      <c r="O151" s="127"/>
      <c r="P151" s="123"/>
      <c r="Q151" s="123"/>
      <c r="R151" s="123"/>
      <c r="S151" s="123"/>
      <c r="T151" s="52">
        <f t="shared" si="25"/>
        <v>0</v>
      </c>
      <c r="U151" s="509">
        <f>IF(OR($B151=0,$C151=0,$J151=0,$J151="Agr ungültig"),0,IF($J151="keine","keine",IF(A_Stammdaten!$B$11-D_SAV!$C151&lt;0,0,MAX(0,D_SAV!$J151-(A_Stammdaten!$B$11-D_SAV!$C151)))))</f>
        <v>0</v>
      </c>
      <c r="V151" s="103">
        <f>IF($U151=0,0,IF(A_Stammdaten!$B$11-D_SAV!$C151&lt;0,0,D_SAV!$T151))</f>
        <v>0</v>
      </c>
      <c r="W151" s="103">
        <f t="shared" si="23"/>
        <v>0</v>
      </c>
      <c r="X151" s="52">
        <f t="shared" si="26"/>
        <v>0</v>
      </c>
      <c r="Y151" s="511">
        <v>1</v>
      </c>
      <c r="Z151" s="103">
        <f t="shared" si="27"/>
        <v>0</v>
      </c>
      <c r="AA151" s="103">
        <f t="shared" si="28"/>
        <v>0</v>
      </c>
      <c r="AB151" s="103">
        <f t="shared" si="29"/>
        <v>0</v>
      </c>
      <c r="AC151" s="513">
        <f>IFERROR(IF(VLOOKUP($G151,D1_ND!$A$3:$E$51,5,FALSE)="keine",1,IFERROR(VLOOKUP(D_SAV!$C151,Faktorreihe!$A$3:$F$91,VLOOKUP(D_SAV!$G151,D1_ND!$A$3:$E$51,5,FALSE)+1,FALSE),0)),0)</f>
        <v>0</v>
      </c>
      <c r="AD151" s="103">
        <f t="shared" si="30"/>
        <v>0</v>
      </c>
      <c r="AE151" s="103">
        <f t="shared" si="31"/>
        <v>0</v>
      </c>
      <c r="AF151" s="52">
        <f t="shared" si="32"/>
        <v>0</v>
      </c>
    </row>
    <row r="152" spans="1:32" x14ac:dyDescent="0.25">
      <c r="A152" s="156" t="b">
        <f t="shared" si="22"/>
        <v>0</v>
      </c>
      <c r="B152" s="92"/>
      <c r="C152" s="92"/>
      <c r="D152" s="92"/>
      <c r="E152" s="92"/>
      <c r="F152" s="92"/>
      <c r="G152" s="92"/>
      <c r="H152" s="170" t="str">
        <f>IFERROR(VLOOKUP($G152,D1_ND!$A$3:$E$51,2,FALSE), "Agr ungültig")</f>
        <v>Agr ungültig</v>
      </c>
      <c r="I152" s="170" t="str">
        <f>IFERROR(VLOOKUP($G152,D1_ND!$A$3:$E$51,3,FALSE), "Agr ungültig")</f>
        <v>Agr ungültig</v>
      </c>
      <c r="J152" s="170" t="str">
        <f>IFERROR(VLOOKUP($G152,D1_ND!$A$3:$E$51,4,FALSE), "Agr ungültig")</f>
        <v>Agr ungültig</v>
      </c>
      <c r="K152" s="171" t="str">
        <f t="shared" si="24"/>
        <v>ja</v>
      </c>
      <c r="L152" s="124"/>
      <c r="M152" s="125"/>
      <c r="N152" s="126"/>
      <c r="O152" s="127"/>
      <c r="P152" s="123"/>
      <c r="Q152" s="123"/>
      <c r="R152" s="123"/>
      <c r="S152" s="123"/>
      <c r="T152" s="52">
        <f t="shared" si="25"/>
        <v>0</v>
      </c>
      <c r="U152" s="509">
        <f>IF(OR($B152=0,$C152=0,$J152=0,$J152="Agr ungültig"),0,IF($J152="keine","keine",IF(A_Stammdaten!$B$11-D_SAV!$C152&lt;0,0,MAX(0,D_SAV!$J152-(A_Stammdaten!$B$11-D_SAV!$C152)))))</f>
        <v>0</v>
      </c>
      <c r="V152" s="103">
        <f>IF($U152=0,0,IF(A_Stammdaten!$B$11-D_SAV!$C152&lt;0,0,D_SAV!$T152))</f>
        <v>0</v>
      </c>
      <c r="W152" s="103">
        <f t="shared" si="23"/>
        <v>0</v>
      </c>
      <c r="X152" s="52">
        <f t="shared" si="26"/>
        <v>0</v>
      </c>
      <c r="Y152" s="511">
        <v>1</v>
      </c>
      <c r="Z152" s="103">
        <f t="shared" si="27"/>
        <v>0</v>
      </c>
      <c r="AA152" s="103">
        <f t="shared" si="28"/>
        <v>0</v>
      </c>
      <c r="AB152" s="103">
        <f t="shared" si="29"/>
        <v>0</v>
      </c>
      <c r="AC152" s="513">
        <f>IFERROR(IF(VLOOKUP($G152,D1_ND!$A$3:$E$51,5,FALSE)="keine",1,IFERROR(VLOOKUP(D_SAV!$C152,Faktorreihe!$A$3:$F$91,VLOOKUP(D_SAV!$G152,D1_ND!$A$3:$E$51,5,FALSE)+1,FALSE),0)),0)</f>
        <v>0</v>
      </c>
      <c r="AD152" s="103">
        <f t="shared" si="30"/>
        <v>0</v>
      </c>
      <c r="AE152" s="103">
        <f t="shared" si="31"/>
        <v>0</v>
      </c>
      <c r="AF152" s="52">
        <f t="shared" si="32"/>
        <v>0</v>
      </c>
    </row>
    <row r="153" spans="1:32" x14ac:dyDescent="0.25">
      <c r="A153" s="156" t="b">
        <f t="shared" si="22"/>
        <v>0</v>
      </c>
      <c r="B153" s="92"/>
      <c r="C153" s="92"/>
      <c r="D153" s="92"/>
      <c r="E153" s="92"/>
      <c r="F153" s="92"/>
      <c r="G153" s="92"/>
      <c r="H153" s="170" t="str">
        <f>IFERROR(VLOOKUP($G153,D1_ND!$A$3:$E$51,2,FALSE), "Agr ungültig")</f>
        <v>Agr ungültig</v>
      </c>
      <c r="I153" s="170" t="str">
        <f>IFERROR(VLOOKUP($G153,D1_ND!$A$3:$E$51,3,FALSE), "Agr ungültig")</f>
        <v>Agr ungültig</v>
      </c>
      <c r="J153" s="170" t="str">
        <f>IFERROR(VLOOKUP($G153,D1_ND!$A$3:$E$51,4,FALSE), "Agr ungültig")</f>
        <v>Agr ungültig</v>
      </c>
      <c r="K153" s="171" t="str">
        <f t="shared" si="24"/>
        <v>ja</v>
      </c>
      <c r="L153" s="124"/>
      <c r="M153" s="125"/>
      <c r="N153" s="126"/>
      <c r="O153" s="127"/>
      <c r="P153" s="123"/>
      <c r="Q153" s="123"/>
      <c r="R153" s="123"/>
      <c r="S153" s="123"/>
      <c r="T153" s="52">
        <f t="shared" si="25"/>
        <v>0</v>
      </c>
      <c r="U153" s="509">
        <f>IF(OR($B153=0,$C153=0,$J153=0,$J153="Agr ungültig"),0,IF($J153="keine","keine",IF(A_Stammdaten!$B$11-D_SAV!$C153&lt;0,0,MAX(0,D_SAV!$J153-(A_Stammdaten!$B$11-D_SAV!$C153)))))</f>
        <v>0</v>
      </c>
      <c r="V153" s="103">
        <f>IF($U153=0,0,IF(A_Stammdaten!$B$11-D_SAV!$C153&lt;0,0,D_SAV!$T153))</f>
        <v>0</v>
      </c>
      <c r="W153" s="103">
        <f t="shared" si="23"/>
        <v>0</v>
      </c>
      <c r="X153" s="52">
        <f t="shared" si="26"/>
        <v>0</v>
      </c>
      <c r="Y153" s="511">
        <v>1</v>
      </c>
      <c r="Z153" s="103">
        <f t="shared" si="27"/>
        <v>0</v>
      </c>
      <c r="AA153" s="103">
        <f t="shared" si="28"/>
        <v>0</v>
      </c>
      <c r="AB153" s="103">
        <f t="shared" si="29"/>
        <v>0</v>
      </c>
      <c r="AC153" s="513">
        <f>IFERROR(IF(VLOOKUP($G153,D1_ND!$A$3:$E$51,5,FALSE)="keine",1,IFERROR(VLOOKUP(D_SAV!$C153,Faktorreihe!$A$3:$F$91,VLOOKUP(D_SAV!$G153,D1_ND!$A$3:$E$51,5,FALSE)+1,FALSE),0)),0)</f>
        <v>0</v>
      </c>
      <c r="AD153" s="103">
        <f t="shared" si="30"/>
        <v>0</v>
      </c>
      <c r="AE153" s="103">
        <f t="shared" si="31"/>
        <v>0</v>
      </c>
      <c r="AF153" s="52">
        <f t="shared" si="32"/>
        <v>0</v>
      </c>
    </row>
    <row r="154" spans="1:32" x14ac:dyDescent="0.25">
      <c r="A154" s="156" t="b">
        <f t="shared" si="22"/>
        <v>0</v>
      </c>
      <c r="B154" s="92"/>
      <c r="C154" s="92"/>
      <c r="D154" s="92"/>
      <c r="E154" s="92"/>
      <c r="F154" s="92"/>
      <c r="G154" s="92"/>
      <c r="H154" s="170" t="str">
        <f>IFERROR(VLOOKUP($G154,D1_ND!$A$3:$E$51,2,FALSE), "Agr ungültig")</f>
        <v>Agr ungültig</v>
      </c>
      <c r="I154" s="170" t="str">
        <f>IFERROR(VLOOKUP($G154,D1_ND!$A$3:$E$51,3,FALSE), "Agr ungültig")</f>
        <v>Agr ungültig</v>
      </c>
      <c r="J154" s="170" t="str">
        <f>IFERROR(VLOOKUP($G154,D1_ND!$A$3:$E$51,4,FALSE), "Agr ungültig")</f>
        <v>Agr ungültig</v>
      </c>
      <c r="K154" s="171" t="str">
        <f t="shared" si="24"/>
        <v>ja</v>
      </c>
      <c r="L154" s="124"/>
      <c r="M154" s="125"/>
      <c r="N154" s="126"/>
      <c r="O154" s="127"/>
      <c r="P154" s="123"/>
      <c r="Q154" s="123"/>
      <c r="R154" s="123"/>
      <c r="S154" s="123"/>
      <c r="T154" s="52">
        <f t="shared" si="25"/>
        <v>0</v>
      </c>
      <c r="U154" s="509">
        <f>IF(OR($B154=0,$C154=0,$J154=0,$J154="Agr ungültig"),0,IF($J154="keine","keine",IF(A_Stammdaten!$B$11-D_SAV!$C154&lt;0,0,MAX(0,D_SAV!$J154-(A_Stammdaten!$B$11-D_SAV!$C154)))))</f>
        <v>0</v>
      </c>
      <c r="V154" s="103">
        <f>IF($U154=0,0,IF(A_Stammdaten!$B$11-D_SAV!$C154&lt;0,0,D_SAV!$T154))</f>
        <v>0</v>
      </c>
      <c r="W154" s="103">
        <f t="shared" si="23"/>
        <v>0</v>
      </c>
      <c r="X154" s="52">
        <f t="shared" si="26"/>
        <v>0</v>
      </c>
      <c r="Y154" s="511">
        <v>1</v>
      </c>
      <c r="Z154" s="103">
        <f t="shared" si="27"/>
        <v>0</v>
      </c>
      <c r="AA154" s="103">
        <f t="shared" si="28"/>
        <v>0</v>
      </c>
      <c r="AB154" s="103">
        <f t="shared" si="29"/>
        <v>0</v>
      </c>
      <c r="AC154" s="513">
        <f>IFERROR(IF(VLOOKUP($G154,D1_ND!$A$3:$E$51,5,FALSE)="keine",1,IFERROR(VLOOKUP(D_SAV!$C154,Faktorreihe!$A$3:$F$91,VLOOKUP(D_SAV!$G154,D1_ND!$A$3:$E$51,5,FALSE)+1,FALSE),0)),0)</f>
        <v>0</v>
      </c>
      <c r="AD154" s="103">
        <f t="shared" si="30"/>
        <v>0</v>
      </c>
      <c r="AE154" s="103">
        <f t="shared" si="31"/>
        <v>0</v>
      </c>
      <c r="AF154" s="52">
        <f t="shared" si="32"/>
        <v>0</v>
      </c>
    </row>
    <row r="155" spans="1:32" x14ac:dyDescent="0.25">
      <c r="A155" s="156" t="b">
        <f t="shared" si="22"/>
        <v>0</v>
      </c>
      <c r="B155" s="92"/>
      <c r="C155" s="92"/>
      <c r="D155" s="92"/>
      <c r="E155" s="92"/>
      <c r="F155" s="92"/>
      <c r="G155" s="92"/>
      <c r="H155" s="170" t="str">
        <f>IFERROR(VLOOKUP($G155,D1_ND!$A$3:$E$51,2,FALSE), "Agr ungültig")</f>
        <v>Agr ungültig</v>
      </c>
      <c r="I155" s="170" t="str">
        <f>IFERROR(VLOOKUP($G155,D1_ND!$A$3:$E$51,3,FALSE), "Agr ungültig")</f>
        <v>Agr ungültig</v>
      </c>
      <c r="J155" s="170" t="str">
        <f>IFERROR(VLOOKUP($G155,D1_ND!$A$3:$E$51,4,FALSE), "Agr ungültig")</f>
        <v>Agr ungültig</v>
      </c>
      <c r="K155" s="171" t="str">
        <f t="shared" si="24"/>
        <v>ja</v>
      </c>
      <c r="L155" s="124"/>
      <c r="M155" s="125"/>
      <c r="N155" s="126"/>
      <c r="O155" s="127"/>
      <c r="P155" s="123"/>
      <c r="Q155" s="123"/>
      <c r="R155" s="123"/>
      <c r="S155" s="123"/>
      <c r="T155" s="52">
        <f t="shared" si="25"/>
        <v>0</v>
      </c>
      <c r="U155" s="509">
        <f>IF(OR($B155=0,$C155=0,$J155=0,$J155="Agr ungültig"),0,IF($J155="keine","keine",IF(A_Stammdaten!$B$11-D_SAV!$C155&lt;0,0,MAX(0,D_SAV!$J155-(A_Stammdaten!$B$11-D_SAV!$C155)))))</f>
        <v>0</v>
      </c>
      <c r="V155" s="103">
        <f>IF($U155=0,0,IF(A_Stammdaten!$B$11-D_SAV!$C155&lt;0,0,D_SAV!$T155))</f>
        <v>0</v>
      </c>
      <c r="W155" s="103">
        <f t="shared" si="23"/>
        <v>0</v>
      </c>
      <c r="X155" s="52">
        <f t="shared" si="26"/>
        <v>0</v>
      </c>
      <c r="Y155" s="511">
        <v>1</v>
      </c>
      <c r="Z155" s="103">
        <f t="shared" si="27"/>
        <v>0</v>
      </c>
      <c r="AA155" s="103">
        <f t="shared" si="28"/>
        <v>0</v>
      </c>
      <c r="AB155" s="103">
        <f t="shared" si="29"/>
        <v>0</v>
      </c>
      <c r="AC155" s="513">
        <f>IFERROR(IF(VLOOKUP($G155,D1_ND!$A$3:$E$51,5,FALSE)="keine",1,IFERROR(VLOOKUP(D_SAV!$C155,Faktorreihe!$A$3:$F$91,VLOOKUP(D_SAV!$G155,D1_ND!$A$3:$E$51,5,FALSE)+1,FALSE),0)),0)</f>
        <v>0</v>
      </c>
      <c r="AD155" s="103">
        <f t="shared" si="30"/>
        <v>0</v>
      </c>
      <c r="AE155" s="103">
        <f t="shared" si="31"/>
        <v>0</v>
      </c>
      <c r="AF155" s="52">
        <f t="shared" si="32"/>
        <v>0</v>
      </c>
    </row>
    <row r="156" spans="1:32" x14ac:dyDescent="0.25">
      <c r="A156" s="156" t="b">
        <f t="shared" si="22"/>
        <v>0</v>
      </c>
      <c r="B156" s="92"/>
      <c r="C156" s="92"/>
      <c r="D156" s="92"/>
      <c r="E156" s="92"/>
      <c r="F156" s="92"/>
      <c r="G156" s="92"/>
      <c r="H156" s="170" t="str">
        <f>IFERROR(VLOOKUP($G156,D1_ND!$A$3:$E$51,2,FALSE), "Agr ungültig")</f>
        <v>Agr ungültig</v>
      </c>
      <c r="I156" s="170" t="str">
        <f>IFERROR(VLOOKUP($G156,D1_ND!$A$3:$E$51,3,FALSE), "Agr ungültig")</f>
        <v>Agr ungültig</v>
      </c>
      <c r="J156" s="170" t="str">
        <f>IFERROR(VLOOKUP($G156,D1_ND!$A$3:$E$51,4,FALSE), "Agr ungültig")</f>
        <v>Agr ungültig</v>
      </c>
      <c r="K156" s="171" t="str">
        <f t="shared" si="24"/>
        <v>ja</v>
      </c>
      <c r="L156" s="124"/>
      <c r="M156" s="125"/>
      <c r="N156" s="126"/>
      <c r="O156" s="127"/>
      <c r="P156" s="123"/>
      <c r="Q156" s="123"/>
      <c r="R156" s="123"/>
      <c r="S156" s="123"/>
      <c r="T156" s="52">
        <f t="shared" si="25"/>
        <v>0</v>
      </c>
      <c r="U156" s="509">
        <f>IF(OR($B156=0,$C156=0,$J156=0,$J156="Agr ungültig"),0,IF($J156="keine","keine",IF(A_Stammdaten!$B$11-D_SAV!$C156&lt;0,0,MAX(0,D_SAV!$J156-(A_Stammdaten!$B$11-D_SAV!$C156)))))</f>
        <v>0</v>
      </c>
      <c r="V156" s="103">
        <f>IF($U156=0,0,IF(A_Stammdaten!$B$11-D_SAV!$C156&lt;0,0,D_SAV!$T156))</f>
        <v>0</v>
      </c>
      <c r="W156" s="103">
        <f t="shared" si="23"/>
        <v>0</v>
      </c>
      <c r="X156" s="52">
        <f t="shared" si="26"/>
        <v>0</v>
      </c>
      <c r="Y156" s="511">
        <v>1</v>
      </c>
      <c r="Z156" s="103">
        <f t="shared" si="27"/>
        <v>0</v>
      </c>
      <c r="AA156" s="103">
        <f t="shared" si="28"/>
        <v>0</v>
      </c>
      <c r="AB156" s="103">
        <f t="shared" si="29"/>
        <v>0</v>
      </c>
      <c r="AC156" s="513">
        <f>IFERROR(IF(VLOOKUP($G156,D1_ND!$A$3:$E$51,5,FALSE)="keine",1,IFERROR(VLOOKUP(D_SAV!$C156,Faktorreihe!$A$3:$F$91,VLOOKUP(D_SAV!$G156,D1_ND!$A$3:$E$51,5,FALSE)+1,FALSE),0)),0)</f>
        <v>0</v>
      </c>
      <c r="AD156" s="103">
        <f t="shared" si="30"/>
        <v>0</v>
      </c>
      <c r="AE156" s="103">
        <f t="shared" si="31"/>
        <v>0</v>
      </c>
      <c r="AF156" s="52">
        <f t="shared" si="32"/>
        <v>0</v>
      </c>
    </row>
    <row r="157" spans="1:32" x14ac:dyDescent="0.25">
      <c r="A157" s="156" t="b">
        <f t="shared" si="22"/>
        <v>0</v>
      </c>
      <c r="B157" s="92"/>
      <c r="C157" s="92"/>
      <c r="D157" s="92"/>
      <c r="E157" s="92"/>
      <c r="F157" s="92"/>
      <c r="G157" s="92"/>
      <c r="H157" s="170" t="str">
        <f>IFERROR(VLOOKUP($G157,D1_ND!$A$3:$E$51,2,FALSE), "Agr ungültig")</f>
        <v>Agr ungültig</v>
      </c>
      <c r="I157" s="170" t="str">
        <f>IFERROR(VLOOKUP($G157,D1_ND!$A$3:$E$51,3,FALSE), "Agr ungültig")</f>
        <v>Agr ungültig</v>
      </c>
      <c r="J157" s="170" t="str">
        <f>IFERROR(VLOOKUP($G157,D1_ND!$A$3:$E$51,4,FALSE), "Agr ungültig")</f>
        <v>Agr ungültig</v>
      </c>
      <c r="K157" s="171" t="str">
        <f t="shared" si="24"/>
        <v>ja</v>
      </c>
      <c r="L157" s="124"/>
      <c r="M157" s="125"/>
      <c r="N157" s="126"/>
      <c r="O157" s="127"/>
      <c r="P157" s="123"/>
      <c r="Q157" s="123"/>
      <c r="R157" s="123"/>
      <c r="S157" s="123"/>
      <c r="T157" s="52">
        <f t="shared" si="25"/>
        <v>0</v>
      </c>
      <c r="U157" s="509">
        <f>IF(OR($B157=0,$C157=0,$J157=0,$J157="Agr ungültig"),0,IF($J157="keine","keine",IF(A_Stammdaten!$B$11-D_SAV!$C157&lt;0,0,MAX(0,D_SAV!$J157-(A_Stammdaten!$B$11-D_SAV!$C157)))))</f>
        <v>0</v>
      </c>
      <c r="V157" s="103">
        <f>IF($U157=0,0,IF(A_Stammdaten!$B$11-D_SAV!$C157&lt;0,0,D_SAV!$T157))</f>
        <v>0</v>
      </c>
      <c r="W157" s="103">
        <f t="shared" si="23"/>
        <v>0</v>
      </c>
      <c r="X157" s="52">
        <f t="shared" si="26"/>
        <v>0</v>
      </c>
      <c r="Y157" s="511">
        <v>1</v>
      </c>
      <c r="Z157" s="103">
        <f t="shared" si="27"/>
        <v>0</v>
      </c>
      <c r="AA157" s="103">
        <f t="shared" si="28"/>
        <v>0</v>
      </c>
      <c r="AB157" s="103">
        <f t="shared" si="29"/>
        <v>0</v>
      </c>
      <c r="AC157" s="513">
        <f>IFERROR(IF(VLOOKUP($G157,D1_ND!$A$3:$E$51,5,FALSE)="keine",1,IFERROR(VLOOKUP(D_SAV!$C157,Faktorreihe!$A$3:$F$91,VLOOKUP(D_SAV!$G157,D1_ND!$A$3:$E$51,5,FALSE)+1,FALSE),0)),0)</f>
        <v>0</v>
      </c>
      <c r="AD157" s="103">
        <f t="shared" si="30"/>
        <v>0</v>
      </c>
      <c r="AE157" s="103">
        <f t="shared" si="31"/>
        <v>0</v>
      </c>
      <c r="AF157" s="52">
        <f t="shared" si="32"/>
        <v>0</v>
      </c>
    </row>
    <row r="158" spans="1:32" x14ac:dyDescent="0.25">
      <c r="A158" s="156" t="b">
        <f t="shared" si="22"/>
        <v>0</v>
      </c>
      <c r="B158" s="92"/>
      <c r="C158" s="92"/>
      <c r="D158" s="92"/>
      <c r="E158" s="92"/>
      <c r="F158" s="92"/>
      <c r="G158" s="92"/>
      <c r="H158" s="170" t="str">
        <f>IFERROR(VLOOKUP($G158,D1_ND!$A$3:$E$51,2,FALSE), "Agr ungültig")</f>
        <v>Agr ungültig</v>
      </c>
      <c r="I158" s="170" t="str">
        <f>IFERROR(VLOOKUP($G158,D1_ND!$A$3:$E$51,3,FALSE), "Agr ungültig")</f>
        <v>Agr ungültig</v>
      </c>
      <c r="J158" s="170" t="str">
        <f>IFERROR(VLOOKUP($G158,D1_ND!$A$3:$E$51,4,FALSE), "Agr ungültig")</f>
        <v>Agr ungültig</v>
      </c>
      <c r="K158" s="171" t="str">
        <f t="shared" si="24"/>
        <v>ja</v>
      </c>
      <c r="L158" s="124"/>
      <c r="M158" s="125"/>
      <c r="N158" s="126"/>
      <c r="O158" s="127"/>
      <c r="P158" s="123"/>
      <c r="Q158" s="123"/>
      <c r="R158" s="123"/>
      <c r="S158" s="123"/>
      <c r="T158" s="52">
        <f t="shared" si="25"/>
        <v>0</v>
      </c>
      <c r="U158" s="509">
        <f>IF(OR($B158=0,$C158=0,$J158=0,$J158="Agr ungültig"),0,IF($J158="keine","keine",IF(A_Stammdaten!$B$11-D_SAV!$C158&lt;0,0,MAX(0,D_SAV!$J158-(A_Stammdaten!$B$11-D_SAV!$C158)))))</f>
        <v>0</v>
      </c>
      <c r="V158" s="103">
        <f>IF($U158=0,0,IF(A_Stammdaten!$B$11-D_SAV!$C158&lt;0,0,D_SAV!$T158))</f>
        <v>0</v>
      </c>
      <c r="W158" s="103">
        <f t="shared" si="23"/>
        <v>0</v>
      </c>
      <c r="X158" s="52">
        <f t="shared" si="26"/>
        <v>0</v>
      </c>
      <c r="Y158" s="511">
        <v>1</v>
      </c>
      <c r="Z158" s="103">
        <f t="shared" si="27"/>
        <v>0</v>
      </c>
      <c r="AA158" s="103">
        <f t="shared" si="28"/>
        <v>0</v>
      </c>
      <c r="AB158" s="103">
        <f t="shared" si="29"/>
        <v>0</v>
      </c>
      <c r="AC158" s="513">
        <f>IFERROR(IF(VLOOKUP($G158,D1_ND!$A$3:$E$51,5,FALSE)="keine",1,IFERROR(VLOOKUP(D_SAV!$C158,Faktorreihe!$A$3:$F$91,VLOOKUP(D_SAV!$G158,D1_ND!$A$3:$E$51,5,FALSE)+1,FALSE),0)),0)</f>
        <v>0</v>
      </c>
      <c r="AD158" s="103">
        <f t="shared" si="30"/>
        <v>0</v>
      </c>
      <c r="AE158" s="103">
        <f t="shared" si="31"/>
        <v>0</v>
      </c>
      <c r="AF158" s="52">
        <f t="shared" si="32"/>
        <v>0</v>
      </c>
    </row>
    <row r="159" spans="1:32" x14ac:dyDescent="0.25">
      <c r="A159" s="156" t="b">
        <f t="shared" si="22"/>
        <v>0</v>
      </c>
      <c r="B159" s="92"/>
      <c r="C159" s="92"/>
      <c r="D159" s="92"/>
      <c r="E159" s="92"/>
      <c r="F159" s="92"/>
      <c r="G159" s="92"/>
      <c r="H159" s="170" t="str">
        <f>IFERROR(VLOOKUP($G159,D1_ND!$A$3:$E$51,2,FALSE), "Agr ungültig")</f>
        <v>Agr ungültig</v>
      </c>
      <c r="I159" s="170" t="str">
        <f>IFERROR(VLOOKUP($G159,D1_ND!$A$3:$E$51,3,FALSE), "Agr ungültig")</f>
        <v>Agr ungültig</v>
      </c>
      <c r="J159" s="170" t="str">
        <f>IFERROR(VLOOKUP($G159,D1_ND!$A$3:$E$51,4,FALSE), "Agr ungültig")</f>
        <v>Agr ungültig</v>
      </c>
      <c r="K159" s="171" t="str">
        <f t="shared" si="24"/>
        <v>ja</v>
      </c>
      <c r="L159" s="124"/>
      <c r="M159" s="125"/>
      <c r="N159" s="126"/>
      <c r="O159" s="127"/>
      <c r="P159" s="123"/>
      <c r="Q159" s="123"/>
      <c r="R159" s="123"/>
      <c r="S159" s="123"/>
      <c r="T159" s="52">
        <f t="shared" si="25"/>
        <v>0</v>
      </c>
      <c r="U159" s="509">
        <f>IF(OR($B159=0,$C159=0,$J159=0,$J159="Agr ungültig"),0,IF($J159="keine","keine",IF(A_Stammdaten!$B$11-D_SAV!$C159&lt;0,0,MAX(0,D_SAV!$J159-(A_Stammdaten!$B$11-D_SAV!$C159)))))</f>
        <v>0</v>
      </c>
      <c r="V159" s="103">
        <f>IF($U159=0,0,IF(A_Stammdaten!$B$11-D_SAV!$C159&lt;0,0,D_SAV!$T159))</f>
        <v>0</v>
      </c>
      <c r="W159" s="103">
        <f t="shared" si="23"/>
        <v>0</v>
      </c>
      <c r="X159" s="52">
        <f t="shared" si="26"/>
        <v>0</v>
      </c>
      <c r="Y159" s="511">
        <v>1</v>
      </c>
      <c r="Z159" s="103">
        <f t="shared" si="27"/>
        <v>0</v>
      </c>
      <c r="AA159" s="103">
        <f t="shared" si="28"/>
        <v>0</v>
      </c>
      <c r="AB159" s="103">
        <f t="shared" si="29"/>
        <v>0</v>
      </c>
      <c r="AC159" s="513">
        <f>IFERROR(IF(VLOOKUP($G159,D1_ND!$A$3:$E$51,5,FALSE)="keine",1,IFERROR(VLOOKUP(D_SAV!$C159,Faktorreihe!$A$3:$F$91,VLOOKUP(D_SAV!$G159,D1_ND!$A$3:$E$51,5,FALSE)+1,FALSE),0)),0)</f>
        <v>0</v>
      </c>
      <c r="AD159" s="103">
        <f t="shared" si="30"/>
        <v>0</v>
      </c>
      <c r="AE159" s="103">
        <f t="shared" si="31"/>
        <v>0</v>
      </c>
      <c r="AF159" s="52">
        <f t="shared" si="32"/>
        <v>0</v>
      </c>
    </row>
    <row r="160" spans="1:32" x14ac:dyDescent="0.25">
      <c r="A160" s="156" t="b">
        <f t="shared" si="22"/>
        <v>0</v>
      </c>
      <c r="B160" s="92"/>
      <c r="C160" s="92"/>
      <c r="D160" s="92"/>
      <c r="E160" s="92"/>
      <c r="F160" s="92"/>
      <c r="G160" s="92"/>
      <c r="H160" s="170" t="str">
        <f>IFERROR(VLOOKUP($G160,D1_ND!$A$3:$E$51,2,FALSE), "Agr ungültig")</f>
        <v>Agr ungültig</v>
      </c>
      <c r="I160" s="170" t="str">
        <f>IFERROR(VLOOKUP($G160,D1_ND!$A$3:$E$51,3,FALSE), "Agr ungültig")</f>
        <v>Agr ungültig</v>
      </c>
      <c r="J160" s="170" t="str">
        <f>IFERROR(VLOOKUP($G160,D1_ND!$A$3:$E$51,4,FALSE), "Agr ungültig")</f>
        <v>Agr ungültig</v>
      </c>
      <c r="K160" s="171" t="str">
        <f t="shared" si="24"/>
        <v>ja</v>
      </c>
      <c r="L160" s="124"/>
      <c r="M160" s="125"/>
      <c r="N160" s="126"/>
      <c r="O160" s="127"/>
      <c r="P160" s="123"/>
      <c r="Q160" s="123"/>
      <c r="R160" s="123"/>
      <c r="S160" s="123"/>
      <c r="T160" s="52">
        <f t="shared" si="25"/>
        <v>0</v>
      </c>
      <c r="U160" s="509">
        <f>IF(OR($B160=0,$C160=0,$J160=0,$J160="Agr ungültig"),0,IF($J160="keine","keine",IF(A_Stammdaten!$B$11-D_SAV!$C160&lt;0,0,MAX(0,D_SAV!$J160-(A_Stammdaten!$B$11-D_SAV!$C160)))))</f>
        <v>0</v>
      </c>
      <c r="V160" s="103">
        <f>IF($U160=0,0,IF(A_Stammdaten!$B$11-D_SAV!$C160&lt;0,0,D_SAV!$T160))</f>
        <v>0</v>
      </c>
      <c r="W160" s="103">
        <f t="shared" si="23"/>
        <v>0</v>
      </c>
      <c r="X160" s="52">
        <f t="shared" si="26"/>
        <v>0</v>
      </c>
      <c r="Y160" s="511">
        <v>1</v>
      </c>
      <c r="Z160" s="103">
        <f t="shared" si="27"/>
        <v>0</v>
      </c>
      <c r="AA160" s="103">
        <f t="shared" si="28"/>
        <v>0</v>
      </c>
      <c r="AB160" s="103">
        <f t="shared" si="29"/>
        <v>0</v>
      </c>
      <c r="AC160" s="513">
        <f>IFERROR(IF(VLOOKUP($G160,D1_ND!$A$3:$E$51,5,FALSE)="keine",1,IFERROR(VLOOKUP(D_SAV!$C160,Faktorreihe!$A$3:$F$91,VLOOKUP(D_SAV!$G160,D1_ND!$A$3:$E$51,5,FALSE)+1,FALSE),0)),0)</f>
        <v>0</v>
      </c>
      <c r="AD160" s="103">
        <f t="shared" si="30"/>
        <v>0</v>
      </c>
      <c r="AE160" s="103">
        <f t="shared" si="31"/>
        <v>0</v>
      </c>
      <c r="AF160" s="52">
        <f t="shared" si="32"/>
        <v>0</v>
      </c>
    </row>
    <row r="161" spans="1:32" x14ac:dyDescent="0.25">
      <c r="A161" s="156" t="b">
        <f t="shared" si="22"/>
        <v>0</v>
      </c>
      <c r="B161" s="92"/>
      <c r="C161" s="92"/>
      <c r="D161" s="92"/>
      <c r="E161" s="92"/>
      <c r="F161" s="92"/>
      <c r="G161" s="92"/>
      <c r="H161" s="170" t="str">
        <f>IFERROR(VLOOKUP($G161,D1_ND!$A$3:$E$51,2,FALSE), "Agr ungültig")</f>
        <v>Agr ungültig</v>
      </c>
      <c r="I161" s="170" t="str">
        <f>IFERROR(VLOOKUP($G161,D1_ND!$A$3:$E$51,3,FALSE), "Agr ungültig")</f>
        <v>Agr ungültig</v>
      </c>
      <c r="J161" s="170" t="str">
        <f>IFERROR(VLOOKUP($G161,D1_ND!$A$3:$E$51,4,FALSE), "Agr ungültig")</f>
        <v>Agr ungültig</v>
      </c>
      <c r="K161" s="171" t="str">
        <f t="shared" si="24"/>
        <v>ja</v>
      </c>
      <c r="L161" s="124"/>
      <c r="M161" s="125"/>
      <c r="N161" s="126"/>
      <c r="O161" s="127"/>
      <c r="P161" s="123"/>
      <c r="Q161" s="123"/>
      <c r="R161" s="123"/>
      <c r="S161" s="123"/>
      <c r="T161" s="52">
        <f t="shared" si="25"/>
        <v>0</v>
      </c>
      <c r="U161" s="509">
        <f>IF(OR($B161=0,$C161=0,$J161=0,$J161="Agr ungültig"),0,IF($J161="keine","keine",IF(A_Stammdaten!$B$11-D_SAV!$C161&lt;0,0,MAX(0,D_SAV!$J161-(A_Stammdaten!$B$11-D_SAV!$C161)))))</f>
        <v>0</v>
      </c>
      <c r="V161" s="103">
        <f>IF($U161=0,0,IF(A_Stammdaten!$B$11-D_SAV!$C161&lt;0,0,D_SAV!$T161))</f>
        <v>0</v>
      </c>
      <c r="W161" s="103">
        <f t="shared" si="23"/>
        <v>0</v>
      </c>
      <c r="X161" s="52">
        <f t="shared" si="26"/>
        <v>0</v>
      </c>
      <c r="Y161" s="511">
        <v>1</v>
      </c>
      <c r="Z161" s="103">
        <f t="shared" si="27"/>
        <v>0</v>
      </c>
      <c r="AA161" s="103">
        <f t="shared" si="28"/>
        <v>0</v>
      </c>
      <c r="AB161" s="103">
        <f t="shared" si="29"/>
        <v>0</v>
      </c>
      <c r="AC161" s="513">
        <f>IFERROR(IF(VLOOKUP($G161,D1_ND!$A$3:$E$51,5,FALSE)="keine",1,IFERROR(VLOOKUP(D_SAV!$C161,Faktorreihe!$A$3:$F$91,VLOOKUP(D_SAV!$G161,D1_ND!$A$3:$E$51,5,FALSE)+1,FALSE),0)),0)</f>
        <v>0</v>
      </c>
      <c r="AD161" s="103">
        <f t="shared" si="30"/>
        <v>0</v>
      </c>
      <c r="AE161" s="103">
        <f t="shared" si="31"/>
        <v>0</v>
      </c>
      <c r="AF161" s="52">
        <f t="shared" si="32"/>
        <v>0</v>
      </c>
    </row>
    <row r="162" spans="1:32" x14ac:dyDescent="0.25">
      <c r="A162" s="156" t="b">
        <f t="shared" si="22"/>
        <v>0</v>
      </c>
      <c r="B162" s="92"/>
      <c r="C162" s="92"/>
      <c r="D162" s="92"/>
      <c r="E162" s="92"/>
      <c r="F162" s="92"/>
      <c r="G162" s="92"/>
      <c r="H162" s="170" t="str">
        <f>IFERROR(VLOOKUP($G162,D1_ND!$A$3:$E$51,2,FALSE), "Agr ungültig")</f>
        <v>Agr ungültig</v>
      </c>
      <c r="I162" s="170" t="str">
        <f>IFERROR(VLOOKUP($G162,D1_ND!$A$3:$E$51,3,FALSE), "Agr ungültig")</f>
        <v>Agr ungültig</v>
      </c>
      <c r="J162" s="170" t="str">
        <f>IFERROR(VLOOKUP($G162,D1_ND!$A$3:$E$51,4,FALSE), "Agr ungültig")</f>
        <v>Agr ungültig</v>
      </c>
      <c r="K162" s="171" t="str">
        <f t="shared" si="24"/>
        <v>ja</v>
      </c>
      <c r="L162" s="124"/>
      <c r="M162" s="125"/>
      <c r="N162" s="126"/>
      <c r="O162" s="127"/>
      <c r="P162" s="123"/>
      <c r="Q162" s="123"/>
      <c r="R162" s="123"/>
      <c r="S162" s="123"/>
      <c r="T162" s="52">
        <f t="shared" si="25"/>
        <v>0</v>
      </c>
      <c r="U162" s="509">
        <f>IF(OR($B162=0,$C162=0,$J162=0,$J162="Agr ungültig"),0,IF($J162="keine","keine",IF(A_Stammdaten!$B$11-D_SAV!$C162&lt;0,0,MAX(0,D_SAV!$J162-(A_Stammdaten!$B$11-D_SAV!$C162)))))</f>
        <v>0</v>
      </c>
      <c r="V162" s="103">
        <f>IF($U162=0,0,IF(A_Stammdaten!$B$11-D_SAV!$C162&lt;0,0,D_SAV!$T162))</f>
        <v>0</v>
      </c>
      <c r="W162" s="103">
        <f t="shared" si="23"/>
        <v>0</v>
      </c>
      <c r="X162" s="52">
        <f t="shared" si="26"/>
        <v>0</v>
      </c>
      <c r="Y162" s="511">
        <v>1</v>
      </c>
      <c r="Z162" s="103">
        <f t="shared" si="27"/>
        <v>0</v>
      </c>
      <c r="AA162" s="103">
        <f t="shared" si="28"/>
        <v>0</v>
      </c>
      <c r="AB162" s="103">
        <f t="shared" si="29"/>
        <v>0</v>
      </c>
      <c r="AC162" s="513">
        <f>IFERROR(IF(VLOOKUP($G162,D1_ND!$A$3:$E$51,5,FALSE)="keine",1,IFERROR(VLOOKUP(D_SAV!$C162,Faktorreihe!$A$3:$F$91,VLOOKUP(D_SAV!$G162,D1_ND!$A$3:$E$51,5,FALSE)+1,FALSE),0)),0)</f>
        <v>0</v>
      </c>
      <c r="AD162" s="103">
        <f t="shared" si="30"/>
        <v>0</v>
      </c>
      <c r="AE162" s="103">
        <f t="shared" si="31"/>
        <v>0</v>
      </c>
      <c r="AF162" s="52">
        <f t="shared" si="32"/>
        <v>0</v>
      </c>
    </row>
    <row r="163" spans="1:32" x14ac:dyDescent="0.25">
      <c r="A163" s="156" t="b">
        <f t="shared" si="22"/>
        <v>0</v>
      </c>
      <c r="B163" s="92"/>
      <c r="C163" s="92"/>
      <c r="D163" s="92"/>
      <c r="E163" s="92"/>
      <c r="F163" s="92"/>
      <c r="G163" s="92"/>
      <c r="H163" s="170" t="str">
        <f>IFERROR(VLOOKUP($G163,D1_ND!$A$3:$E$51,2,FALSE), "Agr ungültig")</f>
        <v>Agr ungültig</v>
      </c>
      <c r="I163" s="170" t="str">
        <f>IFERROR(VLOOKUP($G163,D1_ND!$A$3:$E$51,3,FALSE), "Agr ungültig")</f>
        <v>Agr ungültig</v>
      </c>
      <c r="J163" s="170" t="str">
        <f>IFERROR(VLOOKUP($G163,D1_ND!$A$3:$E$51,4,FALSE), "Agr ungültig")</f>
        <v>Agr ungültig</v>
      </c>
      <c r="K163" s="171" t="str">
        <f t="shared" si="24"/>
        <v>ja</v>
      </c>
      <c r="L163" s="124"/>
      <c r="M163" s="125"/>
      <c r="N163" s="126"/>
      <c r="O163" s="127"/>
      <c r="P163" s="123"/>
      <c r="Q163" s="123"/>
      <c r="R163" s="123"/>
      <c r="S163" s="123"/>
      <c r="T163" s="52">
        <f t="shared" si="25"/>
        <v>0</v>
      </c>
      <c r="U163" s="509">
        <f>IF(OR($B163=0,$C163=0,$J163=0,$J163="Agr ungültig"),0,IF($J163="keine","keine",IF(A_Stammdaten!$B$11-D_SAV!$C163&lt;0,0,MAX(0,D_SAV!$J163-(A_Stammdaten!$B$11-D_SAV!$C163)))))</f>
        <v>0</v>
      </c>
      <c r="V163" s="103">
        <f>IF($U163=0,0,IF(A_Stammdaten!$B$11-D_SAV!$C163&lt;0,0,D_SAV!$T163))</f>
        <v>0</v>
      </c>
      <c r="W163" s="103">
        <f t="shared" si="23"/>
        <v>0</v>
      </c>
      <c r="X163" s="52">
        <f t="shared" si="26"/>
        <v>0</v>
      </c>
      <c r="Y163" s="511">
        <v>1</v>
      </c>
      <c r="Z163" s="103">
        <f t="shared" si="27"/>
        <v>0</v>
      </c>
      <c r="AA163" s="103">
        <f t="shared" si="28"/>
        <v>0</v>
      </c>
      <c r="AB163" s="103">
        <f t="shared" si="29"/>
        <v>0</v>
      </c>
      <c r="AC163" s="513">
        <f>IFERROR(IF(VLOOKUP($G163,D1_ND!$A$3:$E$51,5,FALSE)="keine",1,IFERROR(VLOOKUP(D_SAV!$C163,Faktorreihe!$A$3:$F$91,VLOOKUP(D_SAV!$G163,D1_ND!$A$3:$E$51,5,FALSE)+1,FALSE),0)),0)</f>
        <v>0</v>
      </c>
      <c r="AD163" s="103">
        <f t="shared" si="30"/>
        <v>0</v>
      </c>
      <c r="AE163" s="103">
        <f t="shared" si="31"/>
        <v>0</v>
      </c>
      <c r="AF163" s="52">
        <f t="shared" si="32"/>
        <v>0</v>
      </c>
    </row>
    <row r="164" spans="1:32" x14ac:dyDescent="0.25">
      <c r="A164" s="156" t="b">
        <f t="shared" si="22"/>
        <v>0</v>
      </c>
      <c r="B164" s="92"/>
      <c r="C164" s="92"/>
      <c r="D164" s="92"/>
      <c r="E164" s="92"/>
      <c r="F164" s="92"/>
      <c r="G164" s="92"/>
      <c r="H164" s="170" t="str">
        <f>IFERROR(VLOOKUP($G164,D1_ND!$A$3:$E$51,2,FALSE), "Agr ungültig")</f>
        <v>Agr ungültig</v>
      </c>
      <c r="I164" s="170" t="str">
        <f>IFERROR(VLOOKUP($G164,D1_ND!$A$3:$E$51,3,FALSE), "Agr ungültig")</f>
        <v>Agr ungültig</v>
      </c>
      <c r="J164" s="170" t="str">
        <f>IFERROR(VLOOKUP($G164,D1_ND!$A$3:$E$51,4,FALSE), "Agr ungültig")</f>
        <v>Agr ungültig</v>
      </c>
      <c r="K164" s="171" t="str">
        <f t="shared" si="24"/>
        <v>ja</v>
      </c>
      <c r="L164" s="124"/>
      <c r="M164" s="125"/>
      <c r="N164" s="126"/>
      <c r="O164" s="127"/>
      <c r="P164" s="123"/>
      <c r="Q164" s="123"/>
      <c r="R164" s="123"/>
      <c r="S164" s="123"/>
      <c r="T164" s="52">
        <f t="shared" si="25"/>
        <v>0</v>
      </c>
      <c r="U164" s="509">
        <f>IF(OR($B164=0,$C164=0,$J164=0,$J164="Agr ungültig"),0,IF($J164="keine","keine",IF(A_Stammdaten!$B$11-D_SAV!$C164&lt;0,0,MAX(0,D_SAV!$J164-(A_Stammdaten!$B$11-D_SAV!$C164)))))</f>
        <v>0</v>
      </c>
      <c r="V164" s="103">
        <f>IF($U164=0,0,IF(A_Stammdaten!$B$11-D_SAV!$C164&lt;0,0,D_SAV!$T164))</f>
        <v>0</v>
      </c>
      <c r="W164" s="103">
        <f t="shared" si="23"/>
        <v>0</v>
      </c>
      <c r="X164" s="52">
        <f t="shared" si="26"/>
        <v>0</v>
      </c>
      <c r="Y164" s="511">
        <v>1</v>
      </c>
      <c r="Z164" s="103">
        <f t="shared" si="27"/>
        <v>0</v>
      </c>
      <c r="AA164" s="103">
        <f t="shared" si="28"/>
        <v>0</v>
      </c>
      <c r="AB164" s="103">
        <f t="shared" si="29"/>
        <v>0</v>
      </c>
      <c r="AC164" s="513">
        <f>IFERROR(IF(VLOOKUP($G164,D1_ND!$A$3:$E$51,5,FALSE)="keine",1,IFERROR(VLOOKUP(D_SAV!$C164,Faktorreihe!$A$3:$F$91,VLOOKUP(D_SAV!$G164,D1_ND!$A$3:$E$51,5,FALSE)+1,FALSE),0)),0)</f>
        <v>0</v>
      </c>
      <c r="AD164" s="103">
        <f t="shared" si="30"/>
        <v>0</v>
      </c>
      <c r="AE164" s="103">
        <f t="shared" si="31"/>
        <v>0</v>
      </c>
      <c r="AF164" s="52">
        <f t="shared" si="32"/>
        <v>0</v>
      </c>
    </row>
    <row r="165" spans="1:32" x14ac:dyDescent="0.25">
      <c r="A165" s="156" t="b">
        <f t="shared" si="22"/>
        <v>0</v>
      </c>
      <c r="B165" s="92"/>
      <c r="C165" s="92"/>
      <c r="D165" s="92"/>
      <c r="E165" s="92"/>
      <c r="F165" s="92"/>
      <c r="G165" s="92"/>
      <c r="H165" s="170" t="str">
        <f>IFERROR(VLOOKUP($G165,D1_ND!$A$3:$E$51,2,FALSE), "Agr ungültig")</f>
        <v>Agr ungültig</v>
      </c>
      <c r="I165" s="170" t="str">
        <f>IFERROR(VLOOKUP($G165,D1_ND!$A$3:$E$51,3,FALSE), "Agr ungültig")</f>
        <v>Agr ungültig</v>
      </c>
      <c r="J165" s="170" t="str">
        <f>IFERROR(VLOOKUP($G165,D1_ND!$A$3:$E$51,4,FALSE), "Agr ungültig")</f>
        <v>Agr ungültig</v>
      </c>
      <c r="K165" s="171" t="str">
        <f t="shared" si="24"/>
        <v>ja</v>
      </c>
      <c r="L165" s="124"/>
      <c r="M165" s="125"/>
      <c r="N165" s="126"/>
      <c r="O165" s="127"/>
      <c r="P165" s="123"/>
      <c r="Q165" s="123"/>
      <c r="R165" s="123"/>
      <c r="S165" s="123"/>
      <c r="T165" s="52">
        <f t="shared" si="25"/>
        <v>0</v>
      </c>
      <c r="U165" s="509">
        <f>IF(OR($B165=0,$C165=0,$J165=0,$J165="Agr ungültig"),0,IF($J165="keine","keine",IF(A_Stammdaten!$B$11-D_SAV!$C165&lt;0,0,MAX(0,D_SAV!$J165-(A_Stammdaten!$B$11-D_SAV!$C165)))))</f>
        <v>0</v>
      </c>
      <c r="V165" s="103">
        <f>IF($U165=0,0,IF(A_Stammdaten!$B$11-D_SAV!$C165&lt;0,0,D_SAV!$T165))</f>
        <v>0</v>
      </c>
      <c r="W165" s="103">
        <f t="shared" si="23"/>
        <v>0</v>
      </c>
      <c r="X165" s="52">
        <f t="shared" si="26"/>
        <v>0</v>
      </c>
      <c r="Y165" s="511">
        <v>1</v>
      </c>
      <c r="Z165" s="103">
        <f t="shared" si="27"/>
        <v>0</v>
      </c>
      <c r="AA165" s="103">
        <f t="shared" si="28"/>
        <v>0</v>
      </c>
      <c r="AB165" s="103">
        <f t="shared" si="29"/>
        <v>0</v>
      </c>
      <c r="AC165" s="513">
        <f>IFERROR(IF(VLOOKUP($G165,D1_ND!$A$3:$E$51,5,FALSE)="keine",1,IFERROR(VLOOKUP(D_SAV!$C165,Faktorreihe!$A$3:$F$91,VLOOKUP(D_SAV!$G165,D1_ND!$A$3:$E$51,5,FALSE)+1,FALSE),0)),0)</f>
        <v>0</v>
      </c>
      <c r="AD165" s="103">
        <f t="shared" si="30"/>
        <v>0</v>
      </c>
      <c r="AE165" s="103">
        <f t="shared" si="31"/>
        <v>0</v>
      </c>
      <c r="AF165" s="52">
        <f t="shared" si="32"/>
        <v>0</v>
      </c>
    </row>
    <row r="166" spans="1:32" x14ac:dyDescent="0.25">
      <c r="A166" s="156" t="b">
        <f t="shared" si="22"/>
        <v>0</v>
      </c>
      <c r="B166" s="92"/>
      <c r="C166" s="92"/>
      <c r="D166" s="92"/>
      <c r="E166" s="92"/>
      <c r="F166" s="92"/>
      <c r="G166" s="92"/>
      <c r="H166" s="170" t="str">
        <f>IFERROR(VLOOKUP($G166,D1_ND!$A$3:$E$51,2,FALSE), "Agr ungültig")</f>
        <v>Agr ungültig</v>
      </c>
      <c r="I166" s="170" t="str">
        <f>IFERROR(VLOOKUP($G166,D1_ND!$A$3:$E$51,3,FALSE), "Agr ungültig")</f>
        <v>Agr ungültig</v>
      </c>
      <c r="J166" s="170" t="str">
        <f>IFERROR(VLOOKUP($G166,D1_ND!$A$3:$E$51,4,FALSE), "Agr ungültig")</f>
        <v>Agr ungültig</v>
      </c>
      <c r="K166" s="171" t="str">
        <f t="shared" si="24"/>
        <v>ja</v>
      </c>
      <c r="L166" s="124"/>
      <c r="M166" s="125"/>
      <c r="N166" s="126"/>
      <c r="O166" s="127"/>
      <c r="P166" s="123"/>
      <c r="Q166" s="123"/>
      <c r="R166" s="123"/>
      <c r="S166" s="123"/>
      <c r="T166" s="52">
        <f t="shared" si="25"/>
        <v>0</v>
      </c>
      <c r="U166" s="509">
        <f>IF(OR($B166=0,$C166=0,$J166=0,$J166="Agr ungültig"),0,IF($J166="keine","keine",IF(A_Stammdaten!$B$11-D_SAV!$C166&lt;0,0,MAX(0,D_SAV!$J166-(A_Stammdaten!$B$11-D_SAV!$C166)))))</f>
        <v>0</v>
      </c>
      <c r="V166" s="103">
        <f>IF($U166=0,0,IF(A_Stammdaten!$B$11-D_SAV!$C166&lt;0,0,D_SAV!$T166))</f>
        <v>0</v>
      </c>
      <c r="W166" s="103">
        <f t="shared" si="23"/>
        <v>0</v>
      </c>
      <c r="X166" s="52">
        <f t="shared" si="26"/>
        <v>0</v>
      </c>
      <c r="Y166" s="511">
        <v>1</v>
      </c>
      <c r="Z166" s="103">
        <f t="shared" si="27"/>
        <v>0</v>
      </c>
      <c r="AA166" s="103">
        <f t="shared" si="28"/>
        <v>0</v>
      </c>
      <c r="AB166" s="103">
        <f t="shared" si="29"/>
        <v>0</v>
      </c>
      <c r="AC166" s="513">
        <f>IFERROR(IF(VLOOKUP($G166,D1_ND!$A$3:$E$51,5,FALSE)="keine",1,IFERROR(VLOOKUP(D_SAV!$C166,Faktorreihe!$A$3:$F$91,VLOOKUP(D_SAV!$G166,D1_ND!$A$3:$E$51,5,FALSE)+1,FALSE),0)),0)</f>
        <v>0</v>
      </c>
      <c r="AD166" s="103">
        <f t="shared" si="30"/>
        <v>0</v>
      </c>
      <c r="AE166" s="103">
        <f t="shared" si="31"/>
        <v>0</v>
      </c>
      <c r="AF166" s="52">
        <f t="shared" si="32"/>
        <v>0</v>
      </c>
    </row>
    <row r="167" spans="1:32" x14ac:dyDescent="0.25">
      <c r="A167" s="156" t="b">
        <f t="shared" si="22"/>
        <v>0</v>
      </c>
      <c r="B167" s="92"/>
      <c r="C167" s="92"/>
      <c r="D167" s="92"/>
      <c r="E167" s="92"/>
      <c r="F167" s="92"/>
      <c r="G167" s="92"/>
      <c r="H167" s="170" t="str">
        <f>IFERROR(VLOOKUP($G167,D1_ND!$A$3:$E$51,2,FALSE), "Agr ungültig")</f>
        <v>Agr ungültig</v>
      </c>
      <c r="I167" s="170" t="str">
        <f>IFERROR(VLOOKUP($G167,D1_ND!$A$3:$E$51,3,FALSE), "Agr ungültig")</f>
        <v>Agr ungültig</v>
      </c>
      <c r="J167" s="170" t="str">
        <f>IFERROR(VLOOKUP($G167,D1_ND!$A$3:$E$51,4,FALSE), "Agr ungültig")</f>
        <v>Agr ungültig</v>
      </c>
      <c r="K167" s="171" t="str">
        <f t="shared" si="24"/>
        <v>ja</v>
      </c>
      <c r="L167" s="124"/>
      <c r="M167" s="125"/>
      <c r="N167" s="126"/>
      <c r="O167" s="127"/>
      <c r="P167" s="123"/>
      <c r="Q167" s="123"/>
      <c r="R167" s="123"/>
      <c r="S167" s="123"/>
      <c r="T167" s="52">
        <f t="shared" si="25"/>
        <v>0</v>
      </c>
      <c r="U167" s="509">
        <f>IF(OR($B167=0,$C167=0,$J167=0,$J167="Agr ungültig"),0,IF($J167="keine","keine",IF(A_Stammdaten!$B$11-D_SAV!$C167&lt;0,0,MAX(0,D_SAV!$J167-(A_Stammdaten!$B$11-D_SAV!$C167)))))</f>
        <v>0</v>
      </c>
      <c r="V167" s="103">
        <f>IF($U167=0,0,IF(A_Stammdaten!$B$11-D_SAV!$C167&lt;0,0,D_SAV!$T167))</f>
        <v>0</v>
      </c>
      <c r="W167" s="103">
        <f t="shared" si="23"/>
        <v>0</v>
      </c>
      <c r="X167" s="52">
        <f t="shared" si="26"/>
        <v>0</v>
      </c>
      <c r="Y167" s="511">
        <v>1</v>
      </c>
      <c r="Z167" s="103">
        <f t="shared" si="27"/>
        <v>0</v>
      </c>
      <c r="AA167" s="103">
        <f t="shared" si="28"/>
        <v>0</v>
      </c>
      <c r="AB167" s="103">
        <f t="shared" si="29"/>
        <v>0</v>
      </c>
      <c r="AC167" s="513">
        <f>IFERROR(IF(VLOOKUP($G167,D1_ND!$A$3:$E$51,5,FALSE)="keine",1,IFERROR(VLOOKUP(D_SAV!$C167,Faktorreihe!$A$3:$F$91,VLOOKUP(D_SAV!$G167,D1_ND!$A$3:$E$51,5,FALSE)+1,FALSE),0)),0)</f>
        <v>0</v>
      </c>
      <c r="AD167" s="103">
        <f t="shared" si="30"/>
        <v>0</v>
      </c>
      <c r="AE167" s="103">
        <f t="shared" si="31"/>
        <v>0</v>
      </c>
      <c r="AF167" s="52">
        <f t="shared" si="32"/>
        <v>0</v>
      </c>
    </row>
    <row r="168" spans="1:32" x14ac:dyDescent="0.25">
      <c r="A168" s="156" t="b">
        <f t="shared" si="22"/>
        <v>0</v>
      </c>
      <c r="B168" s="92"/>
      <c r="C168" s="92"/>
      <c r="D168" s="92"/>
      <c r="E168" s="92"/>
      <c r="F168" s="92"/>
      <c r="G168" s="92"/>
      <c r="H168" s="170" t="str">
        <f>IFERROR(VLOOKUP($G168,D1_ND!$A$3:$E$51,2,FALSE), "Agr ungültig")</f>
        <v>Agr ungültig</v>
      </c>
      <c r="I168" s="170" t="str">
        <f>IFERROR(VLOOKUP($G168,D1_ND!$A$3:$E$51,3,FALSE), "Agr ungültig")</f>
        <v>Agr ungültig</v>
      </c>
      <c r="J168" s="170" t="str">
        <f>IFERROR(VLOOKUP($G168,D1_ND!$A$3:$E$51,4,FALSE), "Agr ungültig")</f>
        <v>Agr ungültig</v>
      </c>
      <c r="K168" s="171" t="str">
        <f t="shared" si="24"/>
        <v>ja</v>
      </c>
      <c r="L168" s="124"/>
      <c r="M168" s="125"/>
      <c r="N168" s="126"/>
      <c r="O168" s="127"/>
      <c r="P168" s="123"/>
      <c r="Q168" s="123"/>
      <c r="R168" s="123"/>
      <c r="S168" s="123"/>
      <c r="T168" s="52">
        <f t="shared" si="25"/>
        <v>0</v>
      </c>
      <c r="U168" s="509">
        <f>IF(OR($B168=0,$C168=0,$J168=0,$J168="Agr ungültig"),0,IF($J168="keine","keine",IF(A_Stammdaten!$B$11-D_SAV!$C168&lt;0,0,MAX(0,D_SAV!$J168-(A_Stammdaten!$B$11-D_SAV!$C168)))))</f>
        <v>0</v>
      </c>
      <c r="V168" s="103">
        <f>IF($U168=0,0,IF(A_Stammdaten!$B$11-D_SAV!$C168&lt;0,0,D_SAV!$T168))</f>
        <v>0</v>
      </c>
      <c r="W168" s="103">
        <f t="shared" si="23"/>
        <v>0</v>
      </c>
      <c r="X168" s="52">
        <f t="shared" si="26"/>
        <v>0</v>
      </c>
      <c r="Y168" s="511">
        <v>1</v>
      </c>
      <c r="Z168" s="103">
        <f t="shared" si="27"/>
        <v>0</v>
      </c>
      <c r="AA168" s="103">
        <f t="shared" si="28"/>
        <v>0</v>
      </c>
      <c r="AB168" s="103">
        <f t="shared" si="29"/>
        <v>0</v>
      </c>
      <c r="AC168" s="513">
        <f>IFERROR(IF(VLOOKUP($G168,D1_ND!$A$3:$E$51,5,FALSE)="keine",1,IFERROR(VLOOKUP(D_SAV!$C168,Faktorreihe!$A$3:$F$91,VLOOKUP(D_SAV!$G168,D1_ND!$A$3:$E$51,5,FALSE)+1,FALSE),0)),0)</f>
        <v>0</v>
      </c>
      <c r="AD168" s="103">
        <f t="shared" si="30"/>
        <v>0</v>
      </c>
      <c r="AE168" s="103">
        <f t="shared" si="31"/>
        <v>0</v>
      </c>
      <c r="AF168" s="52">
        <f t="shared" si="32"/>
        <v>0</v>
      </c>
    </row>
    <row r="169" spans="1:32" x14ac:dyDescent="0.25">
      <c r="A169" s="156" t="b">
        <f t="shared" si="22"/>
        <v>0</v>
      </c>
      <c r="B169" s="92"/>
      <c r="C169" s="92"/>
      <c r="D169" s="92"/>
      <c r="E169" s="92"/>
      <c r="F169" s="92"/>
      <c r="G169" s="92"/>
      <c r="H169" s="170" t="str">
        <f>IFERROR(VLOOKUP($G169,D1_ND!$A$3:$E$51,2,FALSE), "Agr ungültig")</f>
        <v>Agr ungültig</v>
      </c>
      <c r="I169" s="170" t="str">
        <f>IFERROR(VLOOKUP($G169,D1_ND!$A$3:$E$51,3,FALSE), "Agr ungültig")</f>
        <v>Agr ungültig</v>
      </c>
      <c r="J169" s="170" t="str">
        <f>IFERROR(VLOOKUP($G169,D1_ND!$A$3:$E$51,4,FALSE), "Agr ungültig")</f>
        <v>Agr ungültig</v>
      </c>
      <c r="K169" s="171" t="str">
        <f t="shared" si="24"/>
        <v>ja</v>
      </c>
      <c r="L169" s="124"/>
      <c r="M169" s="125"/>
      <c r="N169" s="126"/>
      <c r="O169" s="127"/>
      <c r="P169" s="123"/>
      <c r="Q169" s="123"/>
      <c r="R169" s="123"/>
      <c r="S169" s="123"/>
      <c r="T169" s="52">
        <f t="shared" si="25"/>
        <v>0</v>
      </c>
      <c r="U169" s="509">
        <f>IF(OR($B169=0,$C169=0,$J169=0,$J169="Agr ungültig"),0,IF($J169="keine","keine",IF(A_Stammdaten!$B$11-D_SAV!$C169&lt;0,0,MAX(0,D_SAV!$J169-(A_Stammdaten!$B$11-D_SAV!$C169)))))</f>
        <v>0</v>
      </c>
      <c r="V169" s="103">
        <f>IF($U169=0,0,IF(A_Stammdaten!$B$11-D_SAV!$C169&lt;0,0,D_SAV!$T169))</f>
        <v>0</v>
      </c>
      <c r="W169" s="103">
        <f t="shared" si="23"/>
        <v>0</v>
      </c>
      <c r="X169" s="52">
        <f t="shared" si="26"/>
        <v>0</v>
      </c>
      <c r="Y169" s="511">
        <v>1</v>
      </c>
      <c r="Z169" s="103">
        <f t="shared" si="27"/>
        <v>0</v>
      </c>
      <c r="AA169" s="103">
        <f t="shared" si="28"/>
        <v>0</v>
      </c>
      <c r="AB169" s="103">
        <f t="shared" si="29"/>
        <v>0</v>
      </c>
      <c r="AC169" s="513">
        <f>IFERROR(IF(VLOOKUP($G169,D1_ND!$A$3:$E$51,5,FALSE)="keine",1,IFERROR(VLOOKUP(D_SAV!$C169,Faktorreihe!$A$3:$F$91,VLOOKUP(D_SAV!$G169,D1_ND!$A$3:$E$51,5,FALSE)+1,FALSE),0)),0)</f>
        <v>0</v>
      </c>
      <c r="AD169" s="103">
        <f t="shared" si="30"/>
        <v>0</v>
      </c>
      <c r="AE169" s="103">
        <f t="shared" si="31"/>
        <v>0</v>
      </c>
      <c r="AF169" s="52">
        <f t="shared" si="32"/>
        <v>0</v>
      </c>
    </row>
    <row r="170" spans="1:32" x14ac:dyDescent="0.25">
      <c r="A170" s="156" t="b">
        <f t="shared" si="22"/>
        <v>0</v>
      </c>
      <c r="B170" s="92"/>
      <c r="C170" s="92"/>
      <c r="D170" s="92"/>
      <c r="E170" s="92"/>
      <c r="F170" s="92"/>
      <c r="G170" s="92"/>
      <c r="H170" s="170" t="str">
        <f>IFERROR(VLOOKUP($G170,D1_ND!$A$3:$E$51,2,FALSE), "Agr ungültig")</f>
        <v>Agr ungültig</v>
      </c>
      <c r="I170" s="170" t="str">
        <f>IFERROR(VLOOKUP($G170,D1_ND!$A$3:$E$51,3,FALSE), "Agr ungültig")</f>
        <v>Agr ungültig</v>
      </c>
      <c r="J170" s="170" t="str">
        <f>IFERROR(VLOOKUP($G170,D1_ND!$A$3:$E$51,4,FALSE), "Agr ungültig")</f>
        <v>Agr ungültig</v>
      </c>
      <c r="K170" s="171" t="str">
        <f t="shared" si="24"/>
        <v>ja</v>
      </c>
      <c r="L170" s="124"/>
      <c r="M170" s="125"/>
      <c r="N170" s="126"/>
      <c r="O170" s="127"/>
      <c r="P170" s="123"/>
      <c r="Q170" s="123"/>
      <c r="R170" s="123"/>
      <c r="S170" s="123"/>
      <c r="T170" s="52">
        <f t="shared" si="25"/>
        <v>0</v>
      </c>
      <c r="U170" s="509">
        <f>IF(OR($B170=0,$C170=0,$J170=0,$J170="Agr ungültig"),0,IF($J170="keine","keine",IF(A_Stammdaten!$B$11-D_SAV!$C170&lt;0,0,MAX(0,D_SAV!$J170-(A_Stammdaten!$B$11-D_SAV!$C170)))))</f>
        <v>0</v>
      </c>
      <c r="V170" s="103">
        <f>IF($U170=0,0,IF(A_Stammdaten!$B$11-D_SAV!$C170&lt;0,0,D_SAV!$T170))</f>
        <v>0</v>
      </c>
      <c r="W170" s="103">
        <f t="shared" si="23"/>
        <v>0</v>
      </c>
      <c r="X170" s="52">
        <f t="shared" si="26"/>
        <v>0</v>
      </c>
      <c r="Y170" s="511">
        <v>1</v>
      </c>
      <c r="Z170" s="103">
        <f t="shared" si="27"/>
        <v>0</v>
      </c>
      <c r="AA170" s="103">
        <f t="shared" si="28"/>
        <v>0</v>
      </c>
      <c r="AB170" s="103">
        <f t="shared" si="29"/>
        <v>0</v>
      </c>
      <c r="AC170" s="513">
        <f>IFERROR(IF(VLOOKUP($G170,D1_ND!$A$3:$E$51,5,FALSE)="keine",1,IFERROR(VLOOKUP(D_SAV!$C170,Faktorreihe!$A$3:$F$91,VLOOKUP(D_SAV!$G170,D1_ND!$A$3:$E$51,5,FALSE)+1,FALSE),0)),0)</f>
        <v>0</v>
      </c>
      <c r="AD170" s="103">
        <f t="shared" si="30"/>
        <v>0</v>
      </c>
      <c r="AE170" s="103">
        <f t="shared" si="31"/>
        <v>0</v>
      </c>
      <c r="AF170" s="52">
        <f t="shared" si="32"/>
        <v>0</v>
      </c>
    </row>
    <row r="171" spans="1:32" x14ac:dyDescent="0.25">
      <c r="A171" s="156" t="b">
        <f t="shared" si="22"/>
        <v>0</v>
      </c>
      <c r="B171" s="92"/>
      <c r="C171" s="92"/>
      <c r="D171" s="92"/>
      <c r="E171" s="92"/>
      <c r="F171" s="92"/>
      <c r="G171" s="92"/>
      <c r="H171" s="170" t="str">
        <f>IFERROR(VLOOKUP($G171,D1_ND!$A$3:$E$51,2,FALSE), "Agr ungültig")</f>
        <v>Agr ungültig</v>
      </c>
      <c r="I171" s="170" t="str">
        <f>IFERROR(VLOOKUP($G171,D1_ND!$A$3:$E$51,3,FALSE), "Agr ungültig")</f>
        <v>Agr ungültig</v>
      </c>
      <c r="J171" s="170" t="str">
        <f>IFERROR(VLOOKUP($G171,D1_ND!$A$3:$E$51,4,FALSE), "Agr ungültig")</f>
        <v>Agr ungültig</v>
      </c>
      <c r="K171" s="171" t="str">
        <f t="shared" si="24"/>
        <v>ja</v>
      </c>
      <c r="L171" s="124"/>
      <c r="M171" s="125"/>
      <c r="N171" s="126"/>
      <c r="O171" s="127"/>
      <c r="P171" s="123"/>
      <c r="Q171" s="123"/>
      <c r="R171" s="123"/>
      <c r="S171" s="123"/>
      <c r="T171" s="52">
        <f t="shared" si="25"/>
        <v>0</v>
      </c>
      <c r="U171" s="509">
        <f>IF(OR($B171=0,$C171=0,$J171=0,$J171="Agr ungültig"),0,IF($J171="keine","keine",IF(A_Stammdaten!$B$11-D_SAV!$C171&lt;0,0,MAX(0,D_SAV!$J171-(A_Stammdaten!$B$11-D_SAV!$C171)))))</f>
        <v>0</v>
      </c>
      <c r="V171" s="103">
        <f>IF($U171=0,0,IF(A_Stammdaten!$B$11-D_SAV!$C171&lt;0,0,D_SAV!$T171))</f>
        <v>0</v>
      </c>
      <c r="W171" s="103">
        <f t="shared" si="23"/>
        <v>0</v>
      </c>
      <c r="X171" s="52">
        <f t="shared" si="26"/>
        <v>0</v>
      </c>
      <c r="Y171" s="511">
        <v>1</v>
      </c>
      <c r="Z171" s="103">
        <f t="shared" si="27"/>
        <v>0</v>
      </c>
      <c r="AA171" s="103">
        <f t="shared" si="28"/>
        <v>0</v>
      </c>
      <c r="AB171" s="103">
        <f t="shared" si="29"/>
        <v>0</v>
      </c>
      <c r="AC171" s="513">
        <f>IFERROR(IF(VLOOKUP($G171,D1_ND!$A$3:$E$51,5,FALSE)="keine",1,IFERROR(VLOOKUP(D_SAV!$C171,Faktorreihe!$A$3:$F$91,VLOOKUP(D_SAV!$G171,D1_ND!$A$3:$E$51,5,FALSE)+1,FALSE),0)),0)</f>
        <v>0</v>
      </c>
      <c r="AD171" s="103">
        <f t="shared" si="30"/>
        <v>0</v>
      </c>
      <c r="AE171" s="103">
        <f t="shared" si="31"/>
        <v>0</v>
      </c>
      <c r="AF171" s="52">
        <f t="shared" si="32"/>
        <v>0</v>
      </c>
    </row>
    <row r="172" spans="1:32" x14ac:dyDescent="0.25">
      <c r="A172" s="156" t="b">
        <f t="shared" si="22"/>
        <v>0</v>
      </c>
      <c r="B172" s="92"/>
      <c r="C172" s="92"/>
      <c r="D172" s="92"/>
      <c r="E172" s="92"/>
      <c r="F172" s="92"/>
      <c r="G172" s="92"/>
      <c r="H172" s="170" t="str">
        <f>IFERROR(VLOOKUP($G172,D1_ND!$A$3:$E$51,2,FALSE), "Agr ungültig")</f>
        <v>Agr ungültig</v>
      </c>
      <c r="I172" s="170" t="str">
        <f>IFERROR(VLOOKUP($G172,D1_ND!$A$3:$E$51,3,FALSE), "Agr ungültig")</f>
        <v>Agr ungültig</v>
      </c>
      <c r="J172" s="170" t="str">
        <f>IFERROR(VLOOKUP($G172,D1_ND!$A$3:$E$51,4,FALSE), "Agr ungültig")</f>
        <v>Agr ungültig</v>
      </c>
      <c r="K172" s="171" t="str">
        <f t="shared" si="24"/>
        <v>ja</v>
      </c>
      <c r="L172" s="124"/>
      <c r="M172" s="125"/>
      <c r="N172" s="126"/>
      <c r="O172" s="127"/>
      <c r="P172" s="123"/>
      <c r="Q172" s="123"/>
      <c r="R172" s="123"/>
      <c r="S172" s="123"/>
      <c r="T172" s="52">
        <f t="shared" si="25"/>
        <v>0</v>
      </c>
      <c r="U172" s="509">
        <f>IF(OR($B172=0,$C172=0,$J172=0,$J172="Agr ungültig"),0,IF($J172="keine","keine",IF(A_Stammdaten!$B$11-D_SAV!$C172&lt;0,0,MAX(0,D_SAV!$J172-(A_Stammdaten!$B$11-D_SAV!$C172)))))</f>
        <v>0</v>
      </c>
      <c r="V172" s="103">
        <f>IF($U172=0,0,IF(A_Stammdaten!$B$11-D_SAV!$C172&lt;0,0,D_SAV!$T172))</f>
        <v>0</v>
      </c>
      <c r="W172" s="103">
        <f t="shared" si="23"/>
        <v>0</v>
      </c>
      <c r="X172" s="52">
        <f t="shared" si="26"/>
        <v>0</v>
      </c>
      <c r="Y172" s="511">
        <v>1</v>
      </c>
      <c r="Z172" s="103">
        <f t="shared" si="27"/>
        <v>0</v>
      </c>
      <c r="AA172" s="103">
        <f t="shared" si="28"/>
        <v>0</v>
      </c>
      <c r="AB172" s="103">
        <f t="shared" si="29"/>
        <v>0</v>
      </c>
      <c r="AC172" s="513">
        <f>IFERROR(IF(VLOOKUP($G172,D1_ND!$A$3:$E$51,5,FALSE)="keine",1,IFERROR(VLOOKUP(D_SAV!$C172,Faktorreihe!$A$3:$F$91,VLOOKUP(D_SAV!$G172,D1_ND!$A$3:$E$51,5,FALSE)+1,FALSE),0)),0)</f>
        <v>0</v>
      </c>
      <c r="AD172" s="103">
        <f t="shared" si="30"/>
        <v>0</v>
      </c>
      <c r="AE172" s="103">
        <f t="shared" si="31"/>
        <v>0</v>
      </c>
      <c r="AF172" s="52">
        <f t="shared" si="32"/>
        <v>0</v>
      </c>
    </row>
    <row r="173" spans="1:32" x14ac:dyDescent="0.25">
      <c r="A173" s="156" t="b">
        <f t="shared" si="22"/>
        <v>0</v>
      </c>
      <c r="B173" s="92"/>
      <c r="C173" s="92"/>
      <c r="D173" s="92"/>
      <c r="E173" s="92"/>
      <c r="F173" s="92"/>
      <c r="G173" s="92"/>
      <c r="H173" s="170" t="str">
        <f>IFERROR(VLOOKUP($G173,D1_ND!$A$3:$E$51,2,FALSE), "Agr ungültig")</f>
        <v>Agr ungültig</v>
      </c>
      <c r="I173" s="170" t="str">
        <f>IFERROR(VLOOKUP($G173,D1_ND!$A$3:$E$51,3,FALSE), "Agr ungültig")</f>
        <v>Agr ungültig</v>
      </c>
      <c r="J173" s="170" t="str">
        <f>IFERROR(VLOOKUP($G173,D1_ND!$A$3:$E$51,4,FALSE), "Agr ungültig")</f>
        <v>Agr ungültig</v>
      </c>
      <c r="K173" s="171" t="str">
        <f t="shared" si="24"/>
        <v>ja</v>
      </c>
      <c r="L173" s="124"/>
      <c r="M173" s="125"/>
      <c r="N173" s="126"/>
      <c r="O173" s="127"/>
      <c r="P173" s="123"/>
      <c r="Q173" s="123"/>
      <c r="R173" s="123"/>
      <c r="S173" s="123"/>
      <c r="T173" s="52">
        <f t="shared" si="25"/>
        <v>0</v>
      </c>
      <c r="U173" s="509">
        <f>IF(OR($B173=0,$C173=0,$J173=0,$J173="Agr ungültig"),0,IF($J173="keine","keine",IF(A_Stammdaten!$B$11-D_SAV!$C173&lt;0,0,MAX(0,D_SAV!$J173-(A_Stammdaten!$B$11-D_SAV!$C173)))))</f>
        <v>0</v>
      </c>
      <c r="V173" s="103">
        <f>IF($U173=0,0,IF(A_Stammdaten!$B$11-D_SAV!$C173&lt;0,0,D_SAV!$T173))</f>
        <v>0</v>
      </c>
      <c r="W173" s="103">
        <f t="shared" si="23"/>
        <v>0</v>
      </c>
      <c r="X173" s="52">
        <f t="shared" si="26"/>
        <v>0</v>
      </c>
      <c r="Y173" s="511">
        <v>1</v>
      </c>
      <c r="Z173" s="103">
        <f t="shared" si="27"/>
        <v>0</v>
      </c>
      <c r="AA173" s="103">
        <f t="shared" si="28"/>
        <v>0</v>
      </c>
      <c r="AB173" s="103">
        <f t="shared" si="29"/>
        <v>0</v>
      </c>
      <c r="AC173" s="513">
        <f>IFERROR(IF(VLOOKUP($G173,D1_ND!$A$3:$E$51,5,FALSE)="keine",1,IFERROR(VLOOKUP(D_SAV!$C173,Faktorreihe!$A$3:$F$91,VLOOKUP(D_SAV!$G173,D1_ND!$A$3:$E$51,5,FALSE)+1,FALSE),0)),0)</f>
        <v>0</v>
      </c>
      <c r="AD173" s="103">
        <f t="shared" si="30"/>
        <v>0</v>
      </c>
      <c r="AE173" s="103">
        <f t="shared" si="31"/>
        <v>0</v>
      </c>
      <c r="AF173" s="52">
        <f t="shared" si="32"/>
        <v>0</v>
      </c>
    </row>
    <row r="174" spans="1:32" x14ac:dyDescent="0.25">
      <c r="A174" s="156" t="b">
        <f t="shared" si="22"/>
        <v>0</v>
      </c>
      <c r="B174" s="92"/>
      <c r="C174" s="92"/>
      <c r="D174" s="92"/>
      <c r="E174" s="92"/>
      <c r="F174" s="92"/>
      <c r="G174" s="92"/>
      <c r="H174" s="170" t="str">
        <f>IFERROR(VLOOKUP($G174,D1_ND!$A$3:$E$51,2,FALSE), "Agr ungültig")</f>
        <v>Agr ungültig</v>
      </c>
      <c r="I174" s="170" t="str">
        <f>IFERROR(VLOOKUP($G174,D1_ND!$A$3:$E$51,3,FALSE), "Agr ungültig")</f>
        <v>Agr ungültig</v>
      </c>
      <c r="J174" s="170" t="str">
        <f>IFERROR(VLOOKUP($G174,D1_ND!$A$3:$E$51,4,FALSE), "Agr ungültig")</f>
        <v>Agr ungültig</v>
      </c>
      <c r="K174" s="171" t="str">
        <f t="shared" si="24"/>
        <v>ja</v>
      </c>
      <c r="L174" s="124"/>
      <c r="M174" s="125"/>
      <c r="N174" s="126"/>
      <c r="O174" s="127"/>
      <c r="P174" s="123"/>
      <c r="Q174" s="123"/>
      <c r="R174" s="123"/>
      <c r="S174" s="123"/>
      <c r="T174" s="52">
        <f t="shared" si="25"/>
        <v>0</v>
      </c>
      <c r="U174" s="509">
        <f>IF(OR($B174=0,$C174=0,$J174=0,$J174="Agr ungültig"),0,IF($J174="keine","keine",IF(A_Stammdaten!$B$11-D_SAV!$C174&lt;0,0,MAX(0,D_SAV!$J174-(A_Stammdaten!$B$11-D_SAV!$C174)))))</f>
        <v>0</v>
      </c>
      <c r="V174" s="103">
        <f>IF($U174=0,0,IF(A_Stammdaten!$B$11-D_SAV!$C174&lt;0,0,D_SAV!$T174))</f>
        <v>0</v>
      </c>
      <c r="W174" s="103">
        <f t="shared" si="23"/>
        <v>0</v>
      </c>
      <c r="X174" s="52">
        <f t="shared" si="26"/>
        <v>0</v>
      </c>
      <c r="Y174" s="511">
        <v>1</v>
      </c>
      <c r="Z174" s="103">
        <f t="shared" si="27"/>
        <v>0</v>
      </c>
      <c r="AA174" s="103">
        <f t="shared" si="28"/>
        <v>0</v>
      </c>
      <c r="AB174" s="103">
        <f t="shared" si="29"/>
        <v>0</v>
      </c>
      <c r="AC174" s="513">
        <f>IFERROR(IF(VLOOKUP($G174,D1_ND!$A$3:$E$51,5,FALSE)="keine",1,IFERROR(VLOOKUP(D_SAV!$C174,Faktorreihe!$A$3:$F$91,VLOOKUP(D_SAV!$G174,D1_ND!$A$3:$E$51,5,FALSE)+1,FALSE),0)),0)</f>
        <v>0</v>
      </c>
      <c r="AD174" s="103">
        <f t="shared" si="30"/>
        <v>0</v>
      </c>
      <c r="AE174" s="103">
        <f t="shared" si="31"/>
        <v>0</v>
      </c>
      <c r="AF174" s="52">
        <f t="shared" si="32"/>
        <v>0</v>
      </c>
    </row>
    <row r="175" spans="1:32" x14ac:dyDescent="0.25">
      <c r="A175" s="156" t="b">
        <f t="shared" si="22"/>
        <v>0</v>
      </c>
      <c r="B175" s="92"/>
      <c r="C175" s="92"/>
      <c r="D175" s="92"/>
      <c r="E175" s="92"/>
      <c r="F175" s="92"/>
      <c r="G175" s="92"/>
      <c r="H175" s="170" t="str">
        <f>IFERROR(VLOOKUP($G175,D1_ND!$A$3:$E$51,2,FALSE), "Agr ungültig")</f>
        <v>Agr ungültig</v>
      </c>
      <c r="I175" s="170" t="str">
        <f>IFERROR(VLOOKUP($G175,D1_ND!$A$3:$E$51,3,FALSE), "Agr ungültig")</f>
        <v>Agr ungültig</v>
      </c>
      <c r="J175" s="170" t="str">
        <f>IFERROR(VLOOKUP($G175,D1_ND!$A$3:$E$51,4,FALSE), "Agr ungültig")</f>
        <v>Agr ungültig</v>
      </c>
      <c r="K175" s="171" t="str">
        <f t="shared" si="24"/>
        <v>ja</v>
      </c>
      <c r="L175" s="124"/>
      <c r="M175" s="125"/>
      <c r="N175" s="126"/>
      <c r="O175" s="127"/>
      <c r="P175" s="123"/>
      <c r="Q175" s="123"/>
      <c r="R175" s="123"/>
      <c r="S175" s="123"/>
      <c r="T175" s="52">
        <f t="shared" si="25"/>
        <v>0</v>
      </c>
      <c r="U175" s="509">
        <f>IF(OR($B175=0,$C175=0,$J175=0,$J175="Agr ungültig"),0,IF($J175="keine","keine",IF(A_Stammdaten!$B$11-D_SAV!$C175&lt;0,0,MAX(0,D_SAV!$J175-(A_Stammdaten!$B$11-D_SAV!$C175)))))</f>
        <v>0</v>
      </c>
      <c r="V175" s="103">
        <f>IF($U175=0,0,IF(A_Stammdaten!$B$11-D_SAV!$C175&lt;0,0,D_SAV!$T175))</f>
        <v>0</v>
      </c>
      <c r="W175" s="103">
        <f t="shared" si="23"/>
        <v>0</v>
      </c>
      <c r="X175" s="52">
        <f t="shared" si="26"/>
        <v>0</v>
      </c>
      <c r="Y175" s="511">
        <v>1</v>
      </c>
      <c r="Z175" s="103">
        <f t="shared" si="27"/>
        <v>0</v>
      </c>
      <c r="AA175" s="103">
        <f t="shared" si="28"/>
        <v>0</v>
      </c>
      <c r="AB175" s="103">
        <f t="shared" si="29"/>
        <v>0</v>
      </c>
      <c r="AC175" s="513">
        <f>IFERROR(IF(VLOOKUP($G175,D1_ND!$A$3:$E$51,5,FALSE)="keine",1,IFERROR(VLOOKUP(D_SAV!$C175,Faktorreihe!$A$3:$F$91,VLOOKUP(D_SAV!$G175,D1_ND!$A$3:$E$51,5,FALSE)+1,FALSE),0)),0)</f>
        <v>0</v>
      </c>
      <c r="AD175" s="103">
        <f t="shared" si="30"/>
        <v>0</v>
      </c>
      <c r="AE175" s="103">
        <f t="shared" si="31"/>
        <v>0</v>
      </c>
      <c r="AF175" s="52">
        <f t="shared" si="32"/>
        <v>0</v>
      </c>
    </row>
    <row r="176" spans="1:32" x14ac:dyDescent="0.25">
      <c r="A176" s="156" t="b">
        <f t="shared" si="22"/>
        <v>0</v>
      </c>
      <c r="B176" s="92"/>
      <c r="C176" s="92"/>
      <c r="D176" s="92"/>
      <c r="E176" s="92"/>
      <c r="F176" s="92"/>
      <c r="G176" s="92"/>
      <c r="H176" s="170" t="str">
        <f>IFERROR(VLOOKUP($G176,D1_ND!$A$3:$E$51,2,FALSE), "Agr ungültig")</f>
        <v>Agr ungültig</v>
      </c>
      <c r="I176" s="170" t="str">
        <f>IFERROR(VLOOKUP($G176,D1_ND!$A$3:$E$51,3,FALSE), "Agr ungültig")</f>
        <v>Agr ungültig</v>
      </c>
      <c r="J176" s="170" t="str">
        <f>IFERROR(VLOOKUP($G176,D1_ND!$A$3:$E$51,4,FALSE), "Agr ungültig")</f>
        <v>Agr ungültig</v>
      </c>
      <c r="K176" s="171" t="str">
        <f t="shared" si="24"/>
        <v>ja</v>
      </c>
      <c r="L176" s="124"/>
      <c r="M176" s="125"/>
      <c r="N176" s="126"/>
      <c r="O176" s="127"/>
      <c r="P176" s="123"/>
      <c r="Q176" s="123"/>
      <c r="R176" s="123"/>
      <c r="S176" s="123"/>
      <c r="T176" s="52">
        <f t="shared" si="25"/>
        <v>0</v>
      </c>
      <c r="U176" s="509">
        <f>IF(OR($B176=0,$C176=0,$J176=0,$J176="Agr ungültig"),0,IF($J176="keine","keine",IF(A_Stammdaten!$B$11-D_SAV!$C176&lt;0,0,MAX(0,D_SAV!$J176-(A_Stammdaten!$B$11-D_SAV!$C176)))))</f>
        <v>0</v>
      </c>
      <c r="V176" s="103">
        <f>IF($U176=0,0,IF(A_Stammdaten!$B$11-D_SAV!$C176&lt;0,0,D_SAV!$T176))</f>
        <v>0</v>
      </c>
      <c r="W176" s="103">
        <f t="shared" si="23"/>
        <v>0</v>
      </c>
      <c r="X176" s="52">
        <f t="shared" si="26"/>
        <v>0</v>
      </c>
      <c r="Y176" s="511">
        <v>1</v>
      </c>
      <c r="Z176" s="103">
        <f t="shared" si="27"/>
        <v>0</v>
      </c>
      <c r="AA176" s="103">
        <f t="shared" si="28"/>
        <v>0</v>
      </c>
      <c r="AB176" s="103">
        <f t="shared" si="29"/>
        <v>0</v>
      </c>
      <c r="AC176" s="513">
        <f>IFERROR(IF(VLOOKUP($G176,D1_ND!$A$3:$E$51,5,FALSE)="keine",1,IFERROR(VLOOKUP(D_SAV!$C176,Faktorreihe!$A$3:$F$91,VLOOKUP(D_SAV!$G176,D1_ND!$A$3:$E$51,5,FALSE)+1,FALSE),0)),0)</f>
        <v>0</v>
      </c>
      <c r="AD176" s="103">
        <f t="shared" si="30"/>
        <v>0</v>
      </c>
      <c r="AE176" s="103">
        <f t="shared" si="31"/>
        <v>0</v>
      </c>
      <c r="AF176" s="52">
        <f t="shared" si="32"/>
        <v>0</v>
      </c>
    </row>
    <row r="177" spans="1:32" x14ac:dyDescent="0.25">
      <c r="A177" s="156" t="b">
        <f t="shared" si="22"/>
        <v>0</v>
      </c>
      <c r="B177" s="92"/>
      <c r="C177" s="92"/>
      <c r="D177" s="92"/>
      <c r="E177" s="92"/>
      <c r="F177" s="92"/>
      <c r="G177" s="92"/>
      <c r="H177" s="170" t="str">
        <f>IFERROR(VLOOKUP($G177,D1_ND!$A$3:$E$51,2,FALSE), "Agr ungültig")</f>
        <v>Agr ungültig</v>
      </c>
      <c r="I177" s="170" t="str">
        <f>IFERROR(VLOOKUP($G177,D1_ND!$A$3:$E$51,3,FALSE), "Agr ungültig")</f>
        <v>Agr ungültig</v>
      </c>
      <c r="J177" s="170" t="str">
        <f>IFERROR(VLOOKUP($G177,D1_ND!$A$3:$E$51,4,FALSE), "Agr ungültig")</f>
        <v>Agr ungültig</v>
      </c>
      <c r="K177" s="171" t="str">
        <f t="shared" si="24"/>
        <v>ja</v>
      </c>
      <c r="L177" s="124"/>
      <c r="M177" s="125"/>
      <c r="N177" s="126"/>
      <c r="O177" s="127"/>
      <c r="P177" s="123"/>
      <c r="Q177" s="123"/>
      <c r="R177" s="123"/>
      <c r="S177" s="123"/>
      <c r="T177" s="52">
        <f t="shared" si="25"/>
        <v>0</v>
      </c>
      <c r="U177" s="509">
        <f>IF(OR($B177=0,$C177=0,$J177=0,$J177="Agr ungültig"),0,IF($J177="keine","keine",IF(A_Stammdaten!$B$11-D_SAV!$C177&lt;0,0,MAX(0,D_SAV!$J177-(A_Stammdaten!$B$11-D_SAV!$C177)))))</f>
        <v>0</v>
      </c>
      <c r="V177" s="103">
        <f>IF($U177=0,0,IF(A_Stammdaten!$B$11-D_SAV!$C177&lt;0,0,D_SAV!$T177))</f>
        <v>0</v>
      </c>
      <c r="W177" s="103">
        <f t="shared" si="23"/>
        <v>0</v>
      </c>
      <c r="X177" s="52">
        <f t="shared" si="26"/>
        <v>0</v>
      </c>
      <c r="Y177" s="511">
        <v>1</v>
      </c>
      <c r="Z177" s="103">
        <f t="shared" si="27"/>
        <v>0</v>
      </c>
      <c r="AA177" s="103">
        <f t="shared" si="28"/>
        <v>0</v>
      </c>
      <c r="AB177" s="103">
        <f t="shared" si="29"/>
        <v>0</v>
      </c>
      <c r="AC177" s="513">
        <f>IFERROR(IF(VLOOKUP($G177,D1_ND!$A$3:$E$51,5,FALSE)="keine",1,IFERROR(VLOOKUP(D_SAV!$C177,Faktorreihe!$A$3:$F$91,VLOOKUP(D_SAV!$G177,D1_ND!$A$3:$E$51,5,FALSE)+1,FALSE),0)),0)</f>
        <v>0</v>
      </c>
      <c r="AD177" s="103">
        <f t="shared" si="30"/>
        <v>0</v>
      </c>
      <c r="AE177" s="103">
        <f t="shared" si="31"/>
        <v>0</v>
      </c>
      <c r="AF177" s="52">
        <f t="shared" si="32"/>
        <v>0</v>
      </c>
    </row>
    <row r="178" spans="1:32" x14ac:dyDescent="0.25">
      <c r="A178" s="156" t="b">
        <f t="shared" si="22"/>
        <v>0</v>
      </c>
      <c r="B178" s="92"/>
      <c r="C178" s="92"/>
      <c r="D178" s="92"/>
      <c r="E178" s="92"/>
      <c r="F178" s="92"/>
      <c r="G178" s="92"/>
      <c r="H178" s="170" t="str">
        <f>IFERROR(VLOOKUP($G178,D1_ND!$A$3:$E$51,2,FALSE), "Agr ungültig")</f>
        <v>Agr ungültig</v>
      </c>
      <c r="I178" s="170" t="str">
        <f>IFERROR(VLOOKUP($G178,D1_ND!$A$3:$E$51,3,FALSE), "Agr ungültig")</f>
        <v>Agr ungültig</v>
      </c>
      <c r="J178" s="170" t="str">
        <f>IFERROR(VLOOKUP($G178,D1_ND!$A$3:$E$51,4,FALSE), "Agr ungültig")</f>
        <v>Agr ungültig</v>
      </c>
      <c r="K178" s="171" t="str">
        <f t="shared" si="24"/>
        <v>ja</v>
      </c>
      <c r="L178" s="124"/>
      <c r="M178" s="125"/>
      <c r="N178" s="126"/>
      <c r="O178" s="127"/>
      <c r="P178" s="123"/>
      <c r="Q178" s="123"/>
      <c r="R178" s="123"/>
      <c r="S178" s="123"/>
      <c r="T178" s="52">
        <f t="shared" si="25"/>
        <v>0</v>
      </c>
      <c r="U178" s="509">
        <f>IF(OR($B178=0,$C178=0,$J178=0,$J178="Agr ungültig"),0,IF($J178="keine","keine",IF(A_Stammdaten!$B$11-D_SAV!$C178&lt;0,0,MAX(0,D_SAV!$J178-(A_Stammdaten!$B$11-D_SAV!$C178)))))</f>
        <v>0</v>
      </c>
      <c r="V178" s="103">
        <f>IF($U178=0,0,IF(A_Stammdaten!$B$11-D_SAV!$C178&lt;0,0,D_SAV!$T178))</f>
        <v>0</v>
      </c>
      <c r="W178" s="103">
        <f t="shared" si="23"/>
        <v>0</v>
      </c>
      <c r="X178" s="52">
        <f t="shared" si="26"/>
        <v>0</v>
      </c>
      <c r="Y178" s="511">
        <v>1</v>
      </c>
      <c r="Z178" s="103">
        <f t="shared" si="27"/>
        <v>0</v>
      </c>
      <c r="AA178" s="103">
        <f t="shared" si="28"/>
        <v>0</v>
      </c>
      <c r="AB178" s="103">
        <f t="shared" si="29"/>
        <v>0</v>
      </c>
      <c r="AC178" s="513">
        <f>IFERROR(IF(VLOOKUP($G178,D1_ND!$A$3:$E$51,5,FALSE)="keine",1,IFERROR(VLOOKUP(D_SAV!$C178,Faktorreihe!$A$3:$F$91,VLOOKUP(D_SAV!$G178,D1_ND!$A$3:$E$51,5,FALSE)+1,FALSE),0)),0)</f>
        <v>0</v>
      </c>
      <c r="AD178" s="103">
        <f t="shared" si="30"/>
        <v>0</v>
      </c>
      <c r="AE178" s="103">
        <f t="shared" si="31"/>
        <v>0</v>
      </c>
      <c r="AF178" s="52">
        <f t="shared" si="32"/>
        <v>0</v>
      </c>
    </row>
    <row r="179" spans="1:32" x14ac:dyDescent="0.25">
      <c r="A179" s="156" t="b">
        <f t="shared" si="22"/>
        <v>0</v>
      </c>
      <c r="B179" s="92"/>
      <c r="C179" s="92"/>
      <c r="D179" s="92"/>
      <c r="E179" s="92"/>
      <c r="F179" s="92"/>
      <c r="G179" s="92"/>
      <c r="H179" s="170" t="str">
        <f>IFERROR(VLOOKUP($G179,D1_ND!$A$3:$E$51,2,FALSE), "Agr ungültig")</f>
        <v>Agr ungültig</v>
      </c>
      <c r="I179" s="170" t="str">
        <f>IFERROR(VLOOKUP($G179,D1_ND!$A$3:$E$51,3,FALSE), "Agr ungültig")</f>
        <v>Agr ungültig</v>
      </c>
      <c r="J179" s="170" t="str">
        <f>IFERROR(VLOOKUP($G179,D1_ND!$A$3:$E$51,4,FALSE), "Agr ungültig")</f>
        <v>Agr ungültig</v>
      </c>
      <c r="K179" s="171" t="str">
        <f t="shared" si="24"/>
        <v>ja</v>
      </c>
      <c r="L179" s="124"/>
      <c r="M179" s="125"/>
      <c r="N179" s="126"/>
      <c r="O179" s="127"/>
      <c r="P179" s="123"/>
      <c r="Q179" s="123"/>
      <c r="R179" s="123"/>
      <c r="S179" s="123"/>
      <c r="T179" s="52">
        <f t="shared" si="25"/>
        <v>0</v>
      </c>
      <c r="U179" s="509">
        <f>IF(OR($B179=0,$C179=0,$J179=0,$J179="Agr ungültig"),0,IF($J179="keine","keine",IF(A_Stammdaten!$B$11-D_SAV!$C179&lt;0,0,MAX(0,D_SAV!$J179-(A_Stammdaten!$B$11-D_SAV!$C179)))))</f>
        <v>0</v>
      </c>
      <c r="V179" s="103">
        <f>IF($U179=0,0,IF(A_Stammdaten!$B$11-D_SAV!$C179&lt;0,0,D_SAV!$T179))</f>
        <v>0</v>
      </c>
      <c r="W179" s="103">
        <f t="shared" si="23"/>
        <v>0</v>
      </c>
      <c r="X179" s="52">
        <f t="shared" si="26"/>
        <v>0</v>
      </c>
      <c r="Y179" s="511">
        <v>1</v>
      </c>
      <c r="Z179" s="103">
        <f t="shared" si="27"/>
        <v>0</v>
      </c>
      <c r="AA179" s="103">
        <f t="shared" si="28"/>
        <v>0</v>
      </c>
      <c r="AB179" s="103">
        <f t="shared" si="29"/>
        <v>0</v>
      </c>
      <c r="AC179" s="513">
        <f>IFERROR(IF(VLOOKUP($G179,D1_ND!$A$3:$E$51,5,FALSE)="keine",1,IFERROR(VLOOKUP(D_SAV!$C179,Faktorreihe!$A$3:$F$91,VLOOKUP(D_SAV!$G179,D1_ND!$A$3:$E$51,5,FALSE)+1,FALSE),0)),0)</f>
        <v>0</v>
      </c>
      <c r="AD179" s="103">
        <f t="shared" si="30"/>
        <v>0</v>
      </c>
      <c r="AE179" s="103">
        <f t="shared" si="31"/>
        <v>0</v>
      </c>
      <c r="AF179" s="52">
        <f t="shared" si="32"/>
        <v>0</v>
      </c>
    </row>
    <row r="180" spans="1:32" x14ac:dyDescent="0.25">
      <c r="A180" s="156" t="b">
        <f t="shared" si="22"/>
        <v>0</v>
      </c>
      <c r="B180" s="92"/>
      <c r="C180" s="92"/>
      <c r="D180" s="92"/>
      <c r="E180" s="92"/>
      <c r="F180" s="92"/>
      <c r="G180" s="92"/>
      <c r="H180" s="170" t="str">
        <f>IFERROR(VLOOKUP($G180,D1_ND!$A$3:$E$51,2,FALSE), "Agr ungültig")</f>
        <v>Agr ungültig</v>
      </c>
      <c r="I180" s="170" t="str">
        <f>IFERROR(VLOOKUP($G180,D1_ND!$A$3:$E$51,3,FALSE), "Agr ungültig")</f>
        <v>Agr ungültig</v>
      </c>
      <c r="J180" s="170" t="str">
        <f>IFERROR(VLOOKUP($G180,D1_ND!$A$3:$E$51,4,FALSE), "Agr ungültig")</f>
        <v>Agr ungültig</v>
      </c>
      <c r="K180" s="171" t="str">
        <f t="shared" si="24"/>
        <v>ja</v>
      </c>
      <c r="L180" s="124"/>
      <c r="M180" s="125"/>
      <c r="N180" s="126"/>
      <c r="O180" s="127"/>
      <c r="P180" s="123"/>
      <c r="Q180" s="123"/>
      <c r="R180" s="123"/>
      <c r="S180" s="123"/>
      <c r="T180" s="52">
        <f t="shared" si="25"/>
        <v>0</v>
      </c>
      <c r="U180" s="509">
        <f>IF(OR($B180=0,$C180=0,$J180=0,$J180="Agr ungültig"),0,IF($J180="keine","keine",IF(A_Stammdaten!$B$11-D_SAV!$C180&lt;0,0,MAX(0,D_SAV!$J180-(A_Stammdaten!$B$11-D_SAV!$C180)))))</f>
        <v>0</v>
      </c>
      <c r="V180" s="103">
        <f>IF($U180=0,0,IF(A_Stammdaten!$B$11-D_SAV!$C180&lt;0,0,D_SAV!$T180))</f>
        <v>0</v>
      </c>
      <c r="W180" s="103">
        <f t="shared" si="23"/>
        <v>0</v>
      </c>
      <c r="X180" s="52">
        <f t="shared" si="26"/>
        <v>0</v>
      </c>
      <c r="Y180" s="511">
        <v>1</v>
      </c>
      <c r="Z180" s="103">
        <f t="shared" si="27"/>
        <v>0</v>
      </c>
      <c r="AA180" s="103">
        <f t="shared" si="28"/>
        <v>0</v>
      </c>
      <c r="AB180" s="103">
        <f t="shared" si="29"/>
        <v>0</v>
      </c>
      <c r="AC180" s="513">
        <f>IFERROR(IF(VLOOKUP($G180,D1_ND!$A$3:$E$51,5,FALSE)="keine",1,IFERROR(VLOOKUP(D_SAV!$C180,Faktorreihe!$A$3:$F$91,VLOOKUP(D_SAV!$G180,D1_ND!$A$3:$E$51,5,FALSE)+1,FALSE),0)),0)</f>
        <v>0</v>
      </c>
      <c r="AD180" s="103">
        <f t="shared" si="30"/>
        <v>0</v>
      </c>
      <c r="AE180" s="103">
        <f t="shared" si="31"/>
        <v>0</v>
      </c>
      <c r="AF180" s="52">
        <f t="shared" si="32"/>
        <v>0</v>
      </c>
    </row>
    <row r="181" spans="1:32" x14ac:dyDescent="0.25">
      <c r="A181" s="156" t="b">
        <f t="shared" si="22"/>
        <v>0</v>
      </c>
      <c r="B181" s="92"/>
      <c r="C181" s="92"/>
      <c r="D181" s="92"/>
      <c r="E181" s="92"/>
      <c r="F181" s="92"/>
      <c r="G181" s="92"/>
      <c r="H181" s="170" t="str">
        <f>IFERROR(VLOOKUP($G181,D1_ND!$A$3:$E$51,2,FALSE), "Agr ungültig")</f>
        <v>Agr ungültig</v>
      </c>
      <c r="I181" s="170" t="str">
        <f>IFERROR(VLOOKUP($G181,D1_ND!$A$3:$E$51,3,FALSE), "Agr ungültig")</f>
        <v>Agr ungültig</v>
      </c>
      <c r="J181" s="170" t="str">
        <f>IFERROR(VLOOKUP($G181,D1_ND!$A$3:$E$51,4,FALSE), "Agr ungültig")</f>
        <v>Agr ungültig</v>
      </c>
      <c r="K181" s="171" t="str">
        <f t="shared" si="24"/>
        <v>ja</v>
      </c>
      <c r="L181" s="124"/>
      <c r="M181" s="125"/>
      <c r="N181" s="126"/>
      <c r="O181" s="127"/>
      <c r="P181" s="123"/>
      <c r="Q181" s="123"/>
      <c r="R181" s="123"/>
      <c r="S181" s="123"/>
      <c r="T181" s="52">
        <f t="shared" si="25"/>
        <v>0</v>
      </c>
      <c r="U181" s="509">
        <f>IF(OR($B181=0,$C181=0,$J181=0,$J181="Agr ungültig"),0,IF($J181="keine","keine",IF(A_Stammdaten!$B$11-D_SAV!$C181&lt;0,0,MAX(0,D_SAV!$J181-(A_Stammdaten!$B$11-D_SAV!$C181)))))</f>
        <v>0</v>
      </c>
      <c r="V181" s="103">
        <f>IF($U181=0,0,IF(A_Stammdaten!$B$11-D_SAV!$C181&lt;0,0,D_SAV!$T181))</f>
        <v>0</v>
      </c>
      <c r="W181" s="103">
        <f t="shared" si="23"/>
        <v>0</v>
      </c>
      <c r="X181" s="52">
        <f t="shared" si="26"/>
        <v>0</v>
      </c>
      <c r="Y181" s="511">
        <v>1</v>
      </c>
      <c r="Z181" s="103">
        <f t="shared" si="27"/>
        <v>0</v>
      </c>
      <c r="AA181" s="103">
        <f t="shared" si="28"/>
        <v>0</v>
      </c>
      <c r="AB181" s="103">
        <f t="shared" si="29"/>
        <v>0</v>
      </c>
      <c r="AC181" s="513">
        <f>IFERROR(IF(VLOOKUP($G181,D1_ND!$A$3:$E$51,5,FALSE)="keine",1,IFERROR(VLOOKUP(D_SAV!$C181,Faktorreihe!$A$3:$F$91,VLOOKUP(D_SAV!$G181,D1_ND!$A$3:$E$51,5,FALSE)+1,FALSE),0)),0)</f>
        <v>0</v>
      </c>
      <c r="AD181" s="103">
        <f t="shared" si="30"/>
        <v>0</v>
      </c>
      <c r="AE181" s="103">
        <f t="shared" si="31"/>
        <v>0</v>
      </c>
      <c r="AF181" s="52">
        <f t="shared" si="32"/>
        <v>0</v>
      </c>
    </row>
    <row r="182" spans="1:32" x14ac:dyDescent="0.25">
      <c r="A182" s="156" t="b">
        <f t="shared" si="22"/>
        <v>0</v>
      </c>
      <c r="B182" s="92"/>
      <c r="C182" s="92"/>
      <c r="D182" s="92"/>
      <c r="E182" s="92"/>
      <c r="F182" s="92"/>
      <c r="G182" s="92"/>
      <c r="H182" s="170" t="str">
        <f>IFERROR(VLOOKUP($G182,D1_ND!$A$3:$E$51,2,FALSE), "Agr ungültig")</f>
        <v>Agr ungültig</v>
      </c>
      <c r="I182" s="170" t="str">
        <f>IFERROR(VLOOKUP($G182,D1_ND!$A$3:$E$51,3,FALSE), "Agr ungültig")</f>
        <v>Agr ungültig</v>
      </c>
      <c r="J182" s="170" t="str">
        <f>IFERROR(VLOOKUP($G182,D1_ND!$A$3:$E$51,4,FALSE), "Agr ungültig")</f>
        <v>Agr ungültig</v>
      </c>
      <c r="K182" s="171" t="str">
        <f t="shared" si="24"/>
        <v>ja</v>
      </c>
      <c r="L182" s="124"/>
      <c r="M182" s="125"/>
      <c r="N182" s="126"/>
      <c r="O182" s="127"/>
      <c r="P182" s="123"/>
      <c r="Q182" s="123"/>
      <c r="R182" s="123"/>
      <c r="S182" s="123"/>
      <c r="T182" s="52">
        <f t="shared" si="25"/>
        <v>0</v>
      </c>
      <c r="U182" s="509">
        <f>IF(OR($B182=0,$C182=0,$J182=0,$J182="Agr ungültig"),0,IF($J182="keine","keine",IF(A_Stammdaten!$B$11-D_SAV!$C182&lt;0,0,MAX(0,D_SAV!$J182-(A_Stammdaten!$B$11-D_SAV!$C182)))))</f>
        <v>0</v>
      </c>
      <c r="V182" s="103">
        <f>IF($U182=0,0,IF(A_Stammdaten!$B$11-D_SAV!$C182&lt;0,0,D_SAV!$T182))</f>
        <v>0</v>
      </c>
      <c r="W182" s="103">
        <f t="shared" si="23"/>
        <v>0</v>
      </c>
      <c r="X182" s="52">
        <f t="shared" si="26"/>
        <v>0</v>
      </c>
      <c r="Y182" s="511">
        <v>1</v>
      </c>
      <c r="Z182" s="103">
        <f t="shared" si="27"/>
        <v>0</v>
      </c>
      <c r="AA182" s="103">
        <f t="shared" si="28"/>
        <v>0</v>
      </c>
      <c r="AB182" s="103">
        <f t="shared" si="29"/>
        <v>0</v>
      </c>
      <c r="AC182" s="513">
        <f>IFERROR(IF(VLOOKUP($G182,D1_ND!$A$3:$E$51,5,FALSE)="keine",1,IFERROR(VLOOKUP(D_SAV!$C182,Faktorreihe!$A$3:$F$91,VLOOKUP(D_SAV!$G182,D1_ND!$A$3:$E$51,5,FALSE)+1,FALSE),0)),0)</f>
        <v>0</v>
      </c>
      <c r="AD182" s="103">
        <f t="shared" si="30"/>
        <v>0</v>
      </c>
      <c r="AE182" s="103">
        <f t="shared" si="31"/>
        <v>0</v>
      </c>
      <c r="AF182" s="52">
        <f t="shared" si="32"/>
        <v>0</v>
      </c>
    </row>
    <row r="183" spans="1:32" x14ac:dyDescent="0.25">
      <c r="A183" s="156" t="b">
        <f t="shared" si="22"/>
        <v>0</v>
      </c>
      <c r="B183" s="92"/>
      <c r="C183" s="92"/>
      <c r="D183" s="92"/>
      <c r="E183" s="92"/>
      <c r="F183" s="92"/>
      <c r="G183" s="92"/>
      <c r="H183" s="170" t="str">
        <f>IFERROR(VLOOKUP($G183,D1_ND!$A$3:$E$51,2,FALSE), "Agr ungültig")</f>
        <v>Agr ungültig</v>
      </c>
      <c r="I183" s="170" t="str">
        <f>IFERROR(VLOOKUP($G183,D1_ND!$A$3:$E$51,3,FALSE), "Agr ungültig")</f>
        <v>Agr ungültig</v>
      </c>
      <c r="J183" s="170" t="str">
        <f>IFERROR(VLOOKUP($G183,D1_ND!$A$3:$E$51,4,FALSE), "Agr ungültig")</f>
        <v>Agr ungültig</v>
      </c>
      <c r="K183" s="171" t="str">
        <f t="shared" si="24"/>
        <v>ja</v>
      </c>
      <c r="L183" s="124"/>
      <c r="M183" s="125"/>
      <c r="N183" s="126"/>
      <c r="O183" s="127"/>
      <c r="P183" s="123"/>
      <c r="Q183" s="123"/>
      <c r="R183" s="123"/>
      <c r="S183" s="123"/>
      <c r="T183" s="52">
        <f t="shared" si="25"/>
        <v>0</v>
      </c>
      <c r="U183" s="509">
        <f>IF(OR($B183=0,$C183=0,$J183=0,$J183="Agr ungültig"),0,IF($J183="keine","keine",IF(A_Stammdaten!$B$11-D_SAV!$C183&lt;0,0,MAX(0,D_SAV!$J183-(A_Stammdaten!$B$11-D_SAV!$C183)))))</f>
        <v>0</v>
      </c>
      <c r="V183" s="103">
        <f>IF($U183=0,0,IF(A_Stammdaten!$B$11-D_SAV!$C183&lt;0,0,D_SAV!$T183))</f>
        <v>0</v>
      </c>
      <c r="W183" s="103">
        <f t="shared" si="23"/>
        <v>0</v>
      </c>
      <c r="X183" s="52">
        <f t="shared" si="26"/>
        <v>0</v>
      </c>
      <c r="Y183" s="511">
        <v>1</v>
      </c>
      <c r="Z183" s="103">
        <f t="shared" si="27"/>
        <v>0</v>
      </c>
      <c r="AA183" s="103">
        <f t="shared" si="28"/>
        <v>0</v>
      </c>
      <c r="AB183" s="103">
        <f t="shared" si="29"/>
        <v>0</v>
      </c>
      <c r="AC183" s="513">
        <f>IFERROR(IF(VLOOKUP($G183,D1_ND!$A$3:$E$51,5,FALSE)="keine",1,IFERROR(VLOOKUP(D_SAV!$C183,Faktorreihe!$A$3:$F$91,VLOOKUP(D_SAV!$G183,D1_ND!$A$3:$E$51,5,FALSE)+1,FALSE),0)),0)</f>
        <v>0</v>
      </c>
      <c r="AD183" s="103">
        <f t="shared" si="30"/>
        <v>0</v>
      </c>
      <c r="AE183" s="103">
        <f t="shared" si="31"/>
        <v>0</v>
      </c>
      <c r="AF183" s="52">
        <f t="shared" si="32"/>
        <v>0</v>
      </c>
    </row>
    <row r="184" spans="1:32" x14ac:dyDescent="0.25">
      <c r="A184" s="156" t="b">
        <f t="shared" si="22"/>
        <v>0</v>
      </c>
      <c r="B184" s="92"/>
      <c r="C184" s="92"/>
      <c r="D184" s="92"/>
      <c r="E184" s="92"/>
      <c r="F184" s="92"/>
      <c r="G184" s="92"/>
      <c r="H184" s="170" t="str">
        <f>IFERROR(VLOOKUP($G184,D1_ND!$A$3:$E$51,2,FALSE), "Agr ungültig")</f>
        <v>Agr ungültig</v>
      </c>
      <c r="I184" s="170" t="str">
        <f>IFERROR(VLOOKUP($G184,D1_ND!$A$3:$E$51,3,FALSE), "Agr ungültig")</f>
        <v>Agr ungültig</v>
      </c>
      <c r="J184" s="170" t="str">
        <f>IFERROR(VLOOKUP($G184,D1_ND!$A$3:$E$51,4,FALSE), "Agr ungültig")</f>
        <v>Agr ungültig</v>
      </c>
      <c r="K184" s="171" t="str">
        <f t="shared" si="24"/>
        <v>ja</v>
      </c>
      <c r="L184" s="124"/>
      <c r="M184" s="125"/>
      <c r="N184" s="126"/>
      <c r="O184" s="127"/>
      <c r="P184" s="123"/>
      <c r="Q184" s="123"/>
      <c r="R184" s="123"/>
      <c r="S184" s="123"/>
      <c r="T184" s="52">
        <f t="shared" si="25"/>
        <v>0</v>
      </c>
      <c r="U184" s="509">
        <f>IF(OR($B184=0,$C184=0,$J184=0,$J184="Agr ungültig"),0,IF($J184="keine","keine",IF(A_Stammdaten!$B$11-D_SAV!$C184&lt;0,0,MAX(0,D_SAV!$J184-(A_Stammdaten!$B$11-D_SAV!$C184)))))</f>
        <v>0</v>
      </c>
      <c r="V184" s="103">
        <f>IF($U184=0,0,IF(A_Stammdaten!$B$11-D_SAV!$C184&lt;0,0,D_SAV!$T184))</f>
        <v>0</v>
      </c>
      <c r="W184" s="103">
        <f t="shared" si="23"/>
        <v>0</v>
      </c>
      <c r="X184" s="52">
        <f t="shared" si="26"/>
        <v>0</v>
      </c>
      <c r="Y184" s="511">
        <v>1</v>
      </c>
      <c r="Z184" s="103">
        <f t="shared" si="27"/>
        <v>0</v>
      </c>
      <c r="AA184" s="103">
        <f t="shared" si="28"/>
        <v>0</v>
      </c>
      <c r="AB184" s="103">
        <f t="shared" si="29"/>
        <v>0</v>
      </c>
      <c r="AC184" s="513">
        <f>IFERROR(IF(VLOOKUP($G184,D1_ND!$A$3:$E$51,5,FALSE)="keine",1,IFERROR(VLOOKUP(D_SAV!$C184,Faktorreihe!$A$3:$F$91,VLOOKUP(D_SAV!$G184,D1_ND!$A$3:$E$51,5,FALSE)+1,FALSE),0)),0)</f>
        <v>0</v>
      </c>
      <c r="AD184" s="103">
        <f t="shared" si="30"/>
        <v>0</v>
      </c>
      <c r="AE184" s="103">
        <f t="shared" si="31"/>
        <v>0</v>
      </c>
      <c r="AF184" s="52">
        <f t="shared" si="32"/>
        <v>0</v>
      </c>
    </row>
    <row r="185" spans="1:32" x14ac:dyDescent="0.25">
      <c r="A185" s="156" t="b">
        <f t="shared" ref="A185:A248" si="33">IF(AND(B185&lt;&gt;0,C185&lt;&gt;0),IF(D185&lt;&gt;0,CONCATENATE(B185,"-",C185,"-",D185),CONCATENATE(B185,"-",C185)))</f>
        <v>0</v>
      </c>
      <c r="B185" s="92"/>
      <c r="C185" s="92"/>
      <c r="D185" s="92"/>
      <c r="E185" s="92"/>
      <c r="F185" s="92"/>
      <c r="G185" s="92"/>
      <c r="H185" s="170" t="str">
        <f>IFERROR(VLOOKUP($G185,D1_ND!$A$3:$E$51,2,FALSE), "Agr ungültig")</f>
        <v>Agr ungültig</v>
      </c>
      <c r="I185" s="170" t="str">
        <f>IFERROR(VLOOKUP($G185,D1_ND!$A$3:$E$51,3,FALSE), "Agr ungültig")</f>
        <v>Agr ungültig</v>
      </c>
      <c r="J185" s="170" t="str">
        <f>IFERROR(VLOOKUP($G185,D1_ND!$A$3:$E$51,4,FALSE), "Agr ungültig")</f>
        <v>Agr ungültig</v>
      </c>
      <c r="K185" s="171" t="str">
        <f t="shared" si="24"/>
        <v>ja</v>
      </c>
      <c r="L185" s="124"/>
      <c r="M185" s="125"/>
      <c r="N185" s="126"/>
      <c r="O185" s="127"/>
      <c r="P185" s="123"/>
      <c r="Q185" s="123"/>
      <c r="R185" s="123"/>
      <c r="S185" s="123"/>
      <c r="T185" s="52">
        <f t="shared" si="25"/>
        <v>0</v>
      </c>
      <c r="U185" s="509">
        <f>IF(OR($B185=0,$C185=0,$J185=0,$J185="Agr ungültig"),0,IF($J185="keine","keine",IF(A_Stammdaten!$B$11-D_SAV!$C185&lt;0,0,MAX(0,D_SAV!$J185-(A_Stammdaten!$B$11-D_SAV!$C185)))))</f>
        <v>0</v>
      </c>
      <c r="V185" s="103">
        <f>IF($U185=0,0,IF(A_Stammdaten!$B$11-D_SAV!$C185&lt;0,0,D_SAV!$T185))</f>
        <v>0</v>
      </c>
      <c r="W185" s="103">
        <f t="shared" ref="W185:W248" si="34">V185-X185</f>
        <v>0</v>
      </c>
      <c r="X185" s="52">
        <f t="shared" si="26"/>
        <v>0</v>
      </c>
      <c r="Y185" s="511">
        <v>1</v>
      </c>
      <c r="Z185" s="103">
        <f t="shared" si="27"/>
        <v>0</v>
      </c>
      <c r="AA185" s="103">
        <f t="shared" si="28"/>
        <v>0</v>
      </c>
      <c r="AB185" s="103">
        <f t="shared" si="29"/>
        <v>0</v>
      </c>
      <c r="AC185" s="513">
        <f>IFERROR(IF(VLOOKUP($G185,D1_ND!$A$3:$E$51,5,FALSE)="keine",1,IFERROR(VLOOKUP(D_SAV!$C185,Faktorreihe!$A$3:$F$91,VLOOKUP(D_SAV!$G185,D1_ND!$A$3:$E$51,5,FALSE)+1,FALSE),0)),0)</f>
        <v>0</v>
      </c>
      <c r="AD185" s="103">
        <f t="shared" si="30"/>
        <v>0</v>
      </c>
      <c r="AE185" s="103">
        <f t="shared" si="31"/>
        <v>0</v>
      </c>
      <c r="AF185" s="52">
        <f t="shared" si="32"/>
        <v>0</v>
      </c>
    </row>
    <row r="186" spans="1:32" x14ac:dyDescent="0.25">
      <c r="A186" s="156" t="b">
        <f t="shared" si="33"/>
        <v>0</v>
      </c>
      <c r="B186" s="92"/>
      <c r="C186" s="92"/>
      <c r="D186" s="92"/>
      <c r="E186" s="92"/>
      <c r="F186" s="92"/>
      <c r="G186" s="92"/>
      <c r="H186" s="170" t="str">
        <f>IFERROR(VLOOKUP($G186,D1_ND!$A$3:$E$51,2,FALSE), "Agr ungültig")</f>
        <v>Agr ungültig</v>
      </c>
      <c r="I186" s="170" t="str">
        <f>IFERROR(VLOOKUP($G186,D1_ND!$A$3:$E$51,3,FALSE), "Agr ungültig")</f>
        <v>Agr ungültig</v>
      </c>
      <c r="J186" s="170" t="str">
        <f>IFERROR(VLOOKUP($G186,D1_ND!$A$3:$E$51,4,FALSE), "Agr ungültig")</f>
        <v>Agr ungültig</v>
      </c>
      <c r="K186" s="171" t="str">
        <f t="shared" si="24"/>
        <v>ja</v>
      </c>
      <c r="L186" s="124"/>
      <c r="M186" s="125"/>
      <c r="N186" s="126"/>
      <c r="O186" s="127"/>
      <c r="P186" s="123"/>
      <c r="Q186" s="123"/>
      <c r="R186" s="123"/>
      <c r="S186" s="123"/>
      <c r="T186" s="52">
        <f t="shared" si="25"/>
        <v>0</v>
      </c>
      <c r="U186" s="509">
        <f>IF(OR($B186=0,$C186=0,$J186=0,$J186="Agr ungültig"),0,IF($J186="keine","keine",IF(A_Stammdaten!$B$11-D_SAV!$C186&lt;0,0,MAX(0,D_SAV!$J186-(A_Stammdaten!$B$11-D_SAV!$C186)))))</f>
        <v>0</v>
      </c>
      <c r="V186" s="103">
        <f>IF($U186=0,0,IF(A_Stammdaten!$B$11-D_SAV!$C186&lt;0,0,D_SAV!$T186))</f>
        <v>0</v>
      </c>
      <c r="W186" s="103">
        <f t="shared" si="34"/>
        <v>0</v>
      </c>
      <c r="X186" s="52">
        <f t="shared" si="26"/>
        <v>0</v>
      </c>
      <c r="Y186" s="511">
        <v>1</v>
      </c>
      <c r="Z186" s="103">
        <f t="shared" si="27"/>
        <v>0</v>
      </c>
      <c r="AA186" s="103">
        <f t="shared" si="28"/>
        <v>0</v>
      </c>
      <c r="AB186" s="103">
        <f t="shared" si="29"/>
        <v>0</v>
      </c>
      <c r="AC186" s="513">
        <f>IFERROR(IF(VLOOKUP($G186,D1_ND!$A$3:$E$51,5,FALSE)="keine",1,IFERROR(VLOOKUP(D_SAV!$C186,Faktorreihe!$A$3:$F$91,VLOOKUP(D_SAV!$G186,D1_ND!$A$3:$E$51,5,FALSE)+1,FALSE),0)),0)</f>
        <v>0</v>
      </c>
      <c r="AD186" s="103">
        <f t="shared" si="30"/>
        <v>0</v>
      </c>
      <c r="AE186" s="103">
        <f t="shared" si="31"/>
        <v>0</v>
      </c>
      <c r="AF186" s="52">
        <f t="shared" si="32"/>
        <v>0</v>
      </c>
    </row>
    <row r="187" spans="1:32" x14ac:dyDescent="0.25">
      <c r="A187" s="156" t="b">
        <f t="shared" si="33"/>
        <v>0</v>
      </c>
      <c r="B187" s="92"/>
      <c r="C187" s="92"/>
      <c r="D187" s="92"/>
      <c r="E187" s="92"/>
      <c r="F187" s="92"/>
      <c r="G187" s="92"/>
      <c r="H187" s="170" t="str">
        <f>IFERROR(VLOOKUP($G187,D1_ND!$A$3:$E$51,2,FALSE), "Agr ungültig")</f>
        <v>Agr ungültig</v>
      </c>
      <c r="I187" s="170" t="str">
        <f>IFERROR(VLOOKUP($G187,D1_ND!$A$3:$E$51,3,FALSE), "Agr ungültig")</f>
        <v>Agr ungültig</v>
      </c>
      <c r="J187" s="170" t="str">
        <f>IFERROR(VLOOKUP($G187,D1_ND!$A$3:$E$51,4,FALSE), "Agr ungültig")</f>
        <v>Agr ungültig</v>
      </c>
      <c r="K187" s="171" t="str">
        <f t="shared" si="24"/>
        <v>ja</v>
      </c>
      <c r="L187" s="124"/>
      <c r="M187" s="125"/>
      <c r="N187" s="126"/>
      <c r="O187" s="127"/>
      <c r="P187" s="123"/>
      <c r="Q187" s="123"/>
      <c r="R187" s="123"/>
      <c r="S187" s="123"/>
      <c r="T187" s="52">
        <f t="shared" si="25"/>
        <v>0</v>
      </c>
      <c r="U187" s="509">
        <f>IF(OR($B187=0,$C187=0,$J187=0,$J187="Agr ungültig"),0,IF($J187="keine","keine",IF(A_Stammdaten!$B$11-D_SAV!$C187&lt;0,0,MAX(0,D_SAV!$J187-(A_Stammdaten!$B$11-D_SAV!$C187)))))</f>
        <v>0</v>
      </c>
      <c r="V187" s="103">
        <f>IF($U187=0,0,IF(A_Stammdaten!$B$11-D_SAV!$C187&lt;0,0,D_SAV!$T187))</f>
        <v>0</v>
      </c>
      <c r="W187" s="103">
        <f t="shared" si="34"/>
        <v>0</v>
      </c>
      <c r="X187" s="52">
        <f t="shared" si="26"/>
        <v>0</v>
      </c>
      <c r="Y187" s="511">
        <v>1</v>
      </c>
      <c r="Z187" s="103">
        <f t="shared" si="27"/>
        <v>0</v>
      </c>
      <c r="AA187" s="103">
        <f t="shared" si="28"/>
        <v>0</v>
      </c>
      <c r="AB187" s="103">
        <f t="shared" si="29"/>
        <v>0</v>
      </c>
      <c r="AC187" s="513">
        <f>IFERROR(IF(VLOOKUP($G187,D1_ND!$A$3:$E$51,5,FALSE)="keine",1,IFERROR(VLOOKUP(D_SAV!$C187,Faktorreihe!$A$3:$F$91,VLOOKUP(D_SAV!$G187,D1_ND!$A$3:$E$51,5,FALSE)+1,FALSE),0)),0)</f>
        <v>0</v>
      </c>
      <c r="AD187" s="103">
        <f t="shared" si="30"/>
        <v>0</v>
      </c>
      <c r="AE187" s="103">
        <f t="shared" si="31"/>
        <v>0</v>
      </c>
      <c r="AF187" s="52">
        <f t="shared" si="32"/>
        <v>0</v>
      </c>
    </row>
    <row r="188" spans="1:32" x14ac:dyDescent="0.25">
      <c r="A188" s="156" t="b">
        <f t="shared" si="33"/>
        <v>0</v>
      </c>
      <c r="B188" s="92"/>
      <c r="C188" s="92"/>
      <c r="D188" s="92"/>
      <c r="E188" s="92"/>
      <c r="F188" s="92"/>
      <c r="G188" s="92"/>
      <c r="H188" s="170" t="str">
        <f>IFERROR(VLOOKUP($G188,D1_ND!$A$3:$E$51,2,FALSE), "Agr ungültig")</f>
        <v>Agr ungültig</v>
      </c>
      <c r="I188" s="170" t="str">
        <f>IFERROR(VLOOKUP($G188,D1_ND!$A$3:$E$51,3,FALSE), "Agr ungültig")</f>
        <v>Agr ungültig</v>
      </c>
      <c r="J188" s="170" t="str">
        <f>IFERROR(VLOOKUP($G188,D1_ND!$A$3:$E$51,4,FALSE), "Agr ungültig")</f>
        <v>Agr ungültig</v>
      </c>
      <c r="K188" s="171" t="str">
        <f t="shared" si="24"/>
        <v>ja</v>
      </c>
      <c r="L188" s="124"/>
      <c r="M188" s="125"/>
      <c r="N188" s="126"/>
      <c r="O188" s="127"/>
      <c r="P188" s="123"/>
      <c r="Q188" s="123"/>
      <c r="R188" s="123"/>
      <c r="S188" s="123"/>
      <c r="T188" s="52">
        <f t="shared" si="25"/>
        <v>0</v>
      </c>
      <c r="U188" s="509">
        <f>IF(OR($B188=0,$C188=0,$J188=0,$J188="Agr ungültig"),0,IF($J188="keine","keine",IF(A_Stammdaten!$B$11-D_SAV!$C188&lt;0,0,MAX(0,D_SAV!$J188-(A_Stammdaten!$B$11-D_SAV!$C188)))))</f>
        <v>0</v>
      </c>
      <c r="V188" s="103">
        <f>IF($U188=0,0,IF(A_Stammdaten!$B$11-D_SAV!$C188&lt;0,0,D_SAV!$T188))</f>
        <v>0</v>
      </c>
      <c r="W188" s="103">
        <f t="shared" si="34"/>
        <v>0</v>
      </c>
      <c r="X188" s="52">
        <f t="shared" si="26"/>
        <v>0</v>
      </c>
      <c r="Y188" s="511">
        <v>1</v>
      </c>
      <c r="Z188" s="103">
        <f t="shared" si="27"/>
        <v>0</v>
      </c>
      <c r="AA188" s="103">
        <f t="shared" si="28"/>
        <v>0</v>
      </c>
      <c r="AB188" s="103">
        <f t="shared" si="29"/>
        <v>0</v>
      </c>
      <c r="AC188" s="513">
        <f>IFERROR(IF(VLOOKUP($G188,D1_ND!$A$3:$E$51,5,FALSE)="keine",1,IFERROR(VLOOKUP(D_SAV!$C188,Faktorreihe!$A$3:$F$91,VLOOKUP(D_SAV!$G188,D1_ND!$A$3:$E$51,5,FALSE)+1,FALSE),0)),0)</f>
        <v>0</v>
      </c>
      <c r="AD188" s="103">
        <f t="shared" si="30"/>
        <v>0</v>
      </c>
      <c r="AE188" s="103">
        <f t="shared" si="31"/>
        <v>0</v>
      </c>
      <c r="AF188" s="52">
        <f t="shared" si="32"/>
        <v>0</v>
      </c>
    </row>
    <row r="189" spans="1:32" x14ac:dyDescent="0.25">
      <c r="A189" s="156" t="b">
        <f t="shared" si="33"/>
        <v>0</v>
      </c>
      <c r="B189" s="92"/>
      <c r="C189" s="92"/>
      <c r="D189" s="92"/>
      <c r="E189" s="92"/>
      <c r="F189" s="92"/>
      <c r="G189" s="92"/>
      <c r="H189" s="170" t="str">
        <f>IFERROR(VLOOKUP($G189,D1_ND!$A$3:$E$51,2,FALSE), "Agr ungültig")</f>
        <v>Agr ungültig</v>
      </c>
      <c r="I189" s="170" t="str">
        <f>IFERROR(VLOOKUP($G189,D1_ND!$A$3:$E$51,3,FALSE), "Agr ungültig")</f>
        <v>Agr ungültig</v>
      </c>
      <c r="J189" s="170" t="str">
        <f>IFERROR(VLOOKUP($G189,D1_ND!$A$3:$E$51,4,FALSE), "Agr ungültig")</f>
        <v>Agr ungültig</v>
      </c>
      <c r="K189" s="171" t="str">
        <f t="shared" si="24"/>
        <v>ja</v>
      </c>
      <c r="L189" s="124"/>
      <c r="M189" s="125"/>
      <c r="N189" s="126"/>
      <c r="O189" s="127"/>
      <c r="P189" s="123"/>
      <c r="Q189" s="123"/>
      <c r="R189" s="123"/>
      <c r="S189" s="123"/>
      <c r="T189" s="52">
        <f t="shared" si="25"/>
        <v>0</v>
      </c>
      <c r="U189" s="509">
        <f>IF(OR($B189=0,$C189=0,$J189=0,$J189="Agr ungültig"),0,IF($J189="keine","keine",IF(A_Stammdaten!$B$11-D_SAV!$C189&lt;0,0,MAX(0,D_SAV!$J189-(A_Stammdaten!$B$11-D_SAV!$C189)))))</f>
        <v>0</v>
      </c>
      <c r="V189" s="103">
        <f>IF($U189=0,0,IF(A_Stammdaten!$B$11-D_SAV!$C189&lt;0,0,D_SAV!$T189))</f>
        <v>0</v>
      </c>
      <c r="W189" s="103">
        <f t="shared" si="34"/>
        <v>0</v>
      </c>
      <c r="X189" s="52">
        <f t="shared" si="26"/>
        <v>0</v>
      </c>
      <c r="Y189" s="511">
        <v>1</v>
      </c>
      <c r="Z189" s="103">
        <f t="shared" si="27"/>
        <v>0</v>
      </c>
      <c r="AA189" s="103">
        <f t="shared" si="28"/>
        <v>0</v>
      </c>
      <c r="AB189" s="103">
        <f t="shared" si="29"/>
        <v>0</v>
      </c>
      <c r="AC189" s="513">
        <f>IFERROR(IF(VLOOKUP($G189,D1_ND!$A$3:$E$51,5,FALSE)="keine",1,IFERROR(VLOOKUP(D_SAV!$C189,Faktorreihe!$A$3:$F$91,VLOOKUP(D_SAV!$G189,D1_ND!$A$3:$E$51,5,FALSE)+1,FALSE),0)),0)</f>
        <v>0</v>
      </c>
      <c r="AD189" s="103">
        <f t="shared" si="30"/>
        <v>0</v>
      </c>
      <c r="AE189" s="103">
        <f t="shared" si="31"/>
        <v>0</v>
      </c>
      <c r="AF189" s="52">
        <f t="shared" si="32"/>
        <v>0</v>
      </c>
    </row>
    <row r="190" spans="1:32" x14ac:dyDescent="0.25">
      <c r="A190" s="156" t="b">
        <f t="shared" si="33"/>
        <v>0</v>
      </c>
      <c r="B190" s="92"/>
      <c r="C190" s="92"/>
      <c r="D190" s="92"/>
      <c r="E190" s="92"/>
      <c r="F190" s="92"/>
      <c r="G190" s="92"/>
      <c r="H190" s="170" t="str">
        <f>IFERROR(VLOOKUP($G190,D1_ND!$A$3:$E$51,2,FALSE), "Agr ungültig")</f>
        <v>Agr ungültig</v>
      </c>
      <c r="I190" s="170" t="str">
        <f>IFERROR(VLOOKUP($G190,D1_ND!$A$3:$E$51,3,FALSE), "Agr ungültig")</f>
        <v>Agr ungültig</v>
      </c>
      <c r="J190" s="170" t="str">
        <f>IFERROR(VLOOKUP($G190,D1_ND!$A$3:$E$51,4,FALSE), "Agr ungültig")</f>
        <v>Agr ungültig</v>
      </c>
      <c r="K190" s="171" t="str">
        <f t="shared" si="24"/>
        <v>ja</v>
      </c>
      <c r="L190" s="124"/>
      <c r="M190" s="125"/>
      <c r="N190" s="126"/>
      <c r="O190" s="127"/>
      <c r="P190" s="123"/>
      <c r="Q190" s="123"/>
      <c r="R190" s="123"/>
      <c r="S190" s="123"/>
      <c r="T190" s="52">
        <f t="shared" si="25"/>
        <v>0</v>
      </c>
      <c r="U190" s="509">
        <f>IF(OR($B190=0,$C190=0,$J190=0,$J190="Agr ungültig"),0,IF($J190="keine","keine",IF(A_Stammdaten!$B$11-D_SAV!$C190&lt;0,0,MAX(0,D_SAV!$J190-(A_Stammdaten!$B$11-D_SAV!$C190)))))</f>
        <v>0</v>
      </c>
      <c r="V190" s="103">
        <f>IF($U190=0,0,IF(A_Stammdaten!$B$11-D_SAV!$C190&lt;0,0,D_SAV!$T190))</f>
        <v>0</v>
      </c>
      <c r="W190" s="103">
        <f t="shared" si="34"/>
        <v>0</v>
      </c>
      <c r="X190" s="52">
        <f t="shared" si="26"/>
        <v>0</v>
      </c>
      <c r="Y190" s="511">
        <v>1</v>
      </c>
      <c r="Z190" s="103">
        <f t="shared" si="27"/>
        <v>0</v>
      </c>
      <c r="AA190" s="103">
        <f t="shared" si="28"/>
        <v>0</v>
      </c>
      <c r="AB190" s="103">
        <f t="shared" si="29"/>
        <v>0</v>
      </c>
      <c r="AC190" s="513">
        <f>IFERROR(IF(VLOOKUP($G190,D1_ND!$A$3:$E$51,5,FALSE)="keine",1,IFERROR(VLOOKUP(D_SAV!$C190,Faktorreihe!$A$3:$F$91,VLOOKUP(D_SAV!$G190,D1_ND!$A$3:$E$51,5,FALSE)+1,FALSE),0)),0)</f>
        <v>0</v>
      </c>
      <c r="AD190" s="103">
        <f t="shared" si="30"/>
        <v>0</v>
      </c>
      <c r="AE190" s="103">
        <f t="shared" si="31"/>
        <v>0</v>
      </c>
      <c r="AF190" s="52">
        <f t="shared" si="32"/>
        <v>0</v>
      </c>
    </row>
    <row r="191" spans="1:32" x14ac:dyDescent="0.25">
      <c r="A191" s="156" t="b">
        <f t="shared" si="33"/>
        <v>0</v>
      </c>
      <c r="B191" s="92"/>
      <c r="C191" s="92"/>
      <c r="D191" s="92"/>
      <c r="E191" s="92"/>
      <c r="F191" s="92"/>
      <c r="G191" s="92"/>
      <c r="H191" s="170" t="str">
        <f>IFERROR(VLOOKUP($G191,D1_ND!$A$3:$E$51,2,FALSE), "Agr ungültig")</f>
        <v>Agr ungültig</v>
      </c>
      <c r="I191" s="170" t="str">
        <f>IFERROR(VLOOKUP($G191,D1_ND!$A$3:$E$51,3,FALSE), "Agr ungültig")</f>
        <v>Agr ungültig</v>
      </c>
      <c r="J191" s="170" t="str">
        <f>IFERROR(VLOOKUP($G191,D1_ND!$A$3:$E$51,4,FALSE), "Agr ungültig")</f>
        <v>Agr ungültig</v>
      </c>
      <c r="K191" s="171" t="str">
        <f t="shared" si="24"/>
        <v>ja</v>
      </c>
      <c r="L191" s="124"/>
      <c r="M191" s="125"/>
      <c r="N191" s="126"/>
      <c r="O191" s="127"/>
      <c r="P191" s="123"/>
      <c r="Q191" s="123"/>
      <c r="R191" s="123"/>
      <c r="S191" s="123"/>
      <c r="T191" s="52">
        <f t="shared" si="25"/>
        <v>0</v>
      </c>
      <c r="U191" s="509">
        <f>IF(OR($B191=0,$C191=0,$J191=0,$J191="Agr ungültig"),0,IF($J191="keine","keine",IF(A_Stammdaten!$B$11-D_SAV!$C191&lt;0,0,MAX(0,D_SAV!$J191-(A_Stammdaten!$B$11-D_SAV!$C191)))))</f>
        <v>0</v>
      </c>
      <c r="V191" s="103">
        <f>IF($U191=0,0,IF(A_Stammdaten!$B$11-D_SAV!$C191&lt;0,0,D_SAV!$T191))</f>
        <v>0</v>
      </c>
      <c r="W191" s="103">
        <f t="shared" si="34"/>
        <v>0</v>
      </c>
      <c r="X191" s="52">
        <f t="shared" si="26"/>
        <v>0</v>
      </c>
      <c r="Y191" s="511">
        <v>1</v>
      </c>
      <c r="Z191" s="103">
        <f t="shared" si="27"/>
        <v>0</v>
      </c>
      <c r="AA191" s="103">
        <f t="shared" si="28"/>
        <v>0</v>
      </c>
      <c r="AB191" s="103">
        <f t="shared" si="29"/>
        <v>0</v>
      </c>
      <c r="AC191" s="513">
        <f>IFERROR(IF(VLOOKUP($G191,D1_ND!$A$3:$E$51,5,FALSE)="keine",1,IFERROR(VLOOKUP(D_SAV!$C191,Faktorreihe!$A$3:$F$91,VLOOKUP(D_SAV!$G191,D1_ND!$A$3:$E$51,5,FALSE)+1,FALSE),0)),0)</f>
        <v>0</v>
      </c>
      <c r="AD191" s="103">
        <f t="shared" si="30"/>
        <v>0</v>
      </c>
      <c r="AE191" s="103">
        <f t="shared" si="31"/>
        <v>0</v>
      </c>
      <c r="AF191" s="52">
        <f t="shared" si="32"/>
        <v>0</v>
      </c>
    </row>
    <row r="192" spans="1:32" x14ac:dyDescent="0.25">
      <c r="A192" s="156" t="b">
        <f t="shared" si="33"/>
        <v>0</v>
      </c>
      <c r="B192" s="92"/>
      <c r="C192" s="92"/>
      <c r="D192" s="92"/>
      <c r="E192" s="92"/>
      <c r="F192" s="92"/>
      <c r="G192" s="92"/>
      <c r="H192" s="170" t="str">
        <f>IFERROR(VLOOKUP($G192,D1_ND!$A$3:$E$51,2,FALSE), "Agr ungültig")</f>
        <v>Agr ungültig</v>
      </c>
      <c r="I192" s="170" t="str">
        <f>IFERROR(VLOOKUP($G192,D1_ND!$A$3:$E$51,3,FALSE), "Agr ungültig")</f>
        <v>Agr ungültig</v>
      </c>
      <c r="J192" s="170" t="str">
        <f>IFERROR(VLOOKUP($G192,D1_ND!$A$3:$E$51,4,FALSE), "Agr ungültig")</f>
        <v>Agr ungültig</v>
      </c>
      <c r="K192" s="171" t="str">
        <f t="shared" si="24"/>
        <v>ja</v>
      </c>
      <c r="L192" s="124"/>
      <c r="M192" s="125"/>
      <c r="N192" s="126"/>
      <c r="O192" s="127"/>
      <c r="P192" s="123"/>
      <c r="Q192" s="123"/>
      <c r="R192" s="123"/>
      <c r="S192" s="123"/>
      <c r="T192" s="52">
        <f t="shared" si="25"/>
        <v>0</v>
      </c>
      <c r="U192" s="509">
        <f>IF(OR($B192=0,$C192=0,$J192=0,$J192="Agr ungültig"),0,IF($J192="keine","keine",IF(A_Stammdaten!$B$11-D_SAV!$C192&lt;0,0,MAX(0,D_SAV!$J192-(A_Stammdaten!$B$11-D_SAV!$C192)))))</f>
        <v>0</v>
      </c>
      <c r="V192" s="103">
        <f>IF($U192=0,0,IF(A_Stammdaten!$B$11-D_SAV!$C192&lt;0,0,D_SAV!$T192))</f>
        <v>0</v>
      </c>
      <c r="W192" s="103">
        <f t="shared" si="34"/>
        <v>0</v>
      </c>
      <c r="X192" s="52">
        <f t="shared" si="26"/>
        <v>0</v>
      </c>
      <c r="Y192" s="511">
        <v>1</v>
      </c>
      <c r="Z192" s="103">
        <f t="shared" si="27"/>
        <v>0</v>
      </c>
      <c r="AA192" s="103">
        <f t="shared" si="28"/>
        <v>0</v>
      </c>
      <c r="AB192" s="103">
        <f t="shared" si="29"/>
        <v>0</v>
      </c>
      <c r="AC192" s="513">
        <f>IFERROR(IF(VLOOKUP($G192,D1_ND!$A$3:$E$51,5,FALSE)="keine",1,IFERROR(VLOOKUP(D_SAV!$C192,Faktorreihe!$A$3:$F$91,VLOOKUP(D_SAV!$G192,D1_ND!$A$3:$E$51,5,FALSE)+1,FALSE),0)),0)</f>
        <v>0</v>
      </c>
      <c r="AD192" s="103">
        <f t="shared" si="30"/>
        <v>0</v>
      </c>
      <c r="AE192" s="103">
        <f t="shared" si="31"/>
        <v>0</v>
      </c>
      <c r="AF192" s="52">
        <f t="shared" si="32"/>
        <v>0</v>
      </c>
    </row>
    <row r="193" spans="1:32" x14ac:dyDescent="0.25">
      <c r="A193" s="156" t="b">
        <f t="shared" si="33"/>
        <v>0</v>
      </c>
      <c r="B193" s="92"/>
      <c r="C193" s="92"/>
      <c r="D193" s="92"/>
      <c r="E193" s="92"/>
      <c r="F193" s="92"/>
      <c r="G193" s="92"/>
      <c r="H193" s="170" t="str">
        <f>IFERROR(VLOOKUP($G193,D1_ND!$A$3:$E$51,2,FALSE), "Agr ungültig")</f>
        <v>Agr ungültig</v>
      </c>
      <c r="I193" s="170" t="str">
        <f>IFERROR(VLOOKUP($G193,D1_ND!$A$3:$E$51,3,FALSE), "Agr ungültig")</f>
        <v>Agr ungültig</v>
      </c>
      <c r="J193" s="170" t="str">
        <f>IFERROR(VLOOKUP($G193,D1_ND!$A$3:$E$51,4,FALSE), "Agr ungültig")</f>
        <v>Agr ungültig</v>
      </c>
      <c r="K193" s="171" t="str">
        <f t="shared" si="24"/>
        <v>ja</v>
      </c>
      <c r="L193" s="124"/>
      <c r="M193" s="125"/>
      <c r="N193" s="126"/>
      <c r="O193" s="127"/>
      <c r="P193" s="123"/>
      <c r="Q193" s="123"/>
      <c r="R193" s="123"/>
      <c r="S193" s="123"/>
      <c r="T193" s="52">
        <f t="shared" si="25"/>
        <v>0</v>
      </c>
      <c r="U193" s="509">
        <f>IF(OR($B193=0,$C193=0,$J193=0,$J193="Agr ungültig"),0,IF($J193="keine","keine",IF(A_Stammdaten!$B$11-D_SAV!$C193&lt;0,0,MAX(0,D_SAV!$J193-(A_Stammdaten!$B$11-D_SAV!$C193)))))</f>
        <v>0</v>
      </c>
      <c r="V193" s="103">
        <f>IF($U193=0,0,IF(A_Stammdaten!$B$11-D_SAV!$C193&lt;0,0,D_SAV!$T193))</f>
        <v>0</v>
      </c>
      <c r="W193" s="103">
        <f t="shared" si="34"/>
        <v>0</v>
      </c>
      <c r="X193" s="52">
        <f t="shared" si="26"/>
        <v>0</v>
      </c>
      <c r="Y193" s="511">
        <v>1</v>
      </c>
      <c r="Z193" s="103">
        <f t="shared" si="27"/>
        <v>0</v>
      </c>
      <c r="AA193" s="103">
        <f t="shared" si="28"/>
        <v>0</v>
      </c>
      <c r="AB193" s="103">
        <f t="shared" si="29"/>
        <v>0</v>
      </c>
      <c r="AC193" s="513">
        <f>IFERROR(IF(VLOOKUP($G193,D1_ND!$A$3:$E$51,5,FALSE)="keine",1,IFERROR(VLOOKUP(D_SAV!$C193,Faktorreihe!$A$3:$F$91,VLOOKUP(D_SAV!$G193,D1_ND!$A$3:$E$51,5,FALSE)+1,FALSE),0)),0)</f>
        <v>0</v>
      </c>
      <c r="AD193" s="103">
        <f t="shared" si="30"/>
        <v>0</v>
      </c>
      <c r="AE193" s="103">
        <f t="shared" si="31"/>
        <v>0</v>
      </c>
      <c r="AF193" s="52">
        <f t="shared" si="32"/>
        <v>0</v>
      </c>
    </row>
    <row r="194" spans="1:32" x14ac:dyDescent="0.25">
      <c r="A194" s="156" t="b">
        <f t="shared" si="33"/>
        <v>0</v>
      </c>
      <c r="B194" s="92"/>
      <c r="C194" s="92"/>
      <c r="D194" s="92"/>
      <c r="E194" s="92"/>
      <c r="F194" s="92"/>
      <c r="G194" s="92"/>
      <c r="H194" s="170" t="str">
        <f>IFERROR(VLOOKUP($G194,D1_ND!$A$3:$E$51,2,FALSE), "Agr ungültig")</f>
        <v>Agr ungültig</v>
      </c>
      <c r="I194" s="170" t="str">
        <f>IFERROR(VLOOKUP($G194,D1_ND!$A$3:$E$51,3,FALSE), "Agr ungültig")</f>
        <v>Agr ungültig</v>
      </c>
      <c r="J194" s="170" t="str">
        <f>IFERROR(VLOOKUP($G194,D1_ND!$A$3:$E$51,4,FALSE), "Agr ungültig")</f>
        <v>Agr ungültig</v>
      </c>
      <c r="K194" s="171" t="str">
        <f t="shared" si="24"/>
        <v>ja</v>
      </c>
      <c r="L194" s="124"/>
      <c r="M194" s="125"/>
      <c r="N194" s="126"/>
      <c r="O194" s="127"/>
      <c r="P194" s="123"/>
      <c r="Q194" s="123"/>
      <c r="R194" s="123"/>
      <c r="S194" s="123"/>
      <c r="T194" s="52">
        <f t="shared" si="25"/>
        <v>0</v>
      </c>
      <c r="U194" s="509">
        <f>IF(OR($B194=0,$C194=0,$J194=0,$J194="Agr ungültig"),0,IF($J194="keine","keine",IF(A_Stammdaten!$B$11-D_SAV!$C194&lt;0,0,MAX(0,D_SAV!$J194-(A_Stammdaten!$B$11-D_SAV!$C194)))))</f>
        <v>0</v>
      </c>
      <c r="V194" s="103">
        <f>IF($U194=0,0,IF(A_Stammdaten!$B$11-D_SAV!$C194&lt;0,0,D_SAV!$T194))</f>
        <v>0</v>
      </c>
      <c r="W194" s="103">
        <f t="shared" si="34"/>
        <v>0</v>
      </c>
      <c r="X194" s="52">
        <f t="shared" si="26"/>
        <v>0</v>
      </c>
      <c r="Y194" s="511">
        <v>1</v>
      </c>
      <c r="Z194" s="103">
        <f t="shared" si="27"/>
        <v>0</v>
      </c>
      <c r="AA194" s="103">
        <f t="shared" si="28"/>
        <v>0</v>
      </c>
      <c r="AB194" s="103">
        <f t="shared" si="29"/>
        <v>0</v>
      </c>
      <c r="AC194" s="513">
        <f>IFERROR(IF(VLOOKUP($G194,D1_ND!$A$3:$E$51,5,FALSE)="keine",1,IFERROR(VLOOKUP(D_SAV!$C194,Faktorreihe!$A$3:$F$91,VLOOKUP(D_SAV!$G194,D1_ND!$A$3:$E$51,5,FALSE)+1,FALSE),0)),0)</f>
        <v>0</v>
      </c>
      <c r="AD194" s="103">
        <f t="shared" si="30"/>
        <v>0</v>
      </c>
      <c r="AE194" s="103">
        <f t="shared" si="31"/>
        <v>0</v>
      </c>
      <c r="AF194" s="52">
        <f t="shared" si="32"/>
        <v>0</v>
      </c>
    </row>
    <row r="195" spans="1:32" x14ac:dyDescent="0.25">
      <c r="A195" s="156" t="b">
        <f t="shared" si="33"/>
        <v>0</v>
      </c>
      <c r="B195" s="92"/>
      <c r="C195" s="92"/>
      <c r="D195" s="92"/>
      <c r="E195" s="92"/>
      <c r="F195" s="92"/>
      <c r="G195" s="92"/>
      <c r="H195" s="170" t="str">
        <f>IFERROR(VLOOKUP($G195,D1_ND!$A$3:$E$51,2,FALSE), "Agr ungültig")</f>
        <v>Agr ungültig</v>
      </c>
      <c r="I195" s="170" t="str">
        <f>IFERROR(VLOOKUP($G195,D1_ND!$A$3:$E$51,3,FALSE), "Agr ungültig")</f>
        <v>Agr ungültig</v>
      </c>
      <c r="J195" s="170" t="str">
        <f>IFERROR(VLOOKUP($G195,D1_ND!$A$3:$E$51,4,FALSE), "Agr ungültig")</f>
        <v>Agr ungültig</v>
      </c>
      <c r="K195" s="171" t="str">
        <f t="shared" si="24"/>
        <v>ja</v>
      </c>
      <c r="L195" s="124"/>
      <c r="M195" s="125"/>
      <c r="N195" s="126"/>
      <c r="O195" s="127"/>
      <c r="P195" s="123"/>
      <c r="Q195" s="123"/>
      <c r="R195" s="123"/>
      <c r="S195" s="123"/>
      <c r="T195" s="52">
        <f t="shared" si="25"/>
        <v>0</v>
      </c>
      <c r="U195" s="509">
        <f>IF(OR($B195=0,$C195=0,$J195=0,$J195="Agr ungültig"),0,IF($J195="keine","keine",IF(A_Stammdaten!$B$11-D_SAV!$C195&lt;0,0,MAX(0,D_SAV!$J195-(A_Stammdaten!$B$11-D_SAV!$C195)))))</f>
        <v>0</v>
      </c>
      <c r="V195" s="103">
        <f>IF($U195=0,0,IF(A_Stammdaten!$B$11-D_SAV!$C195&lt;0,0,D_SAV!$T195))</f>
        <v>0</v>
      </c>
      <c r="W195" s="103">
        <f t="shared" si="34"/>
        <v>0</v>
      </c>
      <c r="X195" s="52">
        <f t="shared" si="26"/>
        <v>0</v>
      </c>
      <c r="Y195" s="511">
        <v>1</v>
      </c>
      <c r="Z195" s="103">
        <f t="shared" si="27"/>
        <v>0</v>
      </c>
      <c r="AA195" s="103">
        <f t="shared" si="28"/>
        <v>0</v>
      </c>
      <c r="AB195" s="103">
        <f t="shared" si="29"/>
        <v>0</v>
      </c>
      <c r="AC195" s="513">
        <f>IFERROR(IF(VLOOKUP($G195,D1_ND!$A$3:$E$51,5,FALSE)="keine",1,IFERROR(VLOOKUP(D_SAV!$C195,Faktorreihe!$A$3:$F$91,VLOOKUP(D_SAV!$G195,D1_ND!$A$3:$E$51,5,FALSE)+1,FALSE),0)),0)</f>
        <v>0</v>
      </c>
      <c r="AD195" s="103">
        <f t="shared" si="30"/>
        <v>0</v>
      </c>
      <c r="AE195" s="103">
        <f t="shared" si="31"/>
        <v>0</v>
      </c>
      <c r="AF195" s="52">
        <f t="shared" si="32"/>
        <v>0</v>
      </c>
    </row>
    <row r="196" spans="1:32" x14ac:dyDescent="0.25">
      <c r="A196" s="156" t="b">
        <f t="shared" si="33"/>
        <v>0</v>
      </c>
      <c r="B196" s="92"/>
      <c r="C196" s="92"/>
      <c r="D196" s="92"/>
      <c r="E196" s="92"/>
      <c r="F196" s="92"/>
      <c r="G196" s="92"/>
      <c r="H196" s="170" t="str">
        <f>IFERROR(VLOOKUP($G196,D1_ND!$A$3:$E$51,2,FALSE), "Agr ungültig")</f>
        <v>Agr ungültig</v>
      </c>
      <c r="I196" s="170" t="str">
        <f>IFERROR(VLOOKUP($G196,D1_ND!$A$3:$E$51,3,FALSE), "Agr ungültig")</f>
        <v>Agr ungültig</v>
      </c>
      <c r="J196" s="170" t="str">
        <f>IFERROR(VLOOKUP($G196,D1_ND!$A$3:$E$51,4,FALSE), "Agr ungültig")</f>
        <v>Agr ungültig</v>
      </c>
      <c r="K196" s="171" t="str">
        <f t="shared" si="24"/>
        <v>ja</v>
      </c>
      <c r="L196" s="124"/>
      <c r="M196" s="125"/>
      <c r="N196" s="126"/>
      <c r="O196" s="127"/>
      <c r="P196" s="123"/>
      <c r="Q196" s="123"/>
      <c r="R196" s="123"/>
      <c r="S196" s="123"/>
      <c r="T196" s="52">
        <f t="shared" si="25"/>
        <v>0</v>
      </c>
      <c r="U196" s="509">
        <f>IF(OR($B196=0,$C196=0,$J196=0,$J196="Agr ungültig"),0,IF($J196="keine","keine",IF(A_Stammdaten!$B$11-D_SAV!$C196&lt;0,0,MAX(0,D_SAV!$J196-(A_Stammdaten!$B$11-D_SAV!$C196)))))</f>
        <v>0</v>
      </c>
      <c r="V196" s="103">
        <f>IF($U196=0,0,IF(A_Stammdaten!$B$11-D_SAV!$C196&lt;0,0,D_SAV!$T196))</f>
        <v>0</v>
      </c>
      <c r="W196" s="103">
        <f t="shared" si="34"/>
        <v>0</v>
      </c>
      <c r="X196" s="52">
        <f t="shared" si="26"/>
        <v>0</v>
      </c>
      <c r="Y196" s="511">
        <v>1</v>
      </c>
      <c r="Z196" s="103">
        <f t="shared" si="27"/>
        <v>0</v>
      </c>
      <c r="AA196" s="103">
        <f t="shared" si="28"/>
        <v>0</v>
      </c>
      <c r="AB196" s="103">
        <f t="shared" si="29"/>
        <v>0</v>
      </c>
      <c r="AC196" s="513">
        <f>IFERROR(IF(VLOOKUP($G196,D1_ND!$A$3:$E$51,5,FALSE)="keine",1,IFERROR(VLOOKUP(D_SAV!$C196,Faktorreihe!$A$3:$F$91,VLOOKUP(D_SAV!$G196,D1_ND!$A$3:$E$51,5,FALSE)+1,FALSE),0)),0)</f>
        <v>0</v>
      </c>
      <c r="AD196" s="103">
        <f t="shared" si="30"/>
        <v>0</v>
      </c>
      <c r="AE196" s="103">
        <f t="shared" si="31"/>
        <v>0</v>
      </c>
      <c r="AF196" s="52">
        <f t="shared" si="32"/>
        <v>0</v>
      </c>
    </row>
    <row r="197" spans="1:32" x14ac:dyDescent="0.25">
      <c r="A197" s="156" t="b">
        <f t="shared" si="33"/>
        <v>0</v>
      </c>
      <c r="B197" s="92"/>
      <c r="C197" s="92"/>
      <c r="D197" s="92"/>
      <c r="E197" s="92"/>
      <c r="F197" s="92"/>
      <c r="G197" s="92"/>
      <c r="H197" s="170" t="str">
        <f>IFERROR(VLOOKUP($G197,D1_ND!$A$3:$E$51,2,FALSE), "Agr ungültig")</f>
        <v>Agr ungültig</v>
      </c>
      <c r="I197" s="170" t="str">
        <f>IFERROR(VLOOKUP($G197,D1_ND!$A$3:$E$51,3,FALSE), "Agr ungültig")</f>
        <v>Agr ungültig</v>
      </c>
      <c r="J197" s="170" t="str">
        <f>IFERROR(VLOOKUP($G197,D1_ND!$A$3:$E$51,4,FALSE), "Agr ungültig")</f>
        <v>Agr ungültig</v>
      </c>
      <c r="K197" s="171" t="str">
        <f t="shared" si="24"/>
        <v>ja</v>
      </c>
      <c r="L197" s="124"/>
      <c r="M197" s="125"/>
      <c r="N197" s="126"/>
      <c r="O197" s="127"/>
      <c r="P197" s="123"/>
      <c r="Q197" s="123"/>
      <c r="R197" s="123"/>
      <c r="S197" s="123"/>
      <c r="T197" s="52">
        <f t="shared" si="25"/>
        <v>0</v>
      </c>
      <c r="U197" s="509">
        <f>IF(OR($B197=0,$C197=0,$J197=0,$J197="Agr ungültig"),0,IF($J197="keine","keine",IF(A_Stammdaten!$B$11-D_SAV!$C197&lt;0,0,MAX(0,D_SAV!$J197-(A_Stammdaten!$B$11-D_SAV!$C197)))))</f>
        <v>0</v>
      </c>
      <c r="V197" s="103">
        <f>IF($U197=0,0,IF(A_Stammdaten!$B$11-D_SAV!$C197&lt;0,0,D_SAV!$T197))</f>
        <v>0</v>
      </c>
      <c r="W197" s="103">
        <f t="shared" si="34"/>
        <v>0</v>
      </c>
      <c r="X197" s="52">
        <f t="shared" si="26"/>
        <v>0</v>
      </c>
      <c r="Y197" s="511">
        <v>1</v>
      </c>
      <c r="Z197" s="103">
        <f t="shared" si="27"/>
        <v>0</v>
      </c>
      <c r="AA197" s="103">
        <f t="shared" si="28"/>
        <v>0</v>
      </c>
      <c r="AB197" s="103">
        <f t="shared" si="29"/>
        <v>0</v>
      </c>
      <c r="AC197" s="513">
        <f>IFERROR(IF(VLOOKUP($G197,D1_ND!$A$3:$E$51,5,FALSE)="keine",1,IFERROR(VLOOKUP(D_SAV!$C197,Faktorreihe!$A$3:$F$91,VLOOKUP(D_SAV!$G197,D1_ND!$A$3:$E$51,5,FALSE)+1,FALSE),0)),0)</f>
        <v>0</v>
      </c>
      <c r="AD197" s="103">
        <f t="shared" si="30"/>
        <v>0</v>
      </c>
      <c r="AE197" s="103">
        <f t="shared" si="31"/>
        <v>0</v>
      </c>
      <c r="AF197" s="52">
        <f t="shared" si="32"/>
        <v>0</v>
      </c>
    </row>
    <row r="198" spans="1:32" x14ac:dyDescent="0.25">
      <c r="A198" s="156" t="b">
        <f t="shared" si="33"/>
        <v>0</v>
      </c>
      <c r="B198" s="92"/>
      <c r="C198" s="92"/>
      <c r="D198" s="92"/>
      <c r="E198" s="92"/>
      <c r="F198" s="92"/>
      <c r="G198" s="92"/>
      <c r="H198" s="170" t="str">
        <f>IFERROR(VLOOKUP($G198,D1_ND!$A$3:$E$51,2,FALSE), "Agr ungültig")</f>
        <v>Agr ungültig</v>
      </c>
      <c r="I198" s="170" t="str">
        <f>IFERROR(VLOOKUP($G198,D1_ND!$A$3:$E$51,3,FALSE), "Agr ungültig")</f>
        <v>Agr ungültig</v>
      </c>
      <c r="J198" s="170" t="str">
        <f>IFERROR(VLOOKUP($G198,D1_ND!$A$3:$E$51,4,FALSE), "Agr ungültig")</f>
        <v>Agr ungültig</v>
      </c>
      <c r="K198" s="171" t="str">
        <f t="shared" si="24"/>
        <v>ja</v>
      </c>
      <c r="L198" s="124"/>
      <c r="M198" s="125"/>
      <c r="N198" s="126"/>
      <c r="O198" s="127"/>
      <c r="P198" s="123"/>
      <c r="Q198" s="123"/>
      <c r="R198" s="123"/>
      <c r="S198" s="123"/>
      <c r="T198" s="52">
        <f t="shared" si="25"/>
        <v>0</v>
      </c>
      <c r="U198" s="509">
        <f>IF(OR($B198=0,$C198=0,$J198=0,$J198="Agr ungültig"),0,IF($J198="keine","keine",IF(A_Stammdaten!$B$11-D_SAV!$C198&lt;0,0,MAX(0,D_SAV!$J198-(A_Stammdaten!$B$11-D_SAV!$C198)))))</f>
        <v>0</v>
      </c>
      <c r="V198" s="103">
        <f>IF($U198=0,0,IF(A_Stammdaten!$B$11-D_SAV!$C198&lt;0,0,D_SAV!$T198))</f>
        <v>0</v>
      </c>
      <c r="W198" s="103">
        <f t="shared" si="34"/>
        <v>0</v>
      </c>
      <c r="X198" s="52">
        <f t="shared" si="26"/>
        <v>0</v>
      </c>
      <c r="Y198" s="511">
        <v>1</v>
      </c>
      <c r="Z198" s="103">
        <f t="shared" si="27"/>
        <v>0</v>
      </c>
      <c r="AA198" s="103">
        <f t="shared" si="28"/>
        <v>0</v>
      </c>
      <c r="AB198" s="103">
        <f t="shared" si="29"/>
        <v>0</v>
      </c>
      <c r="AC198" s="513">
        <f>IFERROR(IF(VLOOKUP($G198,D1_ND!$A$3:$E$51,5,FALSE)="keine",1,IFERROR(VLOOKUP(D_SAV!$C198,Faktorreihe!$A$3:$F$91,VLOOKUP(D_SAV!$G198,D1_ND!$A$3:$E$51,5,FALSE)+1,FALSE),0)),0)</f>
        <v>0</v>
      </c>
      <c r="AD198" s="103">
        <f t="shared" si="30"/>
        <v>0</v>
      </c>
      <c r="AE198" s="103">
        <f t="shared" si="31"/>
        <v>0</v>
      </c>
      <c r="AF198" s="52">
        <f t="shared" si="32"/>
        <v>0</v>
      </c>
    </row>
    <row r="199" spans="1:32" x14ac:dyDescent="0.25">
      <c r="A199" s="156" t="b">
        <f t="shared" si="33"/>
        <v>0</v>
      </c>
      <c r="B199" s="92"/>
      <c r="C199" s="92"/>
      <c r="D199" s="92"/>
      <c r="E199" s="92"/>
      <c r="F199" s="92"/>
      <c r="G199" s="92"/>
      <c r="H199" s="170" t="str">
        <f>IFERROR(VLOOKUP($G199,D1_ND!$A$3:$E$51,2,FALSE), "Agr ungültig")</f>
        <v>Agr ungültig</v>
      </c>
      <c r="I199" s="170" t="str">
        <f>IFERROR(VLOOKUP($G199,D1_ND!$A$3:$E$51,3,FALSE), "Agr ungültig")</f>
        <v>Agr ungültig</v>
      </c>
      <c r="J199" s="170" t="str">
        <f>IFERROR(VLOOKUP($G199,D1_ND!$A$3:$E$51,4,FALSE), "Agr ungültig")</f>
        <v>Agr ungültig</v>
      </c>
      <c r="K199" s="171" t="str">
        <f t="shared" ref="K199:K262" si="35">IF($C199&lt;=2005, "ja", "nein")</f>
        <v>ja</v>
      </c>
      <c r="L199" s="124"/>
      <c r="M199" s="125"/>
      <c r="N199" s="126"/>
      <c r="O199" s="127"/>
      <c r="P199" s="123"/>
      <c r="Q199" s="123"/>
      <c r="R199" s="123"/>
      <c r="S199" s="123"/>
      <c r="T199" s="52">
        <f t="shared" ref="T199:T262" si="36">IF(OR($G199="Anlagen im Bau/geleistete Anzahlungen des Sachanlagevermögens", $G199="geleistete Anzahlungen des imateriellen Vermögens"), $P199+$Q199-$R199,$P199+$Q199-$R199+$S199)</f>
        <v>0</v>
      </c>
      <c r="U199" s="509">
        <f>IF(OR($B199=0,$C199=0,$J199=0,$J199="Agr ungültig"),0,IF($J199="keine","keine",IF(A_Stammdaten!$B$11-D_SAV!$C199&lt;0,0,MAX(0,D_SAV!$J199-(A_Stammdaten!$B$11-D_SAV!$C199)))))</f>
        <v>0</v>
      </c>
      <c r="V199" s="103">
        <f>IF($U199=0,0,IF(A_Stammdaten!$B$11-D_SAV!$C199&lt;0,0,D_SAV!$T199))</f>
        <v>0</v>
      </c>
      <c r="W199" s="103">
        <f t="shared" si="34"/>
        <v>0</v>
      </c>
      <c r="X199" s="52">
        <f t="shared" ref="X199:X262" si="37">IF($U199=0,0,IF($U199="keine",$V199,$V199/$U199*($U199-1)))</f>
        <v>0</v>
      </c>
      <c r="Y199" s="511">
        <v>1</v>
      </c>
      <c r="Z199" s="103">
        <f t="shared" ref="Z199:Z262" si="38">$V199*$Y199</f>
        <v>0</v>
      </c>
      <c r="AA199" s="103">
        <f t="shared" ref="AA199:AA262" si="39">$Y199*$W199</f>
        <v>0</v>
      </c>
      <c r="AB199" s="103">
        <f t="shared" ref="AB199:AB262" si="40">$Y199*$X199</f>
        <v>0</v>
      </c>
      <c r="AC199" s="513">
        <f>IFERROR(IF(VLOOKUP($G199,D1_ND!$A$3:$E$51,5,FALSE)="keine",1,IFERROR(VLOOKUP(D_SAV!$C199,Faktorreihe!$A$3:$F$91,VLOOKUP(D_SAV!$G199,D1_ND!$A$3:$E$51,5,FALSE)+1,FALSE),0)),0)</f>
        <v>0</v>
      </c>
      <c r="AD199" s="103">
        <f t="shared" ref="AD199:AD262" si="41">$AC199*$Z199</f>
        <v>0</v>
      </c>
      <c r="AE199" s="103">
        <f t="shared" ref="AE199:AE262" si="42">$AC199*$AA199</f>
        <v>0</v>
      </c>
      <c r="AF199" s="52">
        <f t="shared" ref="AF199:AF262" si="43">$AC199*$AB199</f>
        <v>0</v>
      </c>
    </row>
    <row r="200" spans="1:32" x14ac:dyDescent="0.25">
      <c r="A200" s="156" t="b">
        <f t="shared" si="33"/>
        <v>0</v>
      </c>
      <c r="B200" s="92"/>
      <c r="C200" s="92"/>
      <c r="D200" s="92"/>
      <c r="E200" s="92"/>
      <c r="F200" s="92"/>
      <c r="G200" s="92"/>
      <c r="H200" s="170" t="str">
        <f>IFERROR(VLOOKUP($G200,D1_ND!$A$3:$E$51,2,FALSE), "Agr ungültig")</f>
        <v>Agr ungültig</v>
      </c>
      <c r="I200" s="170" t="str">
        <f>IFERROR(VLOOKUP($G200,D1_ND!$A$3:$E$51,3,FALSE), "Agr ungültig")</f>
        <v>Agr ungültig</v>
      </c>
      <c r="J200" s="170" t="str">
        <f>IFERROR(VLOOKUP($G200,D1_ND!$A$3:$E$51,4,FALSE), "Agr ungültig")</f>
        <v>Agr ungültig</v>
      </c>
      <c r="K200" s="171" t="str">
        <f t="shared" si="35"/>
        <v>ja</v>
      </c>
      <c r="L200" s="124"/>
      <c r="M200" s="125"/>
      <c r="N200" s="126"/>
      <c r="O200" s="127"/>
      <c r="P200" s="123"/>
      <c r="Q200" s="123"/>
      <c r="R200" s="123"/>
      <c r="S200" s="123"/>
      <c r="T200" s="52">
        <f t="shared" si="36"/>
        <v>0</v>
      </c>
      <c r="U200" s="509">
        <f>IF(OR($B200=0,$C200=0,$J200=0,$J200="Agr ungültig"),0,IF($J200="keine","keine",IF(A_Stammdaten!$B$11-D_SAV!$C200&lt;0,0,MAX(0,D_SAV!$J200-(A_Stammdaten!$B$11-D_SAV!$C200)))))</f>
        <v>0</v>
      </c>
      <c r="V200" s="103">
        <f>IF($U200=0,0,IF(A_Stammdaten!$B$11-D_SAV!$C200&lt;0,0,D_SAV!$T200))</f>
        <v>0</v>
      </c>
      <c r="W200" s="103">
        <f t="shared" si="34"/>
        <v>0</v>
      </c>
      <c r="X200" s="52">
        <f t="shared" si="37"/>
        <v>0</v>
      </c>
      <c r="Y200" s="511">
        <v>1</v>
      </c>
      <c r="Z200" s="103">
        <f t="shared" si="38"/>
        <v>0</v>
      </c>
      <c r="AA200" s="103">
        <f t="shared" si="39"/>
        <v>0</v>
      </c>
      <c r="AB200" s="103">
        <f t="shared" si="40"/>
        <v>0</v>
      </c>
      <c r="AC200" s="513">
        <f>IFERROR(IF(VLOOKUP($G200,D1_ND!$A$3:$E$51,5,FALSE)="keine",1,IFERROR(VLOOKUP(D_SAV!$C200,Faktorreihe!$A$3:$F$91,VLOOKUP(D_SAV!$G200,D1_ND!$A$3:$E$51,5,FALSE)+1,FALSE),0)),0)</f>
        <v>0</v>
      </c>
      <c r="AD200" s="103">
        <f t="shared" si="41"/>
        <v>0</v>
      </c>
      <c r="AE200" s="103">
        <f t="shared" si="42"/>
        <v>0</v>
      </c>
      <c r="AF200" s="52">
        <f t="shared" si="43"/>
        <v>0</v>
      </c>
    </row>
    <row r="201" spans="1:32" x14ac:dyDescent="0.25">
      <c r="A201" s="156" t="b">
        <f t="shared" si="33"/>
        <v>0</v>
      </c>
      <c r="B201" s="92"/>
      <c r="C201" s="92"/>
      <c r="D201" s="92"/>
      <c r="E201" s="92"/>
      <c r="F201" s="92"/>
      <c r="G201" s="92"/>
      <c r="H201" s="170" t="str">
        <f>IFERROR(VLOOKUP($G201,D1_ND!$A$3:$E$51,2,FALSE), "Agr ungültig")</f>
        <v>Agr ungültig</v>
      </c>
      <c r="I201" s="170" t="str">
        <f>IFERROR(VLOOKUP($G201,D1_ND!$A$3:$E$51,3,FALSE), "Agr ungültig")</f>
        <v>Agr ungültig</v>
      </c>
      <c r="J201" s="170" t="str">
        <f>IFERROR(VLOOKUP($G201,D1_ND!$A$3:$E$51,4,FALSE), "Agr ungültig")</f>
        <v>Agr ungültig</v>
      </c>
      <c r="K201" s="171" t="str">
        <f t="shared" si="35"/>
        <v>ja</v>
      </c>
      <c r="L201" s="124"/>
      <c r="M201" s="125"/>
      <c r="N201" s="126"/>
      <c r="O201" s="127"/>
      <c r="P201" s="123"/>
      <c r="Q201" s="123"/>
      <c r="R201" s="123"/>
      <c r="S201" s="123"/>
      <c r="T201" s="52">
        <f t="shared" si="36"/>
        <v>0</v>
      </c>
      <c r="U201" s="509">
        <f>IF(OR($B201=0,$C201=0,$J201=0,$J201="Agr ungültig"),0,IF($J201="keine","keine",IF(A_Stammdaten!$B$11-D_SAV!$C201&lt;0,0,MAX(0,D_SAV!$J201-(A_Stammdaten!$B$11-D_SAV!$C201)))))</f>
        <v>0</v>
      </c>
      <c r="V201" s="103">
        <f>IF($U201=0,0,IF(A_Stammdaten!$B$11-D_SAV!$C201&lt;0,0,D_SAV!$T201))</f>
        <v>0</v>
      </c>
      <c r="W201" s="103">
        <f t="shared" si="34"/>
        <v>0</v>
      </c>
      <c r="X201" s="52">
        <f t="shared" si="37"/>
        <v>0</v>
      </c>
      <c r="Y201" s="511">
        <v>1</v>
      </c>
      <c r="Z201" s="103">
        <f t="shared" si="38"/>
        <v>0</v>
      </c>
      <c r="AA201" s="103">
        <f t="shared" si="39"/>
        <v>0</v>
      </c>
      <c r="AB201" s="103">
        <f t="shared" si="40"/>
        <v>0</v>
      </c>
      <c r="AC201" s="513">
        <f>IFERROR(IF(VLOOKUP($G201,D1_ND!$A$3:$E$51,5,FALSE)="keine",1,IFERROR(VLOOKUP(D_SAV!$C201,Faktorreihe!$A$3:$F$91,VLOOKUP(D_SAV!$G201,D1_ND!$A$3:$E$51,5,FALSE)+1,FALSE),0)),0)</f>
        <v>0</v>
      </c>
      <c r="AD201" s="103">
        <f t="shared" si="41"/>
        <v>0</v>
      </c>
      <c r="AE201" s="103">
        <f t="shared" si="42"/>
        <v>0</v>
      </c>
      <c r="AF201" s="52">
        <f t="shared" si="43"/>
        <v>0</v>
      </c>
    </row>
    <row r="202" spans="1:32" x14ac:dyDescent="0.25">
      <c r="A202" s="156" t="b">
        <f t="shared" si="33"/>
        <v>0</v>
      </c>
      <c r="B202" s="92"/>
      <c r="C202" s="92"/>
      <c r="D202" s="92"/>
      <c r="E202" s="92"/>
      <c r="F202" s="92"/>
      <c r="G202" s="92"/>
      <c r="H202" s="170" t="str">
        <f>IFERROR(VLOOKUP($G202,D1_ND!$A$3:$E$51,2,FALSE), "Agr ungültig")</f>
        <v>Agr ungültig</v>
      </c>
      <c r="I202" s="170" t="str">
        <f>IFERROR(VLOOKUP($G202,D1_ND!$A$3:$E$51,3,FALSE), "Agr ungültig")</f>
        <v>Agr ungültig</v>
      </c>
      <c r="J202" s="170" t="str">
        <f>IFERROR(VLOOKUP($G202,D1_ND!$A$3:$E$51,4,FALSE), "Agr ungültig")</f>
        <v>Agr ungültig</v>
      </c>
      <c r="K202" s="171" t="str">
        <f t="shared" si="35"/>
        <v>ja</v>
      </c>
      <c r="L202" s="124"/>
      <c r="M202" s="125"/>
      <c r="N202" s="126"/>
      <c r="O202" s="127"/>
      <c r="P202" s="123"/>
      <c r="Q202" s="123"/>
      <c r="R202" s="123"/>
      <c r="S202" s="123"/>
      <c r="T202" s="52">
        <f t="shared" si="36"/>
        <v>0</v>
      </c>
      <c r="U202" s="509">
        <f>IF(OR($B202=0,$C202=0,$J202=0,$J202="Agr ungültig"),0,IF($J202="keine","keine",IF(A_Stammdaten!$B$11-D_SAV!$C202&lt;0,0,MAX(0,D_SAV!$J202-(A_Stammdaten!$B$11-D_SAV!$C202)))))</f>
        <v>0</v>
      </c>
      <c r="V202" s="103">
        <f>IF($U202=0,0,IF(A_Stammdaten!$B$11-D_SAV!$C202&lt;0,0,D_SAV!$T202))</f>
        <v>0</v>
      </c>
      <c r="W202" s="103">
        <f t="shared" si="34"/>
        <v>0</v>
      </c>
      <c r="X202" s="52">
        <f t="shared" si="37"/>
        <v>0</v>
      </c>
      <c r="Y202" s="511">
        <v>1</v>
      </c>
      <c r="Z202" s="103">
        <f t="shared" si="38"/>
        <v>0</v>
      </c>
      <c r="AA202" s="103">
        <f t="shared" si="39"/>
        <v>0</v>
      </c>
      <c r="AB202" s="103">
        <f t="shared" si="40"/>
        <v>0</v>
      </c>
      <c r="AC202" s="513">
        <f>IFERROR(IF(VLOOKUP($G202,D1_ND!$A$3:$E$51,5,FALSE)="keine",1,IFERROR(VLOOKUP(D_SAV!$C202,Faktorreihe!$A$3:$F$91,VLOOKUP(D_SAV!$G202,D1_ND!$A$3:$E$51,5,FALSE)+1,FALSE),0)),0)</f>
        <v>0</v>
      </c>
      <c r="AD202" s="103">
        <f t="shared" si="41"/>
        <v>0</v>
      </c>
      <c r="AE202" s="103">
        <f t="shared" si="42"/>
        <v>0</v>
      </c>
      <c r="AF202" s="52">
        <f t="shared" si="43"/>
        <v>0</v>
      </c>
    </row>
    <row r="203" spans="1:32" x14ac:dyDescent="0.25">
      <c r="A203" s="156" t="b">
        <f t="shared" si="33"/>
        <v>0</v>
      </c>
      <c r="B203" s="92"/>
      <c r="C203" s="92"/>
      <c r="D203" s="92"/>
      <c r="E203" s="92"/>
      <c r="F203" s="92"/>
      <c r="G203" s="92"/>
      <c r="H203" s="170" t="str">
        <f>IFERROR(VLOOKUP($G203,D1_ND!$A$3:$E$51,2,FALSE), "Agr ungültig")</f>
        <v>Agr ungültig</v>
      </c>
      <c r="I203" s="170" t="str">
        <f>IFERROR(VLOOKUP($G203,D1_ND!$A$3:$E$51,3,FALSE), "Agr ungültig")</f>
        <v>Agr ungültig</v>
      </c>
      <c r="J203" s="170" t="str">
        <f>IFERROR(VLOOKUP($G203,D1_ND!$A$3:$E$51,4,FALSE), "Agr ungültig")</f>
        <v>Agr ungültig</v>
      </c>
      <c r="K203" s="171" t="str">
        <f t="shared" si="35"/>
        <v>ja</v>
      </c>
      <c r="L203" s="124"/>
      <c r="M203" s="125"/>
      <c r="N203" s="126"/>
      <c r="O203" s="127"/>
      <c r="P203" s="123"/>
      <c r="Q203" s="123"/>
      <c r="R203" s="123"/>
      <c r="S203" s="123"/>
      <c r="T203" s="52">
        <f t="shared" si="36"/>
        <v>0</v>
      </c>
      <c r="U203" s="509">
        <f>IF(OR($B203=0,$C203=0,$J203=0,$J203="Agr ungültig"),0,IF($J203="keine","keine",IF(A_Stammdaten!$B$11-D_SAV!$C203&lt;0,0,MAX(0,D_SAV!$J203-(A_Stammdaten!$B$11-D_SAV!$C203)))))</f>
        <v>0</v>
      </c>
      <c r="V203" s="103">
        <f>IF($U203=0,0,IF(A_Stammdaten!$B$11-D_SAV!$C203&lt;0,0,D_SAV!$T203))</f>
        <v>0</v>
      </c>
      <c r="W203" s="103">
        <f t="shared" si="34"/>
        <v>0</v>
      </c>
      <c r="X203" s="52">
        <f t="shared" si="37"/>
        <v>0</v>
      </c>
      <c r="Y203" s="511">
        <v>1</v>
      </c>
      <c r="Z203" s="103">
        <f t="shared" si="38"/>
        <v>0</v>
      </c>
      <c r="AA203" s="103">
        <f t="shared" si="39"/>
        <v>0</v>
      </c>
      <c r="AB203" s="103">
        <f t="shared" si="40"/>
        <v>0</v>
      </c>
      <c r="AC203" s="513">
        <f>IFERROR(IF(VLOOKUP($G203,D1_ND!$A$3:$E$51,5,FALSE)="keine",1,IFERROR(VLOOKUP(D_SAV!$C203,Faktorreihe!$A$3:$F$91,VLOOKUP(D_SAV!$G203,D1_ND!$A$3:$E$51,5,FALSE)+1,FALSE),0)),0)</f>
        <v>0</v>
      </c>
      <c r="AD203" s="103">
        <f t="shared" si="41"/>
        <v>0</v>
      </c>
      <c r="AE203" s="103">
        <f t="shared" si="42"/>
        <v>0</v>
      </c>
      <c r="AF203" s="52">
        <f t="shared" si="43"/>
        <v>0</v>
      </c>
    </row>
    <row r="204" spans="1:32" x14ac:dyDescent="0.25">
      <c r="A204" s="156" t="b">
        <f t="shared" si="33"/>
        <v>0</v>
      </c>
      <c r="B204" s="92"/>
      <c r="C204" s="92"/>
      <c r="D204" s="92"/>
      <c r="E204" s="92"/>
      <c r="F204" s="92"/>
      <c r="G204" s="92"/>
      <c r="H204" s="170" t="str">
        <f>IFERROR(VLOOKUP($G204,D1_ND!$A$3:$E$51,2,FALSE), "Agr ungültig")</f>
        <v>Agr ungültig</v>
      </c>
      <c r="I204" s="170" t="str">
        <f>IFERROR(VLOOKUP($G204,D1_ND!$A$3:$E$51,3,FALSE), "Agr ungültig")</f>
        <v>Agr ungültig</v>
      </c>
      <c r="J204" s="170" t="str">
        <f>IFERROR(VLOOKUP($G204,D1_ND!$A$3:$E$51,4,FALSE), "Agr ungültig")</f>
        <v>Agr ungültig</v>
      </c>
      <c r="K204" s="171" t="str">
        <f t="shared" si="35"/>
        <v>ja</v>
      </c>
      <c r="L204" s="124"/>
      <c r="M204" s="125"/>
      <c r="N204" s="126"/>
      <c r="O204" s="127"/>
      <c r="P204" s="123"/>
      <c r="Q204" s="123"/>
      <c r="R204" s="123"/>
      <c r="S204" s="123"/>
      <c r="T204" s="52">
        <f t="shared" si="36"/>
        <v>0</v>
      </c>
      <c r="U204" s="509">
        <f>IF(OR($B204=0,$C204=0,$J204=0,$J204="Agr ungültig"),0,IF($J204="keine","keine",IF(A_Stammdaten!$B$11-D_SAV!$C204&lt;0,0,MAX(0,D_SAV!$J204-(A_Stammdaten!$B$11-D_SAV!$C204)))))</f>
        <v>0</v>
      </c>
      <c r="V204" s="103">
        <f>IF($U204=0,0,IF(A_Stammdaten!$B$11-D_SAV!$C204&lt;0,0,D_SAV!$T204))</f>
        <v>0</v>
      </c>
      <c r="W204" s="103">
        <f t="shared" si="34"/>
        <v>0</v>
      </c>
      <c r="X204" s="52">
        <f t="shared" si="37"/>
        <v>0</v>
      </c>
      <c r="Y204" s="511">
        <v>1</v>
      </c>
      <c r="Z204" s="103">
        <f t="shared" si="38"/>
        <v>0</v>
      </c>
      <c r="AA204" s="103">
        <f t="shared" si="39"/>
        <v>0</v>
      </c>
      <c r="AB204" s="103">
        <f t="shared" si="40"/>
        <v>0</v>
      </c>
      <c r="AC204" s="513">
        <f>IFERROR(IF(VLOOKUP($G204,D1_ND!$A$3:$E$51,5,FALSE)="keine",1,IFERROR(VLOOKUP(D_SAV!$C204,Faktorreihe!$A$3:$F$91,VLOOKUP(D_SAV!$G204,D1_ND!$A$3:$E$51,5,FALSE)+1,FALSE),0)),0)</f>
        <v>0</v>
      </c>
      <c r="AD204" s="103">
        <f t="shared" si="41"/>
        <v>0</v>
      </c>
      <c r="AE204" s="103">
        <f t="shared" si="42"/>
        <v>0</v>
      </c>
      <c r="AF204" s="52">
        <f t="shared" si="43"/>
        <v>0</v>
      </c>
    </row>
    <row r="205" spans="1:32" x14ac:dyDescent="0.25">
      <c r="A205" s="156" t="b">
        <f t="shared" si="33"/>
        <v>0</v>
      </c>
      <c r="B205" s="92"/>
      <c r="C205" s="92"/>
      <c r="D205" s="92"/>
      <c r="E205" s="92"/>
      <c r="F205" s="92"/>
      <c r="G205" s="92"/>
      <c r="H205" s="170" t="str">
        <f>IFERROR(VLOOKUP($G205,D1_ND!$A$3:$E$51,2,FALSE), "Agr ungültig")</f>
        <v>Agr ungültig</v>
      </c>
      <c r="I205" s="170" t="str">
        <f>IFERROR(VLOOKUP($G205,D1_ND!$A$3:$E$51,3,FALSE), "Agr ungültig")</f>
        <v>Agr ungültig</v>
      </c>
      <c r="J205" s="170" t="str">
        <f>IFERROR(VLOOKUP($G205,D1_ND!$A$3:$E$51,4,FALSE), "Agr ungültig")</f>
        <v>Agr ungültig</v>
      </c>
      <c r="K205" s="171" t="str">
        <f t="shared" si="35"/>
        <v>ja</v>
      </c>
      <c r="L205" s="124"/>
      <c r="M205" s="125"/>
      <c r="N205" s="126"/>
      <c r="O205" s="127"/>
      <c r="P205" s="123"/>
      <c r="Q205" s="123"/>
      <c r="R205" s="123"/>
      <c r="S205" s="123"/>
      <c r="T205" s="52">
        <f t="shared" si="36"/>
        <v>0</v>
      </c>
      <c r="U205" s="509">
        <f>IF(OR($B205=0,$C205=0,$J205=0,$J205="Agr ungültig"),0,IF($J205="keine","keine",IF(A_Stammdaten!$B$11-D_SAV!$C205&lt;0,0,MAX(0,D_SAV!$J205-(A_Stammdaten!$B$11-D_SAV!$C205)))))</f>
        <v>0</v>
      </c>
      <c r="V205" s="103">
        <f>IF($U205=0,0,IF(A_Stammdaten!$B$11-D_SAV!$C205&lt;0,0,D_SAV!$T205))</f>
        <v>0</v>
      </c>
      <c r="W205" s="103">
        <f t="shared" si="34"/>
        <v>0</v>
      </c>
      <c r="X205" s="52">
        <f t="shared" si="37"/>
        <v>0</v>
      </c>
      <c r="Y205" s="511">
        <v>1</v>
      </c>
      <c r="Z205" s="103">
        <f t="shared" si="38"/>
        <v>0</v>
      </c>
      <c r="AA205" s="103">
        <f t="shared" si="39"/>
        <v>0</v>
      </c>
      <c r="AB205" s="103">
        <f t="shared" si="40"/>
        <v>0</v>
      </c>
      <c r="AC205" s="513">
        <f>IFERROR(IF(VLOOKUP($G205,D1_ND!$A$3:$E$51,5,FALSE)="keine",1,IFERROR(VLOOKUP(D_SAV!$C205,Faktorreihe!$A$3:$F$91,VLOOKUP(D_SAV!$G205,D1_ND!$A$3:$E$51,5,FALSE)+1,FALSE),0)),0)</f>
        <v>0</v>
      </c>
      <c r="AD205" s="103">
        <f t="shared" si="41"/>
        <v>0</v>
      </c>
      <c r="AE205" s="103">
        <f t="shared" si="42"/>
        <v>0</v>
      </c>
      <c r="AF205" s="52">
        <f t="shared" si="43"/>
        <v>0</v>
      </c>
    </row>
    <row r="206" spans="1:32" x14ac:dyDescent="0.25">
      <c r="A206" s="156" t="b">
        <f t="shared" si="33"/>
        <v>0</v>
      </c>
      <c r="B206" s="92"/>
      <c r="C206" s="92"/>
      <c r="D206" s="92"/>
      <c r="E206" s="92"/>
      <c r="F206" s="92"/>
      <c r="G206" s="92"/>
      <c r="H206" s="170" t="str">
        <f>IFERROR(VLOOKUP($G206,D1_ND!$A$3:$E$51,2,FALSE), "Agr ungültig")</f>
        <v>Agr ungültig</v>
      </c>
      <c r="I206" s="170" t="str">
        <f>IFERROR(VLOOKUP($G206,D1_ND!$A$3:$E$51,3,FALSE), "Agr ungültig")</f>
        <v>Agr ungültig</v>
      </c>
      <c r="J206" s="170" t="str">
        <f>IFERROR(VLOOKUP($G206,D1_ND!$A$3:$E$51,4,FALSE), "Agr ungültig")</f>
        <v>Agr ungültig</v>
      </c>
      <c r="K206" s="171" t="str">
        <f t="shared" si="35"/>
        <v>ja</v>
      </c>
      <c r="L206" s="124"/>
      <c r="M206" s="125"/>
      <c r="N206" s="126"/>
      <c r="O206" s="127"/>
      <c r="P206" s="123"/>
      <c r="Q206" s="123"/>
      <c r="R206" s="123"/>
      <c r="S206" s="123"/>
      <c r="T206" s="52">
        <f t="shared" si="36"/>
        <v>0</v>
      </c>
      <c r="U206" s="509">
        <f>IF(OR($B206=0,$C206=0,$J206=0,$J206="Agr ungültig"),0,IF($J206="keine","keine",IF(A_Stammdaten!$B$11-D_SAV!$C206&lt;0,0,MAX(0,D_SAV!$J206-(A_Stammdaten!$B$11-D_SAV!$C206)))))</f>
        <v>0</v>
      </c>
      <c r="V206" s="103">
        <f>IF($U206=0,0,IF(A_Stammdaten!$B$11-D_SAV!$C206&lt;0,0,D_SAV!$T206))</f>
        <v>0</v>
      </c>
      <c r="W206" s="103">
        <f t="shared" si="34"/>
        <v>0</v>
      </c>
      <c r="X206" s="52">
        <f t="shared" si="37"/>
        <v>0</v>
      </c>
      <c r="Y206" s="511">
        <v>1</v>
      </c>
      <c r="Z206" s="103">
        <f t="shared" si="38"/>
        <v>0</v>
      </c>
      <c r="AA206" s="103">
        <f t="shared" si="39"/>
        <v>0</v>
      </c>
      <c r="AB206" s="103">
        <f t="shared" si="40"/>
        <v>0</v>
      </c>
      <c r="AC206" s="513">
        <f>IFERROR(IF(VLOOKUP($G206,D1_ND!$A$3:$E$51,5,FALSE)="keine",1,IFERROR(VLOOKUP(D_SAV!$C206,Faktorreihe!$A$3:$F$91,VLOOKUP(D_SAV!$G206,D1_ND!$A$3:$E$51,5,FALSE)+1,FALSE),0)),0)</f>
        <v>0</v>
      </c>
      <c r="AD206" s="103">
        <f t="shared" si="41"/>
        <v>0</v>
      </c>
      <c r="AE206" s="103">
        <f t="shared" si="42"/>
        <v>0</v>
      </c>
      <c r="AF206" s="52">
        <f t="shared" si="43"/>
        <v>0</v>
      </c>
    </row>
    <row r="207" spans="1:32" x14ac:dyDescent="0.25">
      <c r="A207" s="156" t="b">
        <f t="shared" si="33"/>
        <v>0</v>
      </c>
      <c r="B207" s="92"/>
      <c r="C207" s="92"/>
      <c r="D207" s="92"/>
      <c r="E207" s="92"/>
      <c r="F207" s="92"/>
      <c r="G207" s="92"/>
      <c r="H207" s="170" t="str">
        <f>IFERROR(VLOOKUP($G207,D1_ND!$A$3:$E$51,2,FALSE), "Agr ungültig")</f>
        <v>Agr ungültig</v>
      </c>
      <c r="I207" s="170" t="str">
        <f>IFERROR(VLOOKUP($G207,D1_ND!$A$3:$E$51,3,FALSE), "Agr ungültig")</f>
        <v>Agr ungültig</v>
      </c>
      <c r="J207" s="170" t="str">
        <f>IFERROR(VLOOKUP($G207,D1_ND!$A$3:$E$51,4,FALSE), "Agr ungültig")</f>
        <v>Agr ungültig</v>
      </c>
      <c r="K207" s="171" t="str">
        <f t="shared" si="35"/>
        <v>ja</v>
      </c>
      <c r="L207" s="124"/>
      <c r="M207" s="125"/>
      <c r="N207" s="126"/>
      <c r="O207" s="127"/>
      <c r="P207" s="123"/>
      <c r="Q207" s="123"/>
      <c r="R207" s="123"/>
      <c r="S207" s="123"/>
      <c r="T207" s="52">
        <f t="shared" si="36"/>
        <v>0</v>
      </c>
      <c r="U207" s="509">
        <f>IF(OR($B207=0,$C207=0,$J207=0,$J207="Agr ungültig"),0,IF($J207="keine","keine",IF(A_Stammdaten!$B$11-D_SAV!$C207&lt;0,0,MAX(0,D_SAV!$J207-(A_Stammdaten!$B$11-D_SAV!$C207)))))</f>
        <v>0</v>
      </c>
      <c r="V207" s="103">
        <f>IF($U207=0,0,IF(A_Stammdaten!$B$11-D_SAV!$C207&lt;0,0,D_SAV!$T207))</f>
        <v>0</v>
      </c>
      <c r="W207" s="103">
        <f t="shared" si="34"/>
        <v>0</v>
      </c>
      <c r="X207" s="52">
        <f t="shared" si="37"/>
        <v>0</v>
      </c>
      <c r="Y207" s="511">
        <v>1</v>
      </c>
      <c r="Z207" s="103">
        <f t="shared" si="38"/>
        <v>0</v>
      </c>
      <c r="AA207" s="103">
        <f t="shared" si="39"/>
        <v>0</v>
      </c>
      <c r="AB207" s="103">
        <f t="shared" si="40"/>
        <v>0</v>
      </c>
      <c r="AC207" s="513">
        <f>IFERROR(IF(VLOOKUP($G207,D1_ND!$A$3:$E$51,5,FALSE)="keine",1,IFERROR(VLOOKUP(D_SAV!$C207,Faktorreihe!$A$3:$F$91,VLOOKUP(D_SAV!$G207,D1_ND!$A$3:$E$51,5,FALSE)+1,FALSE),0)),0)</f>
        <v>0</v>
      </c>
      <c r="AD207" s="103">
        <f t="shared" si="41"/>
        <v>0</v>
      </c>
      <c r="AE207" s="103">
        <f t="shared" si="42"/>
        <v>0</v>
      </c>
      <c r="AF207" s="52">
        <f t="shared" si="43"/>
        <v>0</v>
      </c>
    </row>
    <row r="208" spans="1:32" x14ac:dyDescent="0.25">
      <c r="A208" s="156" t="b">
        <f t="shared" si="33"/>
        <v>0</v>
      </c>
      <c r="B208" s="92"/>
      <c r="C208" s="92"/>
      <c r="D208" s="92"/>
      <c r="E208" s="92"/>
      <c r="F208" s="92"/>
      <c r="G208" s="92"/>
      <c r="H208" s="170" t="str">
        <f>IFERROR(VLOOKUP($G208,D1_ND!$A$3:$E$51,2,FALSE), "Agr ungültig")</f>
        <v>Agr ungültig</v>
      </c>
      <c r="I208" s="170" t="str">
        <f>IFERROR(VLOOKUP($G208,D1_ND!$A$3:$E$51,3,FALSE), "Agr ungültig")</f>
        <v>Agr ungültig</v>
      </c>
      <c r="J208" s="170" t="str">
        <f>IFERROR(VLOOKUP($G208,D1_ND!$A$3:$E$51,4,FALSE), "Agr ungültig")</f>
        <v>Agr ungültig</v>
      </c>
      <c r="K208" s="171" t="str">
        <f t="shared" si="35"/>
        <v>ja</v>
      </c>
      <c r="L208" s="124"/>
      <c r="M208" s="125"/>
      <c r="N208" s="126"/>
      <c r="O208" s="127"/>
      <c r="P208" s="123"/>
      <c r="Q208" s="123"/>
      <c r="R208" s="123"/>
      <c r="S208" s="123"/>
      <c r="T208" s="52">
        <f t="shared" si="36"/>
        <v>0</v>
      </c>
      <c r="U208" s="509">
        <f>IF(OR($B208=0,$C208=0,$J208=0,$J208="Agr ungültig"),0,IF($J208="keine","keine",IF(A_Stammdaten!$B$11-D_SAV!$C208&lt;0,0,MAX(0,D_SAV!$J208-(A_Stammdaten!$B$11-D_SAV!$C208)))))</f>
        <v>0</v>
      </c>
      <c r="V208" s="103">
        <f>IF($U208=0,0,IF(A_Stammdaten!$B$11-D_SAV!$C208&lt;0,0,D_SAV!$T208))</f>
        <v>0</v>
      </c>
      <c r="W208" s="103">
        <f t="shared" si="34"/>
        <v>0</v>
      </c>
      <c r="X208" s="52">
        <f t="shared" si="37"/>
        <v>0</v>
      </c>
      <c r="Y208" s="511">
        <v>1</v>
      </c>
      <c r="Z208" s="103">
        <f t="shared" si="38"/>
        <v>0</v>
      </c>
      <c r="AA208" s="103">
        <f t="shared" si="39"/>
        <v>0</v>
      </c>
      <c r="AB208" s="103">
        <f t="shared" si="40"/>
        <v>0</v>
      </c>
      <c r="AC208" s="513">
        <f>IFERROR(IF(VLOOKUP($G208,D1_ND!$A$3:$E$51,5,FALSE)="keine",1,IFERROR(VLOOKUP(D_SAV!$C208,Faktorreihe!$A$3:$F$91,VLOOKUP(D_SAV!$G208,D1_ND!$A$3:$E$51,5,FALSE)+1,FALSE),0)),0)</f>
        <v>0</v>
      </c>
      <c r="AD208" s="103">
        <f t="shared" si="41"/>
        <v>0</v>
      </c>
      <c r="AE208" s="103">
        <f t="shared" si="42"/>
        <v>0</v>
      </c>
      <c r="AF208" s="52">
        <f t="shared" si="43"/>
        <v>0</v>
      </c>
    </row>
    <row r="209" spans="1:32" x14ac:dyDescent="0.25">
      <c r="A209" s="156" t="b">
        <f t="shared" si="33"/>
        <v>0</v>
      </c>
      <c r="B209" s="92"/>
      <c r="C209" s="92"/>
      <c r="D209" s="92"/>
      <c r="E209" s="92"/>
      <c r="F209" s="92"/>
      <c r="G209" s="92"/>
      <c r="H209" s="170" t="str">
        <f>IFERROR(VLOOKUP($G209,D1_ND!$A$3:$E$51,2,FALSE), "Agr ungültig")</f>
        <v>Agr ungültig</v>
      </c>
      <c r="I209" s="170" t="str">
        <f>IFERROR(VLOOKUP($G209,D1_ND!$A$3:$E$51,3,FALSE), "Agr ungültig")</f>
        <v>Agr ungültig</v>
      </c>
      <c r="J209" s="170" t="str">
        <f>IFERROR(VLOOKUP($G209,D1_ND!$A$3:$E$51,4,FALSE), "Agr ungültig")</f>
        <v>Agr ungültig</v>
      </c>
      <c r="K209" s="171" t="str">
        <f t="shared" si="35"/>
        <v>ja</v>
      </c>
      <c r="L209" s="124"/>
      <c r="M209" s="125"/>
      <c r="N209" s="126"/>
      <c r="O209" s="127"/>
      <c r="P209" s="123"/>
      <c r="Q209" s="123"/>
      <c r="R209" s="123"/>
      <c r="S209" s="123"/>
      <c r="T209" s="52">
        <f t="shared" si="36"/>
        <v>0</v>
      </c>
      <c r="U209" s="509">
        <f>IF(OR($B209=0,$C209=0,$J209=0,$J209="Agr ungültig"),0,IF($J209="keine","keine",IF(A_Stammdaten!$B$11-D_SAV!$C209&lt;0,0,MAX(0,D_SAV!$J209-(A_Stammdaten!$B$11-D_SAV!$C209)))))</f>
        <v>0</v>
      </c>
      <c r="V209" s="103">
        <f>IF($U209=0,0,IF(A_Stammdaten!$B$11-D_SAV!$C209&lt;0,0,D_SAV!$T209))</f>
        <v>0</v>
      </c>
      <c r="W209" s="103">
        <f t="shared" si="34"/>
        <v>0</v>
      </c>
      <c r="X209" s="52">
        <f t="shared" si="37"/>
        <v>0</v>
      </c>
      <c r="Y209" s="511">
        <v>1</v>
      </c>
      <c r="Z209" s="103">
        <f t="shared" si="38"/>
        <v>0</v>
      </c>
      <c r="AA209" s="103">
        <f t="shared" si="39"/>
        <v>0</v>
      </c>
      <c r="AB209" s="103">
        <f t="shared" si="40"/>
        <v>0</v>
      </c>
      <c r="AC209" s="513">
        <f>IFERROR(IF(VLOOKUP($G209,D1_ND!$A$3:$E$51,5,FALSE)="keine",1,IFERROR(VLOOKUP(D_SAV!$C209,Faktorreihe!$A$3:$F$91,VLOOKUP(D_SAV!$G209,D1_ND!$A$3:$E$51,5,FALSE)+1,FALSE),0)),0)</f>
        <v>0</v>
      </c>
      <c r="AD209" s="103">
        <f t="shared" si="41"/>
        <v>0</v>
      </c>
      <c r="AE209" s="103">
        <f t="shared" si="42"/>
        <v>0</v>
      </c>
      <c r="AF209" s="52">
        <f t="shared" si="43"/>
        <v>0</v>
      </c>
    </row>
    <row r="210" spans="1:32" x14ac:dyDescent="0.25">
      <c r="A210" s="156" t="b">
        <f t="shared" si="33"/>
        <v>0</v>
      </c>
      <c r="B210" s="92"/>
      <c r="C210" s="92"/>
      <c r="D210" s="92"/>
      <c r="E210" s="92"/>
      <c r="F210" s="92"/>
      <c r="G210" s="92"/>
      <c r="H210" s="170" t="str">
        <f>IFERROR(VLOOKUP($G210,D1_ND!$A$3:$E$51,2,FALSE), "Agr ungültig")</f>
        <v>Agr ungültig</v>
      </c>
      <c r="I210" s="170" t="str">
        <f>IFERROR(VLOOKUP($G210,D1_ND!$A$3:$E$51,3,FALSE), "Agr ungültig")</f>
        <v>Agr ungültig</v>
      </c>
      <c r="J210" s="170" t="str">
        <f>IFERROR(VLOOKUP($G210,D1_ND!$A$3:$E$51,4,FALSE), "Agr ungültig")</f>
        <v>Agr ungültig</v>
      </c>
      <c r="K210" s="171" t="str">
        <f t="shared" si="35"/>
        <v>ja</v>
      </c>
      <c r="L210" s="124"/>
      <c r="M210" s="125"/>
      <c r="N210" s="126"/>
      <c r="O210" s="127"/>
      <c r="P210" s="123"/>
      <c r="Q210" s="123"/>
      <c r="R210" s="123"/>
      <c r="S210" s="123"/>
      <c r="T210" s="52">
        <f t="shared" si="36"/>
        <v>0</v>
      </c>
      <c r="U210" s="509">
        <f>IF(OR($B210=0,$C210=0,$J210=0,$J210="Agr ungültig"),0,IF($J210="keine","keine",IF(A_Stammdaten!$B$11-D_SAV!$C210&lt;0,0,MAX(0,D_SAV!$J210-(A_Stammdaten!$B$11-D_SAV!$C210)))))</f>
        <v>0</v>
      </c>
      <c r="V210" s="103">
        <f>IF($U210=0,0,IF(A_Stammdaten!$B$11-D_SAV!$C210&lt;0,0,D_SAV!$T210))</f>
        <v>0</v>
      </c>
      <c r="W210" s="103">
        <f t="shared" si="34"/>
        <v>0</v>
      </c>
      <c r="X210" s="52">
        <f t="shared" si="37"/>
        <v>0</v>
      </c>
      <c r="Y210" s="511">
        <v>1</v>
      </c>
      <c r="Z210" s="103">
        <f t="shared" si="38"/>
        <v>0</v>
      </c>
      <c r="AA210" s="103">
        <f t="shared" si="39"/>
        <v>0</v>
      </c>
      <c r="AB210" s="103">
        <f t="shared" si="40"/>
        <v>0</v>
      </c>
      <c r="AC210" s="513">
        <f>IFERROR(IF(VLOOKUP($G210,D1_ND!$A$3:$E$51,5,FALSE)="keine",1,IFERROR(VLOOKUP(D_SAV!$C210,Faktorreihe!$A$3:$F$91,VLOOKUP(D_SAV!$G210,D1_ND!$A$3:$E$51,5,FALSE)+1,FALSE),0)),0)</f>
        <v>0</v>
      </c>
      <c r="AD210" s="103">
        <f t="shared" si="41"/>
        <v>0</v>
      </c>
      <c r="AE210" s="103">
        <f t="shared" si="42"/>
        <v>0</v>
      </c>
      <c r="AF210" s="52">
        <f t="shared" si="43"/>
        <v>0</v>
      </c>
    </row>
    <row r="211" spans="1:32" x14ac:dyDescent="0.25">
      <c r="A211" s="156" t="b">
        <f t="shared" si="33"/>
        <v>0</v>
      </c>
      <c r="B211" s="92"/>
      <c r="C211" s="92"/>
      <c r="D211" s="92"/>
      <c r="E211" s="92"/>
      <c r="F211" s="92"/>
      <c r="G211" s="92"/>
      <c r="H211" s="170" t="str">
        <f>IFERROR(VLOOKUP($G211,D1_ND!$A$3:$E$51,2,FALSE), "Agr ungültig")</f>
        <v>Agr ungültig</v>
      </c>
      <c r="I211" s="170" t="str">
        <f>IFERROR(VLOOKUP($G211,D1_ND!$A$3:$E$51,3,FALSE), "Agr ungültig")</f>
        <v>Agr ungültig</v>
      </c>
      <c r="J211" s="170" t="str">
        <f>IFERROR(VLOOKUP($G211,D1_ND!$A$3:$E$51,4,FALSE), "Agr ungültig")</f>
        <v>Agr ungültig</v>
      </c>
      <c r="K211" s="171" t="str">
        <f t="shared" si="35"/>
        <v>ja</v>
      </c>
      <c r="L211" s="124"/>
      <c r="M211" s="125"/>
      <c r="N211" s="126"/>
      <c r="O211" s="127"/>
      <c r="P211" s="123"/>
      <c r="Q211" s="123"/>
      <c r="R211" s="123"/>
      <c r="S211" s="123"/>
      <c r="T211" s="52">
        <f t="shared" si="36"/>
        <v>0</v>
      </c>
      <c r="U211" s="509">
        <f>IF(OR($B211=0,$C211=0,$J211=0,$J211="Agr ungültig"),0,IF($J211="keine","keine",IF(A_Stammdaten!$B$11-D_SAV!$C211&lt;0,0,MAX(0,D_SAV!$J211-(A_Stammdaten!$B$11-D_SAV!$C211)))))</f>
        <v>0</v>
      </c>
      <c r="V211" s="103">
        <f>IF($U211=0,0,IF(A_Stammdaten!$B$11-D_SAV!$C211&lt;0,0,D_SAV!$T211))</f>
        <v>0</v>
      </c>
      <c r="W211" s="103">
        <f t="shared" si="34"/>
        <v>0</v>
      </c>
      <c r="X211" s="52">
        <f t="shared" si="37"/>
        <v>0</v>
      </c>
      <c r="Y211" s="511">
        <v>1</v>
      </c>
      <c r="Z211" s="103">
        <f t="shared" si="38"/>
        <v>0</v>
      </c>
      <c r="AA211" s="103">
        <f t="shared" si="39"/>
        <v>0</v>
      </c>
      <c r="AB211" s="103">
        <f t="shared" si="40"/>
        <v>0</v>
      </c>
      <c r="AC211" s="513">
        <f>IFERROR(IF(VLOOKUP($G211,D1_ND!$A$3:$E$51,5,FALSE)="keine",1,IFERROR(VLOOKUP(D_SAV!$C211,Faktorreihe!$A$3:$F$91,VLOOKUP(D_SAV!$G211,D1_ND!$A$3:$E$51,5,FALSE)+1,FALSE),0)),0)</f>
        <v>0</v>
      </c>
      <c r="AD211" s="103">
        <f t="shared" si="41"/>
        <v>0</v>
      </c>
      <c r="AE211" s="103">
        <f t="shared" si="42"/>
        <v>0</v>
      </c>
      <c r="AF211" s="52">
        <f t="shared" si="43"/>
        <v>0</v>
      </c>
    </row>
    <row r="212" spans="1:32" x14ac:dyDescent="0.25">
      <c r="A212" s="156" t="b">
        <f t="shared" si="33"/>
        <v>0</v>
      </c>
      <c r="B212" s="92"/>
      <c r="C212" s="92"/>
      <c r="D212" s="92"/>
      <c r="E212" s="92"/>
      <c r="F212" s="92"/>
      <c r="G212" s="92"/>
      <c r="H212" s="170" t="str">
        <f>IFERROR(VLOOKUP($G212,D1_ND!$A$3:$E$51,2,FALSE), "Agr ungültig")</f>
        <v>Agr ungültig</v>
      </c>
      <c r="I212" s="170" t="str">
        <f>IFERROR(VLOOKUP($G212,D1_ND!$A$3:$E$51,3,FALSE), "Agr ungültig")</f>
        <v>Agr ungültig</v>
      </c>
      <c r="J212" s="170" t="str">
        <f>IFERROR(VLOOKUP($G212,D1_ND!$A$3:$E$51,4,FALSE), "Agr ungültig")</f>
        <v>Agr ungültig</v>
      </c>
      <c r="K212" s="171" t="str">
        <f t="shared" si="35"/>
        <v>ja</v>
      </c>
      <c r="L212" s="124"/>
      <c r="M212" s="125"/>
      <c r="N212" s="126"/>
      <c r="O212" s="127"/>
      <c r="P212" s="123"/>
      <c r="Q212" s="123"/>
      <c r="R212" s="123"/>
      <c r="S212" s="123"/>
      <c r="T212" s="52">
        <f t="shared" si="36"/>
        <v>0</v>
      </c>
      <c r="U212" s="509">
        <f>IF(OR($B212=0,$C212=0,$J212=0,$J212="Agr ungültig"),0,IF($J212="keine","keine",IF(A_Stammdaten!$B$11-D_SAV!$C212&lt;0,0,MAX(0,D_SAV!$J212-(A_Stammdaten!$B$11-D_SAV!$C212)))))</f>
        <v>0</v>
      </c>
      <c r="V212" s="103">
        <f>IF($U212=0,0,IF(A_Stammdaten!$B$11-D_SAV!$C212&lt;0,0,D_SAV!$T212))</f>
        <v>0</v>
      </c>
      <c r="W212" s="103">
        <f t="shared" si="34"/>
        <v>0</v>
      </c>
      <c r="X212" s="52">
        <f t="shared" si="37"/>
        <v>0</v>
      </c>
      <c r="Y212" s="511">
        <v>1</v>
      </c>
      <c r="Z212" s="103">
        <f t="shared" si="38"/>
        <v>0</v>
      </c>
      <c r="AA212" s="103">
        <f t="shared" si="39"/>
        <v>0</v>
      </c>
      <c r="AB212" s="103">
        <f t="shared" si="40"/>
        <v>0</v>
      </c>
      <c r="AC212" s="513">
        <f>IFERROR(IF(VLOOKUP($G212,D1_ND!$A$3:$E$51,5,FALSE)="keine",1,IFERROR(VLOOKUP(D_SAV!$C212,Faktorreihe!$A$3:$F$91,VLOOKUP(D_SAV!$G212,D1_ND!$A$3:$E$51,5,FALSE)+1,FALSE),0)),0)</f>
        <v>0</v>
      </c>
      <c r="AD212" s="103">
        <f t="shared" si="41"/>
        <v>0</v>
      </c>
      <c r="AE212" s="103">
        <f t="shared" si="42"/>
        <v>0</v>
      </c>
      <c r="AF212" s="52">
        <f t="shared" si="43"/>
        <v>0</v>
      </c>
    </row>
    <row r="213" spans="1:32" x14ac:dyDescent="0.25">
      <c r="A213" s="156" t="b">
        <f t="shared" si="33"/>
        <v>0</v>
      </c>
      <c r="B213" s="92"/>
      <c r="C213" s="92"/>
      <c r="D213" s="92"/>
      <c r="E213" s="92"/>
      <c r="F213" s="92"/>
      <c r="G213" s="92"/>
      <c r="H213" s="170" t="str">
        <f>IFERROR(VLOOKUP($G213,D1_ND!$A$3:$E$51,2,FALSE), "Agr ungültig")</f>
        <v>Agr ungültig</v>
      </c>
      <c r="I213" s="170" t="str">
        <f>IFERROR(VLOOKUP($G213,D1_ND!$A$3:$E$51,3,FALSE), "Agr ungültig")</f>
        <v>Agr ungültig</v>
      </c>
      <c r="J213" s="170" t="str">
        <f>IFERROR(VLOOKUP($G213,D1_ND!$A$3:$E$51,4,FALSE), "Agr ungültig")</f>
        <v>Agr ungültig</v>
      </c>
      <c r="K213" s="171" t="str">
        <f t="shared" si="35"/>
        <v>ja</v>
      </c>
      <c r="L213" s="124"/>
      <c r="M213" s="125"/>
      <c r="N213" s="126"/>
      <c r="O213" s="127"/>
      <c r="P213" s="123"/>
      <c r="Q213" s="123"/>
      <c r="R213" s="123"/>
      <c r="S213" s="123"/>
      <c r="T213" s="52">
        <f t="shared" si="36"/>
        <v>0</v>
      </c>
      <c r="U213" s="509">
        <f>IF(OR($B213=0,$C213=0,$J213=0,$J213="Agr ungültig"),0,IF($J213="keine","keine",IF(A_Stammdaten!$B$11-D_SAV!$C213&lt;0,0,MAX(0,D_SAV!$J213-(A_Stammdaten!$B$11-D_SAV!$C213)))))</f>
        <v>0</v>
      </c>
      <c r="V213" s="103">
        <f>IF($U213=0,0,IF(A_Stammdaten!$B$11-D_SAV!$C213&lt;0,0,D_SAV!$T213))</f>
        <v>0</v>
      </c>
      <c r="W213" s="103">
        <f t="shared" si="34"/>
        <v>0</v>
      </c>
      <c r="X213" s="52">
        <f t="shared" si="37"/>
        <v>0</v>
      </c>
      <c r="Y213" s="511">
        <v>1</v>
      </c>
      <c r="Z213" s="103">
        <f t="shared" si="38"/>
        <v>0</v>
      </c>
      <c r="AA213" s="103">
        <f t="shared" si="39"/>
        <v>0</v>
      </c>
      <c r="AB213" s="103">
        <f t="shared" si="40"/>
        <v>0</v>
      </c>
      <c r="AC213" s="513">
        <f>IFERROR(IF(VLOOKUP($G213,D1_ND!$A$3:$E$51,5,FALSE)="keine",1,IFERROR(VLOOKUP(D_SAV!$C213,Faktorreihe!$A$3:$F$91,VLOOKUP(D_SAV!$G213,D1_ND!$A$3:$E$51,5,FALSE)+1,FALSE),0)),0)</f>
        <v>0</v>
      </c>
      <c r="AD213" s="103">
        <f t="shared" si="41"/>
        <v>0</v>
      </c>
      <c r="AE213" s="103">
        <f t="shared" si="42"/>
        <v>0</v>
      </c>
      <c r="AF213" s="52">
        <f t="shared" si="43"/>
        <v>0</v>
      </c>
    </row>
    <row r="214" spans="1:32" x14ac:dyDescent="0.25">
      <c r="A214" s="156" t="b">
        <f t="shared" si="33"/>
        <v>0</v>
      </c>
      <c r="B214" s="92"/>
      <c r="C214" s="92"/>
      <c r="D214" s="92"/>
      <c r="E214" s="92"/>
      <c r="F214" s="92"/>
      <c r="G214" s="92"/>
      <c r="H214" s="170" t="str">
        <f>IFERROR(VLOOKUP($G214,D1_ND!$A$3:$E$51,2,FALSE), "Agr ungültig")</f>
        <v>Agr ungültig</v>
      </c>
      <c r="I214" s="170" t="str">
        <f>IFERROR(VLOOKUP($G214,D1_ND!$A$3:$E$51,3,FALSE), "Agr ungültig")</f>
        <v>Agr ungültig</v>
      </c>
      <c r="J214" s="170" t="str">
        <f>IFERROR(VLOOKUP($G214,D1_ND!$A$3:$E$51,4,FALSE), "Agr ungültig")</f>
        <v>Agr ungültig</v>
      </c>
      <c r="K214" s="171" t="str">
        <f t="shared" si="35"/>
        <v>ja</v>
      </c>
      <c r="L214" s="124"/>
      <c r="M214" s="125"/>
      <c r="N214" s="126"/>
      <c r="O214" s="127"/>
      <c r="P214" s="123"/>
      <c r="Q214" s="123"/>
      <c r="R214" s="123"/>
      <c r="S214" s="123"/>
      <c r="T214" s="52">
        <f t="shared" si="36"/>
        <v>0</v>
      </c>
      <c r="U214" s="509">
        <f>IF(OR($B214=0,$C214=0,$J214=0,$J214="Agr ungültig"),0,IF($J214="keine","keine",IF(A_Stammdaten!$B$11-D_SAV!$C214&lt;0,0,MAX(0,D_SAV!$J214-(A_Stammdaten!$B$11-D_SAV!$C214)))))</f>
        <v>0</v>
      </c>
      <c r="V214" s="103">
        <f>IF($U214=0,0,IF(A_Stammdaten!$B$11-D_SAV!$C214&lt;0,0,D_SAV!$T214))</f>
        <v>0</v>
      </c>
      <c r="W214" s="103">
        <f t="shared" si="34"/>
        <v>0</v>
      </c>
      <c r="X214" s="52">
        <f t="shared" si="37"/>
        <v>0</v>
      </c>
      <c r="Y214" s="511">
        <v>1</v>
      </c>
      <c r="Z214" s="103">
        <f t="shared" si="38"/>
        <v>0</v>
      </c>
      <c r="AA214" s="103">
        <f t="shared" si="39"/>
        <v>0</v>
      </c>
      <c r="AB214" s="103">
        <f t="shared" si="40"/>
        <v>0</v>
      </c>
      <c r="AC214" s="513">
        <f>IFERROR(IF(VLOOKUP($G214,D1_ND!$A$3:$E$51,5,FALSE)="keine",1,IFERROR(VLOOKUP(D_SAV!$C214,Faktorreihe!$A$3:$F$91,VLOOKUP(D_SAV!$G214,D1_ND!$A$3:$E$51,5,FALSE)+1,FALSE),0)),0)</f>
        <v>0</v>
      </c>
      <c r="AD214" s="103">
        <f t="shared" si="41"/>
        <v>0</v>
      </c>
      <c r="AE214" s="103">
        <f t="shared" si="42"/>
        <v>0</v>
      </c>
      <c r="AF214" s="52">
        <f t="shared" si="43"/>
        <v>0</v>
      </c>
    </row>
    <row r="215" spans="1:32" x14ac:dyDescent="0.25">
      <c r="A215" s="156" t="b">
        <f t="shared" si="33"/>
        <v>0</v>
      </c>
      <c r="B215" s="92"/>
      <c r="C215" s="92"/>
      <c r="D215" s="92"/>
      <c r="E215" s="92"/>
      <c r="F215" s="92"/>
      <c r="G215" s="92"/>
      <c r="H215" s="170" t="str">
        <f>IFERROR(VLOOKUP($G215,D1_ND!$A$3:$E$51,2,FALSE), "Agr ungültig")</f>
        <v>Agr ungültig</v>
      </c>
      <c r="I215" s="170" t="str">
        <f>IFERROR(VLOOKUP($G215,D1_ND!$A$3:$E$51,3,FALSE), "Agr ungültig")</f>
        <v>Agr ungültig</v>
      </c>
      <c r="J215" s="170" t="str">
        <f>IFERROR(VLOOKUP($G215,D1_ND!$A$3:$E$51,4,FALSE), "Agr ungültig")</f>
        <v>Agr ungültig</v>
      </c>
      <c r="K215" s="171" t="str">
        <f t="shared" si="35"/>
        <v>ja</v>
      </c>
      <c r="L215" s="124"/>
      <c r="M215" s="125"/>
      <c r="N215" s="126"/>
      <c r="O215" s="127"/>
      <c r="P215" s="123"/>
      <c r="Q215" s="123"/>
      <c r="R215" s="123"/>
      <c r="S215" s="123"/>
      <c r="T215" s="52">
        <f t="shared" si="36"/>
        <v>0</v>
      </c>
      <c r="U215" s="509">
        <f>IF(OR($B215=0,$C215=0,$J215=0,$J215="Agr ungültig"),0,IF($J215="keine","keine",IF(A_Stammdaten!$B$11-D_SAV!$C215&lt;0,0,MAX(0,D_SAV!$J215-(A_Stammdaten!$B$11-D_SAV!$C215)))))</f>
        <v>0</v>
      </c>
      <c r="V215" s="103">
        <f>IF($U215=0,0,IF(A_Stammdaten!$B$11-D_SAV!$C215&lt;0,0,D_SAV!$T215))</f>
        <v>0</v>
      </c>
      <c r="W215" s="103">
        <f t="shared" si="34"/>
        <v>0</v>
      </c>
      <c r="X215" s="52">
        <f t="shared" si="37"/>
        <v>0</v>
      </c>
      <c r="Y215" s="511">
        <v>1</v>
      </c>
      <c r="Z215" s="103">
        <f t="shared" si="38"/>
        <v>0</v>
      </c>
      <c r="AA215" s="103">
        <f t="shared" si="39"/>
        <v>0</v>
      </c>
      <c r="AB215" s="103">
        <f t="shared" si="40"/>
        <v>0</v>
      </c>
      <c r="AC215" s="513">
        <f>IFERROR(IF(VLOOKUP($G215,D1_ND!$A$3:$E$51,5,FALSE)="keine",1,IFERROR(VLOOKUP(D_SAV!$C215,Faktorreihe!$A$3:$F$91,VLOOKUP(D_SAV!$G215,D1_ND!$A$3:$E$51,5,FALSE)+1,FALSE),0)),0)</f>
        <v>0</v>
      </c>
      <c r="AD215" s="103">
        <f t="shared" si="41"/>
        <v>0</v>
      </c>
      <c r="AE215" s="103">
        <f t="shared" si="42"/>
        <v>0</v>
      </c>
      <c r="AF215" s="52">
        <f t="shared" si="43"/>
        <v>0</v>
      </c>
    </row>
    <row r="216" spans="1:32" x14ac:dyDescent="0.25">
      <c r="A216" s="156" t="b">
        <f t="shared" si="33"/>
        <v>0</v>
      </c>
      <c r="B216" s="92"/>
      <c r="C216" s="92"/>
      <c r="D216" s="92"/>
      <c r="E216" s="92"/>
      <c r="F216" s="92"/>
      <c r="G216" s="92"/>
      <c r="H216" s="170" t="str">
        <f>IFERROR(VLOOKUP($G216,D1_ND!$A$3:$E$51,2,FALSE), "Agr ungültig")</f>
        <v>Agr ungültig</v>
      </c>
      <c r="I216" s="170" t="str">
        <f>IFERROR(VLOOKUP($G216,D1_ND!$A$3:$E$51,3,FALSE), "Agr ungültig")</f>
        <v>Agr ungültig</v>
      </c>
      <c r="J216" s="170" t="str">
        <f>IFERROR(VLOOKUP($G216,D1_ND!$A$3:$E$51,4,FALSE), "Agr ungültig")</f>
        <v>Agr ungültig</v>
      </c>
      <c r="K216" s="171" t="str">
        <f t="shared" si="35"/>
        <v>ja</v>
      </c>
      <c r="L216" s="124"/>
      <c r="M216" s="125"/>
      <c r="N216" s="126"/>
      <c r="O216" s="127"/>
      <c r="P216" s="123"/>
      <c r="Q216" s="123"/>
      <c r="R216" s="123"/>
      <c r="S216" s="123"/>
      <c r="T216" s="52">
        <f t="shared" si="36"/>
        <v>0</v>
      </c>
      <c r="U216" s="509">
        <f>IF(OR($B216=0,$C216=0,$J216=0,$J216="Agr ungültig"),0,IF($J216="keine","keine",IF(A_Stammdaten!$B$11-D_SAV!$C216&lt;0,0,MAX(0,D_SAV!$J216-(A_Stammdaten!$B$11-D_SAV!$C216)))))</f>
        <v>0</v>
      </c>
      <c r="V216" s="103">
        <f>IF($U216=0,0,IF(A_Stammdaten!$B$11-D_SAV!$C216&lt;0,0,D_SAV!$T216))</f>
        <v>0</v>
      </c>
      <c r="W216" s="103">
        <f t="shared" si="34"/>
        <v>0</v>
      </c>
      <c r="X216" s="52">
        <f t="shared" si="37"/>
        <v>0</v>
      </c>
      <c r="Y216" s="511">
        <v>1</v>
      </c>
      <c r="Z216" s="103">
        <f t="shared" si="38"/>
        <v>0</v>
      </c>
      <c r="AA216" s="103">
        <f t="shared" si="39"/>
        <v>0</v>
      </c>
      <c r="AB216" s="103">
        <f t="shared" si="40"/>
        <v>0</v>
      </c>
      <c r="AC216" s="513">
        <f>IFERROR(IF(VLOOKUP($G216,D1_ND!$A$3:$E$51,5,FALSE)="keine",1,IFERROR(VLOOKUP(D_SAV!$C216,Faktorreihe!$A$3:$F$91,VLOOKUP(D_SAV!$G216,D1_ND!$A$3:$E$51,5,FALSE)+1,FALSE),0)),0)</f>
        <v>0</v>
      </c>
      <c r="AD216" s="103">
        <f t="shared" si="41"/>
        <v>0</v>
      </c>
      <c r="AE216" s="103">
        <f t="shared" si="42"/>
        <v>0</v>
      </c>
      <c r="AF216" s="52">
        <f t="shared" si="43"/>
        <v>0</v>
      </c>
    </row>
    <row r="217" spans="1:32" x14ac:dyDescent="0.25">
      <c r="A217" s="156" t="b">
        <f t="shared" si="33"/>
        <v>0</v>
      </c>
      <c r="B217" s="92"/>
      <c r="C217" s="92"/>
      <c r="D217" s="92"/>
      <c r="E217" s="92"/>
      <c r="F217" s="92"/>
      <c r="G217" s="92"/>
      <c r="H217" s="170" t="str">
        <f>IFERROR(VLOOKUP($G217,D1_ND!$A$3:$E$51,2,FALSE), "Agr ungültig")</f>
        <v>Agr ungültig</v>
      </c>
      <c r="I217" s="170" t="str">
        <f>IFERROR(VLOOKUP($G217,D1_ND!$A$3:$E$51,3,FALSE), "Agr ungültig")</f>
        <v>Agr ungültig</v>
      </c>
      <c r="J217" s="170" t="str">
        <f>IFERROR(VLOOKUP($G217,D1_ND!$A$3:$E$51,4,FALSE), "Agr ungültig")</f>
        <v>Agr ungültig</v>
      </c>
      <c r="K217" s="171" t="str">
        <f t="shared" si="35"/>
        <v>ja</v>
      </c>
      <c r="L217" s="124"/>
      <c r="M217" s="125"/>
      <c r="N217" s="126"/>
      <c r="O217" s="127"/>
      <c r="P217" s="123"/>
      <c r="Q217" s="123"/>
      <c r="R217" s="123"/>
      <c r="S217" s="123"/>
      <c r="T217" s="52">
        <f t="shared" si="36"/>
        <v>0</v>
      </c>
      <c r="U217" s="509">
        <f>IF(OR($B217=0,$C217=0,$J217=0,$J217="Agr ungültig"),0,IF($J217="keine","keine",IF(A_Stammdaten!$B$11-D_SAV!$C217&lt;0,0,MAX(0,D_SAV!$J217-(A_Stammdaten!$B$11-D_SAV!$C217)))))</f>
        <v>0</v>
      </c>
      <c r="V217" s="103">
        <f>IF($U217=0,0,IF(A_Stammdaten!$B$11-D_SAV!$C217&lt;0,0,D_SAV!$T217))</f>
        <v>0</v>
      </c>
      <c r="W217" s="103">
        <f t="shared" si="34"/>
        <v>0</v>
      </c>
      <c r="X217" s="52">
        <f t="shared" si="37"/>
        <v>0</v>
      </c>
      <c r="Y217" s="511">
        <v>1</v>
      </c>
      <c r="Z217" s="103">
        <f t="shared" si="38"/>
        <v>0</v>
      </c>
      <c r="AA217" s="103">
        <f t="shared" si="39"/>
        <v>0</v>
      </c>
      <c r="AB217" s="103">
        <f t="shared" si="40"/>
        <v>0</v>
      </c>
      <c r="AC217" s="513">
        <f>IFERROR(IF(VLOOKUP($G217,D1_ND!$A$3:$E$51,5,FALSE)="keine",1,IFERROR(VLOOKUP(D_SAV!$C217,Faktorreihe!$A$3:$F$91,VLOOKUP(D_SAV!$G217,D1_ND!$A$3:$E$51,5,FALSE)+1,FALSE),0)),0)</f>
        <v>0</v>
      </c>
      <c r="AD217" s="103">
        <f t="shared" si="41"/>
        <v>0</v>
      </c>
      <c r="AE217" s="103">
        <f t="shared" si="42"/>
        <v>0</v>
      </c>
      <c r="AF217" s="52">
        <f t="shared" si="43"/>
        <v>0</v>
      </c>
    </row>
    <row r="218" spans="1:32" x14ac:dyDescent="0.25">
      <c r="A218" s="156" t="b">
        <f t="shared" si="33"/>
        <v>0</v>
      </c>
      <c r="B218" s="92"/>
      <c r="C218" s="92"/>
      <c r="D218" s="92"/>
      <c r="E218" s="92"/>
      <c r="F218" s="92"/>
      <c r="G218" s="92"/>
      <c r="H218" s="170" t="str">
        <f>IFERROR(VLOOKUP($G218,D1_ND!$A$3:$E$51,2,FALSE), "Agr ungültig")</f>
        <v>Agr ungültig</v>
      </c>
      <c r="I218" s="170" t="str">
        <f>IFERROR(VLOOKUP($G218,D1_ND!$A$3:$E$51,3,FALSE), "Agr ungültig")</f>
        <v>Agr ungültig</v>
      </c>
      <c r="J218" s="170" t="str">
        <f>IFERROR(VLOOKUP($G218,D1_ND!$A$3:$E$51,4,FALSE), "Agr ungültig")</f>
        <v>Agr ungültig</v>
      </c>
      <c r="K218" s="171" t="str">
        <f t="shared" si="35"/>
        <v>ja</v>
      </c>
      <c r="L218" s="124"/>
      <c r="M218" s="125"/>
      <c r="N218" s="126"/>
      <c r="O218" s="127"/>
      <c r="P218" s="123"/>
      <c r="Q218" s="123"/>
      <c r="R218" s="123"/>
      <c r="S218" s="123"/>
      <c r="T218" s="52">
        <f t="shared" si="36"/>
        <v>0</v>
      </c>
      <c r="U218" s="509">
        <f>IF(OR($B218=0,$C218=0,$J218=0,$J218="Agr ungültig"),0,IF($J218="keine","keine",IF(A_Stammdaten!$B$11-D_SAV!$C218&lt;0,0,MAX(0,D_SAV!$J218-(A_Stammdaten!$B$11-D_SAV!$C218)))))</f>
        <v>0</v>
      </c>
      <c r="V218" s="103">
        <f>IF($U218=0,0,IF(A_Stammdaten!$B$11-D_SAV!$C218&lt;0,0,D_SAV!$T218))</f>
        <v>0</v>
      </c>
      <c r="W218" s="103">
        <f t="shared" si="34"/>
        <v>0</v>
      </c>
      <c r="X218" s="52">
        <f t="shared" si="37"/>
        <v>0</v>
      </c>
      <c r="Y218" s="511">
        <v>1</v>
      </c>
      <c r="Z218" s="103">
        <f t="shared" si="38"/>
        <v>0</v>
      </c>
      <c r="AA218" s="103">
        <f t="shared" si="39"/>
        <v>0</v>
      </c>
      <c r="AB218" s="103">
        <f t="shared" si="40"/>
        <v>0</v>
      </c>
      <c r="AC218" s="513">
        <f>IFERROR(IF(VLOOKUP($G218,D1_ND!$A$3:$E$51,5,FALSE)="keine",1,IFERROR(VLOOKUP(D_SAV!$C218,Faktorreihe!$A$3:$F$91,VLOOKUP(D_SAV!$G218,D1_ND!$A$3:$E$51,5,FALSE)+1,FALSE),0)),0)</f>
        <v>0</v>
      </c>
      <c r="AD218" s="103">
        <f t="shared" si="41"/>
        <v>0</v>
      </c>
      <c r="AE218" s="103">
        <f t="shared" si="42"/>
        <v>0</v>
      </c>
      <c r="AF218" s="52">
        <f t="shared" si="43"/>
        <v>0</v>
      </c>
    </row>
    <row r="219" spans="1:32" x14ac:dyDescent="0.25">
      <c r="A219" s="156" t="b">
        <f t="shared" si="33"/>
        <v>0</v>
      </c>
      <c r="B219" s="92"/>
      <c r="C219" s="92"/>
      <c r="D219" s="92"/>
      <c r="E219" s="92"/>
      <c r="F219" s="92"/>
      <c r="G219" s="92"/>
      <c r="H219" s="170" t="str">
        <f>IFERROR(VLOOKUP($G219,D1_ND!$A$3:$E$51,2,FALSE), "Agr ungültig")</f>
        <v>Agr ungültig</v>
      </c>
      <c r="I219" s="170" t="str">
        <f>IFERROR(VLOOKUP($G219,D1_ND!$A$3:$E$51,3,FALSE), "Agr ungültig")</f>
        <v>Agr ungültig</v>
      </c>
      <c r="J219" s="170" t="str">
        <f>IFERROR(VLOOKUP($G219,D1_ND!$A$3:$E$51,4,FALSE), "Agr ungültig")</f>
        <v>Agr ungültig</v>
      </c>
      <c r="K219" s="171" t="str">
        <f t="shared" si="35"/>
        <v>ja</v>
      </c>
      <c r="L219" s="124"/>
      <c r="M219" s="125"/>
      <c r="N219" s="126"/>
      <c r="O219" s="127"/>
      <c r="P219" s="123"/>
      <c r="Q219" s="123"/>
      <c r="R219" s="123"/>
      <c r="S219" s="123"/>
      <c r="T219" s="52">
        <f t="shared" si="36"/>
        <v>0</v>
      </c>
      <c r="U219" s="509">
        <f>IF(OR($B219=0,$C219=0,$J219=0,$J219="Agr ungültig"),0,IF($J219="keine","keine",IF(A_Stammdaten!$B$11-D_SAV!$C219&lt;0,0,MAX(0,D_SAV!$J219-(A_Stammdaten!$B$11-D_SAV!$C219)))))</f>
        <v>0</v>
      </c>
      <c r="V219" s="103">
        <f>IF($U219=0,0,IF(A_Stammdaten!$B$11-D_SAV!$C219&lt;0,0,D_SAV!$T219))</f>
        <v>0</v>
      </c>
      <c r="W219" s="103">
        <f t="shared" si="34"/>
        <v>0</v>
      </c>
      <c r="X219" s="52">
        <f t="shared" si="37"/>
        <v>0</v>
      </c>
      <c r="Y219" s="511">
        <v>1</v>
      </c>
      <c r="Z219" s="103">
        <f t="shared" si="38"/>
        <v>0</v>
      </c>
      <c r="AA219" s="103">
        <f t="shared" si="39"/>
        <v>0</v>
      </c>
      <c r="AB219" s="103">
        <f t="shared" si="40"/>
        <v>0</v>
      </c>
      <c r="AC219" s="513">
        <f>IFERROR(IF(VLOOKUP($G219,D1_ND!$A$3:$E$51,5,FALSE)="keine",1,IFERROR(VLOOKUP(D_SAV!$C219,Faktorreihe!$A$3:$F$91,VLOOKUP(D_SAV!$G219,D1_ND!$A$3:$E$51,5,FALSE)+1,FALSE),0)),0)</f>
        <v>0</v>
      </c>
      <c r="AD219" s="103">
        <f t="shared" si="41"/>
        <v>0</v>
      </c>
      <c r="AE219" s="103">
        <f t="shared" si="42"/>
        <v>0</v>
      </c>
      <c r="AF219" s="52">
        <f t="shared" si="43"/>
        <v>0</v>
      </c>
    </row>
    <row r="220" spans="1:32" x14ac:dyDescent="0.25">
      <c r="A220" s="156" t="b">
        <f t="shared" si="33"/>
        <v>0</v>
      </c>
      <c r="B220" s="92"/>
      <c r="C220" s="92"/>
      <c r="D220" s="92"/>
      <c r="E220" s="92"/>
      <c r="F220" s="92"/>
      <c r="G220" s="92"/>
      <c r="H220" s="170" t="str">
        <f>IFERROR(VLOOKUP($G220,D1_ND!$A$3:$E$51,2,FALSE), "Agr ungültig")</f>
        <v>Agr ungültig</v>
      </c>
      <c r="I220" s="170" t="str">
        <f>IFERROR(VLOOKUP($G220,D1_ND!$A$3:$E$51,3,FALSE), "Agr ungültig")</f>
        <v>Agr ungültig</v>
      </c>
      <c r="J220" s="170" t="str">
        <f>IFERROR(VLOOKUP($G220,D1_ND!$A$3:$E$51,4,FALSE), "Agr ungültig")</f>
        <v>Agr ungültig</v>
      </c>
      <c r="K220" s="171" t="str">
        <f t="shared" si="35"/>
        <v>ja</v>
      </c>
      <c r="L220" s="124"/>
      <c r="M220" s="125"/>
      <c r="N220" s="126"/>
      <c r="O220" s="127"/>
      <c r="P220" s="123"/>
      <c r="Q220" s="123"/>
      <c r="R220" s="123"/>
      <c r="S220" s="123"/>
      <c r="T220" s="52">
        <f t="shared" si="36"/>
        <v>0</v>
      </c>
      <c r="U220" s="509">
        <f>IF(OR($B220=0,$C220=0,$J220=0,$J220="Agr ungültig"),0,IF($J220="keine","keine",IF(A_Stammdaten!$B$11-D_SAV!$C220&lt;0,0,MAX(0,D_SAV!$J220-(A_Stammdaten!$B$11-D_SAV!$C220)))))</f>
        <v>0</v>
      </c>
      <c r="V220" s="103">
        <f>IF($U220=0,0,IF(A_Stammdaten!$B$11-D_SAV!$C220&lt;0,0,D_SAV!$T220))</f>
        <v>0</v>
      </c>
      <c r="W220" s="103">
        <f t="shared" si="34"/>
        <v>0</v>
      </c>
      <c r="X220" s="52">
        <f t="shared" si="37"/>
        <v>0</v>
      </c>
      <c r="Y220" s="511">
        <v>1</v>
      </c>
      <c r="Z220" s="103">
        <f t="shared" si="38"/>
        <v>0</v>
      </c>
      <c r="AA220" s="103">
        <f t="shared" si="39"/>
        <v>0</v>
      </c>
      <c r="AB220" s="103">
        <f t="shared" si="40"/>
        <v>0</v>
      </c>
      <c r="AC220" s="513">
        <f>IFERROR(IF(VLOOKUP($G220,D1_ND!$A$3:$E$51,5,FALSE)="keine",1,IFERROR(VLOOKUP(D_SAV!$C220,Faktorreihe!$A$3:$F$91,VLOOKUP(D_SAV!$G220,D1_ND!$A$3:$E$51,5,FALSE)+1,FALSE),0)),0)</f>
        <v>0</v>
      </c>
      <c r="AD220" s="103">
        <f t="shared" si="41"/>
        <v>0</v>
      </c>
      <c r="AE220" s="103">
        <f t="shared" si="42"/>
        <v>0</v>
      </c>
      <c r="AF220" s="52">
        <f t="shared" si="43"/>
        <v>0</v>
      </c>
    </row>
    <row r="221" spans="1:32" x14ac:dyDescent="0.25">
      <c r="A221" s="156" t="b">
        <f t="shared" si="33"/>
        <v>0</v>
      </c>
      <c r="B221" s="92"/>
      <c r="C221" s="92"/>
      <c r="D221" s="92"/>
      <c r="E221" s="92"/>
      <c r="F221" s="92"/>
      <c r="G221" s="92"/>
      <c r="H221" s="170" t="str">
        <f>IFERROR(VLOOKUP($G221,D1_ND!$A$3:$E$51,2,FALSE), "Agr ungültig")</f>
        <v>Agr ungültig</v>
      </c>
      <c r="I221" s="170" t="str">
        <f>IFERROR(VLOOKUP($G221,D1_ND!$A$3:$E$51,3,FALSE), "Agr ungültig")</f>
        <v>Agr ungültig</v>
      </c>
      <c r="J221" s="170" t="str">
        <f>IFERROR(VLOOKUP($G221,D1_ND!$A$3:$E$51,4,FALSE), "Agr ungültig")</f>
        <v>Agr ungültig</v>
      </c>
      <c r="K221" s="171" t="str">
        <f t="shared" si="35"/>
        <v>ja</v>
      </c>
      <c r="L221" s="124"/>
      <c r="M221" s="125"/>
      <c r="N221" s="126"/>
      <c r="O221" s="127"/>
      <c r="P221" s="123"/>
      <c r="Q221" s="123"/>
      <c r="R221" s="123"/>
      <c r="S221" s="123"/>
      <c r="T221" s="52">
        <f t="shared" si="36"/>
        <v>0</v>
      </c>
      <c r="U221" s="509">
        <f>IF(OR($B221=0,$C221=0,$J221=0,$J221="Agr ungültig"),0,IF($J221="keine","keine",IF(A_Stammdaten!$B$11-D_SAV!$C221&lt;0,0,MAX(0,D_SAV!$J221-(A_Stammdaten!$B$11-D_SAV!$C221)))))</f>
        <v>0</v>
      </c>
      <c r="V221" s="103">
        <f>IF($U221=0,0,IF(A_Stammdaten!$B$11-D_SAV!$C221&lt;0,0,D_SAV!$T221))</f>
        <v>0</v>
      </c>
      <c r="W221" s="103">
        <f t="shared" si="34"/>
        <v>0</v>
      </c>
      <c r="X221" s="52">
        <f t="shared" si="37"/>
        <v>0</v>
      </c>
      <c r="Y221" s="511">
        <v>1</v>
      </c>
      <c r="Z221" s="103">
        <f t="shared" si="38"/>
        <v>0</v>
      </c>
      <c r="AA221" s="103">
        <f t="shared" si="39"/>
        <v>0</v>
      </c>
      <c r="AB221" s="103">
        <f t="shared" si="40"/>
        <v>0</v>
      </c>
      <c r="AC221" s="513">
        <f>IFERROR(IF(VLOOKUP($G221,D1_ND!$A$3:$E$51,5,FALSE)="keine",1,IFERROR(VLOOKUP(D_SAV!$C221,Faktorreihe!$A$3:$F$91,VLOOKUP(D_SAV!$G221,D1_ND!$A$3:$E$51,5,FALSE)+1,FALSE),0)),0)</f>
        <v>0</v>
      </c>
      <c r="AD221" s="103">
        <f t="shared" si="41"/>
        <v>0</v>
      </c>
      <c r="AE221" s="103">
        <f t="shared" si="42"/>
        <v>0</v>
      </c>
      <c r="AF221" s="52">
        <f t="shared" si="43"/>
        <v>0</v>
      </c>
    </row>
    <row r="222" spans="1:32" x14ac:dyDescent="0.25">
      <c r="A222" s="156" t="b">
        <f t="shared" si="33"/>
        <v>0</v>
      </c>
      <c r="B222" s="92"/>
      <c r="C222" s="92"/>
      <c r="D222" s="92"/>
      <c r="E222" s="92"/>
      <c r="F222" s="92"/>
      <c r="G222" s="92"/>
      <c r="H222" s="170" t="str">
        <f>IFERROR(VLOOKUP($G222,D1_ND!$A$3:$E$51,2,FALSE), "Agr ungültig")</f>
        <v>Agr ungültig</v>
      </c>
      <c r="I222" s="170" t="str">
        <f>IFERROR(VLOOKUP($G222,D1_ND!$A$3:$E$51,3,FALSE), "Agr ungültig")</f>
        <v>Agr ungültig</v>
      </c>
      <c r="J222" s="170" t="str">
        <f>IFERROR(VLOOKUP($G222,D1_ND!$A$3:$E$51,4,FALSE), "Agr ungültig")</f>
        <v>Agr ungültig</v>
      </c>
      <c r="K222" s="171" t="str">
        <f t="shared" si="35"/>
        <v>ja</v>
      </c>
      <c r="L222" s="124"/>
      <c r="M222" s="125"/>
      <c r="N222" s="126"/>
      <c r="O222" s="127"/>
      <c r="P222" s="123"/>
      <c r="Q222" s="123"/>
      <c r="R222" s="123"/>
      <c r="S222" s="123"/>
      <c r="T222" s="52">
        <f t="shared" si="36"/>
        <v>0</v>
      </c>
      <c r="U222" s="509">
        <f>IF(OR($B222=0,$C222=0,$J222=0,$J222="Agr ungültig"),0,IF($J222="keine","keine",IF(A_Stammdaten!$B$11-D_SAV!$C222&lt;0,0,MAX(0,D_SAV!$J222-(A_Stammdaten!$B$11-D_SAV!$C222)))))</f>
        <v>0</v>
      </c>
      <c r="V222" s="103">
        <f>IF($U222=0,0,IF(A_Stammdaten!$B$11-D_SAV!$C222&lt;0,0,D_SAV!$T222))</f>
        <v>0</v>
      </c>
      <c r="W222" s="103">
        <f t="shared" si="34"/>
        <v>0</v>
      </c>
      <c r="X222" s="52">
        <f t="shared" si="37"/>
        <v>0</v>
      </c>
      <c r="Y222" s="511">
        <v>1</v>
      </c>
      <c r="Z222" s="103">
        <f t="shared" si="38"/>
        <v>0</v>
      </c>
      <c r="AA222" s="103">
        <f t="shared" si="39"/>
        <v>0</v>
      </c>
      <c r="AB222" s="103">
        <f t="shared" si="40"/>
        <v>0</v>
      </c>
      <c r="AC222" s="513">
        <f>IFERROR(IF(VLOOKUP($G222,D1_ND!$A$3:$E$51,5,FALSE)="keine",1,IFERROR(VLOOKUP(D_SAV!$C222,Faktorreihe!$A$3:$F$91,VLOOKUP(D_SAV!$G222,D1_ND!$A$3:$E$51,5,FALSE)+1,FALSE),0)),0)</f>
        <v>0</v>
      </c>
      <c r="AD222" s="103">
        <f t="shared" si="41"/>
        <v>0</v>
      </c>
      <c r="AE222" s="103">
        <f t="shared" si="42"/>
        <v>0</v>
      </c>
      <c r="AF222" s="52">
        <f t="shared" si="43"/>
        <v>0</v>
      </c>
    </row>
    <row r="223" spans="1:32" x14ac:dyDescent="0.25">
      <c r="A223" s="156" t="b">
        <f t="shared" si="33"/>
        <v>0</v>
      </c>
      <c r="B223" s="92"/>
      <c r="C223" s="92"/>
      <c r="D223" s="92"/>
      <c r="E223" s="92"/>
      <c r="F223" s="92"/>
      <c r="G223" s="92"/>
      <c r="H223" s="170" t="str">
        <f>IFERROR(VLOOKUP($G223,D1_ND!$A$3:$E$51,2,FALSE), "Agr ungültig")</f>
        <v>Agr ungültig</v>
      </c>
      <c r="I223" s="170" t="str">
        <f>IFERROR(VLOOKUP($G223,D1_ND!$A$3:$E$51,3,FALSE), "Agr ungültig")</f>
        <v>Agr ungültig</v>
      </c>
      <c r="J223" s="170" t="str">
        <f>IFERROR(VLOOKUP($G223,D1_ND!$A$3:$E$51,4,FALSE), "Agr ungültig")</f>
        <v>Agr ungültig</v>
      </c>
      <c r="K223" s="171" t="str">
        <f t="shared" si="35"/>
        <v>ja</v>
      </c>
      <c r="L223" s="124"/>
      <c r="M223" s="125"/>
      <c r="N223" s="126"/>
      <c r="O223" s="127"/>
      <c r="P223" s="123"/>
      <c r="Q223" s="123"/>
      <c r="R223" s="123"/>
      <c r="S223" s="123"/>
      <c r="T223" s="52">
        <f t="shared" si="36"/>
        <v>0</v>
      </c>
      <c r="U223" s="509">
        <f>IF(OR($B223=0,$C223=0,$J223=0,$J223="Agr ungültig"),0,IF($J223="keine","keine",IF(A_Stammdaten!$B$11-D_SAV!$C223&lt;0,0,MAX(0,D_SAV!$J223-(A_Stammdaten!$B$11-D_SAV!$C223)))))</f>
        <v>0</v>
      </c>
      <c r="V223" s="103">
        <f>IF($U223=0,0,IF(A_Stammdaten!$B$11-D_SAV!$C223&lt;0,0,D_SAV!$T223))</f>
        <v>0</v>
      </c>
      <c r="W223" s="103">
        <f t="shared" si="34"/>
        <v>0</v>
      </c>
      <c r="X223" s="52">
        <f t="shared" si="37"/>
        <v>0</v>
      </c>
      <c r="Y223" s="511">
        <v>1</v>
      </c>
      <c r="Z223" s="103">
        <f t="shared" si="38"/>
        <v>0</v>
      </c>
      <c r="AA223" s="103">
        <f t="shared" si="39"/>
        <v>0</v>
      </c>
      <c r="AB223" s="103">
        <f t="shared" si="40"/>
        <v>0</v>
      </c>
      <c r="AC223" s="513">
        <f>IFERROR(IF(VLOOKUP($G223,D1_ND!$A$3:$E$51,5,FALSE)="keine",1,IFERROR(VLOOKUP(D_SAV!$C223,Faktorreihe!$A$3:$F$91,VLOOKUP(D_SAV!$G223,D1_ND!$A$3:$E$51,5,FALSE)+1,FALSE),0)),0)</f>
        <v>0</v>
      </c>
      <c r="AD223" s="103">
        <f t="shared" si="41"/>
        <v>0</v>
      </c>
      <c r="AE223" s="103">
        <f t="shared" si="42"/>
        <v>0</v>
      </c>
      <c r="AF223" s="52">
        <f t="shared" si="43"/>
        <v>0</v>
      </c>
    </row>
    <row r="224" spans="1:32" x14ac:dyDescent="0.25">
      <c r="A224" s="156" t="b">
        <f t="shared" si="33"/>
        <v>0</v>
      </c>
      <c r="B224" s="92"/>
      <c r="C224" s="92"/>
      <c r="D224" s="92"/>
      <c r="E224" s="92"/>
      <c r="F224" s="92"/>
      <c r="G224" s="92"/>
      <c r="H224" s="170" t="str">
        <f>IFERROR(VLOOKUP($G224,D1_ND!$A$3:$E$51,2,FALSE), "Agr ungültig")</f>
        <v>Agr ungültig</v>
      </c>
      <c r="I224" s="170" t="str">
        <f>IFERROR(VLOOKUP($G224,D1_ND!$A$3:$E$51,3,FALSE), "Agr ungültig")</f>
        <v>Agr ungültig</v>
      </c>
      <c r="J224" s="170" t="str">
        <f>IFERROR(VLOOKUP($G224,D1_ND!$A$3:$E$51,4,FALSE), "Agr ungültig")</f>
        <v>Agr ungültig</v>
      </c>
      <c r="K224" s="171" t="str">
        <f t="shared" si="35"/>
        <v>ja</v>
      </c>
      <c r="L224" s="124"/>
      <c r="M224" s="125"/>
      <c r="N224" s="126"/>
      <c r="O224" s="127"/>
      <c r="P224" s="123"/>
      <c r="Q224" s="123"/>
      <c r="R224" s="123"/>
      <c r="S224" s="123"/>
      <c r="T224" s="52">
        <f t="shared" si="36"/>
        <v>0</v>
      </c>
      <c r="U224" s="509">
        <f>IF(OR($B224=0,$C224=0,$J224=0,$J224="Agr ungültig"),0,IF($J224="keine","keine",IF(A_Stammdaten!$B$11-D_SAV!$C224&lt;0,0,MAX(0,D_SAV!$J224-(A_Stammdaten!$B$11-D_SAV!$C224)))))</f>
        <v>0</v>
      </c>
      <c r="V224" s="103">
        <f>IF($U224=0,0,IF(A_Stammdaten!$B$11-D_SAV!$C224&lt;0,0,D_SAV!$T224))</f>
        <v>0</v>
      </c>
      <c r="W224" s="103">
        <f t="shared" si="34"/>
        <v>0</v>
      </c>
      <c r="X224" s="52">
        <f t="shared" si="37"/>
        <v>0</v>
      </c>
      <c r="Y224" s="511">
        <v>1</v>
      </c>
      <c r="Z224" s="103">
        <f t="shared" si="38"/>
        <v>0</v>
      </c>
      <c r="AA224" s="103">
        <f t="shared" si="39"/>
        <v>0</v>
      </c>
      <c r="AB224" s="103">
        <f t="shared" si="40"/>
        <v>0</v>
      </c>
      <c r="AC224" s="513">
        <f>IFERROR(IF(VLOOKUP($G224,D1_ND!$A$3:$E$51,5,FALSE)="keine",1,IFERROR(VLOOKUP(D_SAV!$C224,Faktorreihe!$A$3:$F$91,VLOOKUP(D_SAV!$G224,D1_ND!$A$3:$E$51,5,FALSE)+1,FALSE),0)),0)</f>
        <v>0</v>
      </c>
      <c r="AD224" s="103">
        <f t="shared" si="41"/>
        <v>0</v>
      </c>
      <c r="AE224" s="103">
        <f t="shared" si="42"/>
        <v>0</v>
      </c>
      <c r="AF224" s="52">
        <f t="shared" si="43"/>
        <v>0</v>
      </c>
    </row>
    <row r="225" spans="1:32" x14ac:dyDescent="0.25">
      <c r="A225" s="156" t="b">
        <f t="shared" si="33"/>
        <v>0</v>
      </c>
      <c r="B225" s="92"/>
      <c r="C225" s="92"/>
      <c r="D225" s="92"/>
      <c r="E225" s="92"/>
      <c r="F225" s="92"/>
      <c r="G225" s="92"/>
      <c r="H225" s="170" t="str">
        <f>IFERROR(VLOOKUP($G225,D1_ND!$A$3:$E$51,2,FALSE), "Agr ungültig")</f>
        <v>Agr ungültig</v>
      </c>
      <c r="I225" s="170" t="str">
        <f>IFERROR(VLOOKUP($G225,D1_ND!$A$3:$E$51,3,FALSE), "Agr ungültig")</f>
        <v>Agr ungültig</v>
      </c>
      <c r="J225" s="170" t="str">
        <f>IFERROR(VLOOKUP($G225,D1_ND!$A$3:$E$51,4,FALSE), "Agr ungültig")</f>
        <v>Agr ungültig</v>
      </c>
      <c r="K225" s="171" t="str">
        <f t="shared" si="35"/>
        <v>ja</v>
      </c>
      <c r="L225" s="124"/>
      <c r="M225" s="125"/>
      <c r="N225" s="126"/>
      <c r="O225" s="127"/>
      <c r="P225" s="123"/>
      <c r="Q225" s="123"/>
      <c r="R225" s="123"/>
      <c r="S225" s="123"/>
      <c r="T225" s="52">
        <f t="shared" si="36"/>
        <v>0</v>
      </c>
      <c r="U225" s="509">
        <f>IF(OR($B225=0,$C225=0,$J225=0,$J225="Agr ungültig"),0,IF($J225="keine","keine",IF(A_Stammdaten!$B$11-D_SAV!$C225&lt;0,0,MAX(0,D_SAV!$J225-(A_Stammdaten!$B$11-D_SAV!$C225)))))</f>
        <v>0</v>
      </c>
      <c r="V225" s="103">
        <f>IF($U225=0,0,IF(A_Stammdaten!$B$11-D_SAV!$C225&lt;0,0,D_SAV!$T225))</f>
        <v>0</v>
      </c>
      <c r="W225" s="103">
        <f t="shared" si="34"/>
        <v>0</v>
      </c>
      <c r="X225" s="52">
        <f t="shared" si="37"/>
        <v>0</v>
      </c>
      <c r="Y225" s="511">
        <v>1</v>
      </c>
      <c r="Z225" s="103">
        <f t="shared" si="38"/>
        <v>0</v>
      </c>
      <c r="AA225" s="103">
        <f t="shared" si="39"/>
        <v>0</v>
      </c>
      <c r="AB225" s="103">
        <f t="shared" si="40"/>
        <v>0</v>
      </c>
      <c r="AC225" s="513">
        <f>IFERROR(IF(VLOOKUP($G225,D1_ND!$A$3:$E$51,5,FALSE)="keine",1,IFERROR(VLOOKUP(D_SAV!$C225,Faktorreihe!$A$3:$F$91,VLOOKUP(D_SAV!$G225,D1_ND!$A$3:$E$51,5,FALSE)+1,FALSE),0)),0)</f>
        <v>0</v>
      </c>
      <c r="AD225" s="103">
        <f t="shared" si="41"/>
        <v>0</v>
      </c>
      <c r="AE225" s="103">
        <f t="shared" si="42"/>
        <v>0</v>
      </c>
      <c r="AF225" s="52">
        <f t="shared" si="43"/>
        <v>0</v>
      </c>
    </row>
    <row r="226" spans="1:32" x14ac:dyDescent="0.25">
      <c r="A226" s="156" t="b">
        <f t="shared" si="33"/>
        <v>0</v>
      </c>
      <c r="B226" s="92"/>
      <c r="C226" s="92"/>
      <c r="D226" s="92"/>
      <c r="E226" s="92"/>
      <c r="F226" s="92"/>
      <c r="G226" s="92"/>
      <c r="H226" s="170" t="str">
        <f>IFERROR(VLOOKUP($G226,D1_ND!$A$3:$E$51,2,FALSE), "Agr ungültig")</f>
        <v>Agr ungültig</v>
      </c>
      <c r="I226" s="170" t="str">
        <f>IFERROR(VLOOKUP($G226,D1_ND!$A$3:$E$51,3,FALSE), "Agr ungültig")</f>
        <v>Agr ungültig</v>
      </c>
      <c r="J226" s="170" t="str">
        <f>IFERROR(VLOOKUP($G226,D1_ND!$A$3:$E$51,4,FALSE), "Agr ungültig")</f>
        <v>Agr ungültig</v>
      </c>
      <c r="K226" s="171" t="str">
        <f t="shared" si="35"/>
        <v>ja</v>
      </c>
      <c r="L226" s="124"/>
      <c r="M226" s="125"/>
      <c r="N226" s="126"/>
      <c r="O226" s="127"/>
      <c r="P226" s="123"/>
      <c r="Q226" s="123"/>
      <c r="R226" s="123"/>
      <c r="S226" s="123"/>
      <c r="T226" s="52">
        <f t="shared" si="36"/>
        <v>0</v>
      </c>
      <c r="U226" s="509">
        <f>IF(OR($B226=0,$C226=0,$J226=0,$J226="Agr ungültig"),0,IF($J226="keine","keine",IF(A_Stammdaten!$B$11-D_SAV!$C226&lt;0,0,MAX(0,D_SAV!$J226-(A_Stammdaten!$B$11-D_SAV!$C226)))))</f>
        <v>0</v>
      </c>
      <c r="V226" s="103">
        <f>IF($U226=0,0,IF(A_Stammdaten!$B$11-D_SAV!$C226&lt;0,0,D_SAV!$T226))</f>
        <v>0</v>
      </c>
      <c r="W226" s="103">
        <f t="shared" si="34"/>
        <v>0</v>
      </c>
      <c r="X226" s="52">
        <f t="shared" si="37"/>
        <v>0</v>
      </c>
      <c r="Y226" s="511">
        <v>1</v>
      </c>
      <c r="Z226" s="103">
        <f t="shared" si="38"/>
        <v>0</v>
      </c>
      <c r="AA226" s="103">
        <f t="shared" si="39"/>
        <v>0</v>
      </c>
      <c r="AB226" s="103">
        <f t="shared" si="40"/>
        <v>0</v>
      </c>
      <c r="AC226" s="513">
        <f>IFERROR(IF(VLOOKUP($G226,D1_ND!$A$3:$E$51,5,FALSE)="keine",1,IFERROR(VLOOKUP(D_SAV!$C226,Faktorreihe!$A$3:$F$91,VLOOKUP(D_SAV!$G226,D1_ND!$A$3:$E$51,5,FALSE)+1,FALSE),0)),0)</f>
        <v>0</v>
      </c>
      <c r="AD226" s="103">
        <f t="shared" si="41"/>
        <v>0</v>
      </c>
      <c r="AE226" s="103">
        <f t="shared" si="42"/>
        <v>0</v>
      </c>
      <c r="AF226" s="52">
        <f t="shared" si="43"/>
        <v>0</v>
      </c>
    </row>
    <row r="227" spans="1:32" x14ac:dyDescent="0.25">
      <c r="A227" s="156" t="b">
        <f t="shared" si="33"/>
        <v>0</v>
      </c>
      <c r="B227" s="92"/>
      <c r="C227" s="92"/>
      <c r="D227" s="92"/>
      <c r="E227" s="92"/>
      <c r="F227" s="92"/>
      <c r="G227" s="92"/>
      <c r="H227" s="170" t="str">
        <f>IFERROR(VLOOKUP($G227,D1_ND!$A$3:$E$51,2,FALSE), "Agr ungültig")</f>
        <v>Agr ungültig</v>
      </c>
      <c r="I227" s="170" t="str">
        <f>IFERROR(VLOOKUP($G227,D1_ND!$A$3:$E$51,3,FALSE), "Agr ungültig")</f>
        <v>Agr ungültig</v>
      </c>
      <c r="J227" s="170" t="str">
        <f>IFERROR(VLOOKUP($G227,D1_ND!$A$3:$E$51,4,FALSE), "Agr ungültig")</f>
        <v>Agr ungültig</v>
      </c>
      <c r="K227" s="171" t="str">
        <f t="shared" si="35"/>
        <v>ja</v>
      </c>
      <c r="L227" s="124"/>
      <c r="M227" s="125"/>
      <c r="N227" s="126"/>
      <c r="O227" s="127"/>
      <c r="P227" s="123"/>
      <c r="Q227" s="123"/>
      <c r="R227" s="123"/>
      <c r="S227" s="123"/>
      <c r="T227" s="52">
        <f t="shared" si="36"/>
        <v>0</v>
      </c>
      <c r="U227" s="509">
        <f>IF(OR($B227=0,$C227=0,$J227=0,$J227="Agr ungültig"),0,IF($J227="keine","keine",IF(A_Stammdaten!$B$11-D_SAV!$C227&lt;0,0,MAX(0,D_SAV!$J227-(A_Stammdaten!$B$11-D_SAV!$C227)))))</f>
        <v>0</v>
      </c>
      <c r="V227" s="103">
        <f>IF($U227=0,0,IF(A_Stammdaten!$B$11-D_SAV!$C227&lt;0,0,D_SAV!$T227))</f>
        <v>0</v>
      </c>
      <c r="W227" s="103">
        <f t="shared" si="34"/>
        <v>0</v>
      </c>
      <c r="X227" s="52">
        <f t="shared" si="37"/>
        <v>0</v>
      </c>
      <c r="Y227" s="511">
        <v>1</v>
      </c>
      <c r="Z227" s="103">
        <f t="shared" si="38"/>
        <v>0</v>
      </c>
      <c r="AA227" s="103">
        <f t="shared" si="39"/>
        <v>0</v>
      </c>
      <c r="AB227" s="103">
        <f t="shared" si="40"/>
        <v>0</v>
      </c>
      <c r="AC227" s="513">
        <f>IFERROR(IF(VLOOKUP($G227,D1_ND!$A$3:$E$51,5,FALSE)="keine",1,IFERROR(VLOOKUP(D_SAV!$C227,Faktorreihe!$A$3:$F$91,VLOOKUP(D_SAV!$G227,D1_ND!$A$3:$E$51,5,FALSE)+1,FALSE),0)),0)</f>
        <v>0</v>
      </c>
      <c r="AD227" s="103">
        <f t="shared" si="41"/>
        <v>0</v>
      </c>
      <c r="AE227" s="103">
        <f t="shared" si="42"/>
        <v>0</v>
      </c>
      <c r="AF227" s="52">
        <f t="shared" si="43"/>
        <v>0</v>
      </c>
    </row>
    <row r="228" spans="1:32" x14ac:dyDescent="0.25">
      <c r="A228" s="156" t="b">
        <f t="shared" si="33"/>
        <v>0</v>
      </c>
      <c r="B228" s="92"/>
      <c r="C228" s="92"/>
      <c r="D228" s="92"/>
      <c r="E228" s="92"/>
      <c r="F228" s="92"/>
      <c r="G228" s="92"/>
      <c r="H228" s="170" t="str">
        <f>IFERROR(VLOOKUP($G228,D1_ND!$A$3:$E$51,2,FALSE), "Agr ungültig")</f>
        <v>Agr ungültig</v>
      </c>
      <c r="I228" s="170" t="str">
        <f>IFERROR(VLOOKUP($G228,D1_ND!$A$3:$E$51,3,FALSE), "Agr ungültig")</f>
        <v>Agr ungültig</v>
      </c>
      <c r="J228" s="170" t="str">
        <f>IFERROR(VLOOKUP($G228,D1_ND!$A$3:$E$51,4,FALSE), "Agr ungültig")</f>
        <v>Agr ungültig</v>
      </c>
      <c r="K228" s="171" t="str">
        <f t="shared" si="35"/>
        <v>ja</v>
      </c>
      <c r="L228" s="124"/>
      <c r="M228" s="125"/>
      <c r="N228" s="126"/>
      <c r="O228" s="127"/>
      <c r="P228" s="123"/>
      <c r="Q228" s="123"/>
      <c r="R228" s="123"/>
      <c r="S228" s="123"/>
      <c r="T228" s="52">
        <f t="shared" si="36"/>
        <v>0</v>
      </c>
      <c r="U228" s="509">
        <f>IF(OR($B228=0,$C228=0,$J228=0,$J228="Agr ungültig"),0,IF($J228="keine","keine",IF(A_Stammdaten!$B$11-D_SAV!$C228&lt;0,0,MAX(0,D_SAV!$J228-(A_Stammdaten!$B$11-D_SAV!$C228)))))</f>
        <v>0</v>
      </c>
      <c r="V228" s="103">
        <f>IF($U228=0,0,IF(A_Stammdaten!$B$11-D_SAV!$C228&lt;0,0,D_SAV!$T228))</f>
        <v>0</v>
      </c>
      <c r="W228" s="103">
        <f t="shared" si="34"/>
        <v>0</v>
      </c>
      <c r="X228" s="52">
        <f t="shared" si="37"/>
        <v>0</v>
      </c>
      <c r="Y228" s="511">
        <v>1</v>
      </c>
      <c r="Z228" s="103">
        <f t="shared" si="38"/>
        <v>0</v>
      </c>
      <c r="AA228" s="103">
        <f t="shared" si="39"/>
        <v>0</v>
      </c>
      <c r="AB228" s="103">
        <f t="shared" si="40"/>
        <v>0</v>
      </c>
      <c r="AC228" s="513">
        <f>IFERROR(IF(VLOOKUP($G228,D1_ND!$A$3:$E$51,5,FALSE)="keine",1,IFERROR(VLOOKUP(D_SAV!$C228,Faktorreihe!$A$3:$F$91,VLOOKUP(D_SAV!$G228,D1_ND!$A$3:$E$51,5,FALSE)+1,FALSE),0)),0)</f>
        <v>0</v>
      </c>
      <c r="AD228" s="103">
        <f t="shared" si="41"/>
        <v>0</v>
      </c>
      <c r="AE228" s="103">
        <f t="shared" si="42"/>
        <v>0</v>
      </c>
      <c r="AF228" s="52">
        <f t="shared" si="43"/>
        <v>0</v>
      </c>
    </row>
    <row r="229" spans="1:32" x14ac:dyDescent="0.25">
      <c r="A229" s="156" t="b">
        <f t="shared" si="33"/>
        <v>0</v>
      </c>
      <c r="B229" s="92"/>
      <c r="C229" s="92"/>
      <c r="D229" s="92"/>
      <c r="E229" s="92"/>
      <c r="F229" s="92"/>
      <c r="G229" s="92"/>
      <c r="H229" s="170" t="str">
        <f>IFERROR(VLOOKUP($G229,D1_ND!$A$3:$E$51,2,FALSE), "Agr ungültig")</f>
        <v>Agr ungültig</v>
      </c>
      <c r="I229" s="170" t="str">
        <f>IFERROR(VLOOKUP($G229,D1_ND!$A$3:$E$51,3,FALSE), "Agr ungültig")</f>
        <v>Agr ungültig</v>
      </c>
      <c r="J229" s="170" t="str">
        <f>IFERROR(VLOOKUP($G229,D1_ND!$A$3:$E$51,4,FALSE), "Agr ungültig")</f>
        <v>Agr ungültig</v>
      </c>
      <c r="K229" s="171" t="str">
        <f t="shared" si="35"/>
        <v>ja</v>
      </c>
      <c r="L229" s="124"/>
      <c r="M229" s="125"/>
      <c r="N229" s="126"/>
      <c r="O229" s="127"/>
      <c r="P229" s="123"/>
      <c r="Q229" s="123"/>
      <c r="R229" s="123"/>
      <c r="S229" s="123"/>
      <c r="T229" s="52">
        <f t="shared" si="36"/>
        <v>0</v>
      </c>
      <c r="U229" s="509">
        <f>IF(OR($B229=0,$C229=0,$J229=0,$J229="Agr ungültig"),0,IF($J229="keine","keine",IF(A_Stammdaten!$B$11-D_SAV!$C229&lt;0,0,MAX(0,D_SAV!$J229-(A_Stammdaten!$B$11-D_SAV!$C229)))))</f>
        <v>0</v>
      </c>
      <c r="V229" s="103">
        <f>IF($U229=0,0,IF(A_Stammdaten!$B$11-D_SAV!$C229&lt;0,0,D_SAV!$T229))</f>
        <v>0</v>
      </c>
      <c r="W229" s="103">
        <f t="shared" si="34"/>
        <v>0</v>
      </c>
      <c r="X229" s="52">
        <f t="shared" si="37"/>
        <v>0</v>
      </c>
      <c r="Y229" s="511">
        <v>1</v>
      </c>
      <c r="Z229" s="103">
        <f t="shared" si="38"/>
        <v>0</v>
      </c>
      <c r="AA229" s="103">
        <f t="shared" si="39"/>
        <v>0</v>
      </c>
      <c r="AB229" s="103">
        <f t="shared" si="40"/>
        <v>0</v>
      </c>
      <c r="AC229" s="513">
        <f>IFERROR(IF(VLOOKUP($G229,D1_ND!$A$3:$E$51,5,FALSE)="keine",1,IFERROR(VLOOKUP(D_SAV!$C229,Faktorreihe!$A$3:$F$91,VLOOKUP(D_SAV!$G229,D1_ND!$A$3:$E$51,5,FALSE)+1,FALSE),0)),0)</f>
        <v>0</v>
      </c>
      <c r="AD229" s="103">
        <f t="shared" si="41"/>
        <v>0</v>
      </c>
      <c r="AE229" s="103">
        <f t="shared" si="42"/>
        <v>0</v>
      </c>
      <c r="AF229" s="52">
        <f t="shared" si="43"/>
        <v>0</v>
      </c>
    </row>
    <row r="230" spans="1:32" x14ac:dyDescent="0.25">
      <c r="A230" s="156" t="b">
        <f t="shared" si="33"/>
        <v>0</v>
      </c>
      <c r="B230" s="92"/>
      <c r="C230" s="92"/>
      <c r="D230" s="92"/>
      <c r="E230" s="92"/>
      <c r="F230" s="92"/>
      <c r="G230" s="92"/>
      <c r="H230" s="170" t="str">
        <f>IFERROR(VLOOKUP($G230,D1_ND!$A$3:$E$51,2,FALSE), "Agr ungültig")</f>
        <v>Agr ungültig</v>
      </c>
      <c r="I230" s="170" t="str">
        <f>IFERROR(VLOOKUP($G230,D1_ND!$A$3:$E$51,3,FALSE), "Agr ungültig")</f>
        <v>Agr ungültig</v>
      </c>
      <c r="J230" s="170" t="str">
        <f>IFERROR(VLOOKUP($G230,D1_ND!$A$3:$E$51,4,FALSE), "Agr ungültig")</f>
        <v>Agr ungültig</v>
      </c>
      <c r="K230" s="171" t="str">
        <f t="shared" si="35"/>
        <v>ja</v>
      </c>
      <c r="L230" s="124"/>
      <c r="M230" s="125"/>
      <c r="N230" s="126"/>
      <c r="O230" s="127"/>
      <c r="P230" s="123"/>
      <c r="Q230" s="123"/>
      <c r="R230" s="123"/>
      <c r="S230" s="123"/>
      <c r="T230" s="52">
        <f t="shared" si="36"/>
        <v>0</v>
      </c>
      <c r="U230" s="509">
        <f>IF(OR($B230=0,$C230=0,$J230=0,$J230="Agr ungültig"),0,IF($J230="keine","keine",IF(A_Stammdaten!$B$11-D_SAV!$C230&lt;0,0,MAX(0,D_SAV!$J230-(A_Stammdaten!$B$11-D_SAV!$C230)))))</f>
        <v>0</v>
      </c>
      <c r="V230" s="103">
        <f>IF($U230=0,0,IF(A_Stammdaten!$B$11-D_SAV!$C230&lt;0,0,D_SAV!$T230))</f>
        <v>0</v>
      </c>
      <c r="W230" s="103">
        <f t="shared" si="34"/>
        <v>0</v>
      </c>
      <c r="X230" s="52">
        <f t="shared" si="37"/>
        <v>0</v>
      </c>
      <c r="Y230" s="511">
        <v>1</v>
      </c>
      <c r="Z230" s="103">
        <f t="shared" si="38"/>
        <v>0</v>
      </c>
      <c r="AA230" s="103">
        <f t="shared" si="39"/>
        <v>0</v>
      </c>
      <c r="AB230" s="103">
        <f t="shared" si="40"/>
        <v>0</v>
      </c>
      <c r="AC230" s="513">
        <f>IFERROR(IF(VLOOKUP($G230,D1_ND!$A$3:$E$51,5,FALSE)="keine",1,IFERROR(VLOOKUP(D_SAV!$C230,Faktorreihe!$A$3:$F$91,VLOOKUP(D_SAV!$G230,D1_ND!$A$3:$E$51,5,FALSE)+1,FALSE),0)),0)</f>
        <v>0</v>
      </c>
      <c r="AD230" s="103">
        <f t="shared" si="41"/>
        <v>0</v>
      </c>
      <c r="AE230" s="103">
        <f t="shared" si="42"/>
        <v>0</v>
      </c>
      <c r="AF230" s="52">
        <f t="shared" si="43"/>
        <v>0</v>
      </c>
    </row>
    <row r="231" spans="1:32" x14ac:dyDescent="0.25">
      <c r="A231" s="156" t="b">
        <f t="shared" si="33"/>
        <v>0</v>
      </c>
      <c r="B231" s="92"/>
      <c r="C231" s="92"/>
      <c r="D231" s="92"/>
      <c r="E231" s="92"/>
      <c r="F231" s="92"/>
      <c r="G231" s="92"/>
      <c r="H231" s="170" t="str">
        <f>IFERROR(VLOOKUP($G231,D1_ND!$A$3:$E$51,2,FALSE), "Agr ungültig")</f>
        <v>Agr ungültig</v>
      </c>
      <c r="I231" s="170" t="str">
        <f>IFERROR(VLOOKUP($G231,D1_ND!$A$3:$E$51,3,FALSE), "Agr ungültig")</f>
        <v>Agr ungültig</v>
      </c>
      <c r="J231" s="170" t="str">
        <f>IFERROR(VLOOKUP($G231,D1_ND!$A$3:$E$51,4,FALSE), "Agr ungültig")</f>
        <v>Agr ungültig</v>
      </c>
      <c r="K231" s="171" t="str">
        <f t="shared" si="35"/>
        <v>ja</v>
      </c>
      <c r="L231" s="124"/>
      <c r="M231" s="125"/>
      <c r="N231" s="126"/>
      <c r="O231" s="127"/>
      <c r="P231" s="123"/>
      <c r="Q231" s="123"/>
      <c r="R231" s="123"/>
      <c r="S231" s="123"/>
      <c r="T231" s="52">
        <f t="shared" si="36"/>
        <v>0</v>
      </c>
      <c r="U231" s="509">
        <f>IF(OR($B231=0,$C231=0,$J231=0,$J231="Agr ungültig"),0,IF($J231="keine","keine",IF(A_Stammdaten!$B$11-D_SAV!$C231&lt;0,0,MAX(0,D_SAV!$J231-(A_Stammdaten!$B$11-D_SAV!$C231)))))</f>
        <v>0</v>
      </c>
      <c r="V231" s="103">
        <f>IF($U231=0,0,IF(A_Stammdaten!$B$11-D_SAV!$C231&lt;0,0,D_SAV!$T231))</f>
        <v>0</v>
      </c>
      <c r="W231" s="103">
        <f t="shared" si="34"/>
        <v>0</v>
      </c>
      <c r="X231" s="52">
        <f t="shared" si="37"/>
        <v>0</v>
      </c>
      <c r="Y231" s="511">
        <v>1</v>
      </c>
      <c r="Z231" s="103">
        <f t="shared" si="38"/>
        <v>0</v>
      </c>
      <c r="AA231" s="103">
        <f t="shared" si="39"/>
        <v>0</v>
      </c>
      <c r="AB231" s="103">
        <f t="shared" si="40"/>
        <v>0</v>
      </c>
      <c r="AC231" s="513">
        <f>IFERROR(IF(VLOOKUP($G231,D1_ND!$A$3:$E$51,5,FALSE)="keine",1,IFERROR(VLOOKUP(D_SAV!$C231,Faktorreihe!$A$3:$F$91,VLOOKUP(D_SAV!$G231,D1_ND!$A$3:$E$51,5,FALSE)+1,FALSE),0)),0)</f>
        <v>0</v>
      </c>
      <c r="AD231" s="103">
        <f t="shared" si="41"/>
        <v>0</v>
      </c>
      <c r="AE231" s="103">
        <f t="shared" si="42"/>
        <v>0</v>
      </c>
      <c r="AF231" s="52">
        <f t="shared" si="43"/>
        <v>0</v>
      </c>
    </row>
    <row r="232" spans="1:32" x14ac:dyDescent="0.25">
      <c r="A232" s="156" t="b">
        <f t="shared" si="33"/>
        <v>0</v>
      </c>
      <c r="B232" s="92"/>
      <c r="C232" s="92"/>
      <c r="D232" s="92"/>
      <c r="E232" s="92"/>
      <c r="F232" s="92"/>
      <c r="G232" s="92"/>
      <c r="H232" s="170" t="str">
        <f>IFERROR(VLOOKUP($G232,D1_ND!$A$3:$E$51,2,FALSE), "Agr ungültig")</f>
        <v>Agr ungültig</v>
      </c>
      <c r="I232" s="170" t="str">
        <f>IFERROR(VLOOKUP($G232,D1_ND!$A$3:$E$51,3,FALSE), "Agr ungültig")</f>
        <v>Agr ungültig</v>
      </c>
      <c r="J232" s="170" t="str">
        <f>IFERROR(VLOOKUP($G232,D1_ND!$A$3:$E$51,4,FALSE), "Agr ungültig")</f>
        <v>Agr ungültig</v>
      </c>
      <c r="K232" s="171" t="str">
        <f t="shared" si="35"/>
        <v>ja</v>
      </c>
      <c r="L232" s="124"/>
      <c r="M232" s="125"/>
      <c r="N232" s="126"/>
      <c r="O232" s="127"/>
      <c r="P232" s="123"/>
      <c r="Q232" s="123"/>
      <c r="R232" s="123"/>
      <c r="S232" s="123"/>
      <c r="T232" s="52">
        <f t="shared" si="36"/>
        <v>0</v>
      </c>
      <c r="U232" s="509">
        <f>IF(OR($B232=0,$C232=0,$J232=0,$J232="Agr ungültig"),0,IF($J232="keine","keine",IF(A_Stammdaten!$B$11-D_SAV!$C232&lt;0,0,MAX(0,D_SAV!$J232-(A_Stammdaten!$B$11-D_SAV!$C232)))))</f>
        <v>0</v>
      </c>
      <c r="V232" s="103">
        <f>IF($U232=0,0,IF(A_Stammdaten!$B$11-D_SAV!$C232&lt;0,0,D_SAV!$T232))</f>
        <v>0</v>
      </c>
      <c r="W232" s="103">
        <f t="shared" si="34"/>
        <v>0</v>
      </c>
      <c r="X232" s="52">
        <f t="shared" si="37"/>
        <v>0</v>
      </c>
      <c r="Y232" s="511">
        <v>1</v>
      </c>
      <c r="Z232" s="103">
        <f t="shared" si="38"/>
        <v>0</v>
      </c>
      <c r="AA232" s="103">
        <f t="shared" si="39"/>
        <v>0</v>
      </c>
      <c r="AB232" s="103">
        <f t="shared" si="40"/>
        <v>0</v>
      </c>
      <c r="AC232" s="513">
        <f>IFERROR(IF(VLOOKUP($G232,D1_ND!$A$3:$E$51,5,FALSE)="keine",1,IFERROR(VLOOKUP(D_SAV!$C232,Faktorreihe!$A$3:$F$91,VLOOKUP(D_SAV!$G232,D1_ND!$A$3:$E$51,5,FALSE)+1,FALSE),0)),0)</f>
        <v>0</v>
      </c>
      <c r="AD232" s="103">
        <f t="shared" si="41"/>
        <v>0</v>
      </c>
      <c r="AE232" s="103">
        <f t="shared" si="42"/>
        <v>0</v>
      </c>
      <c r="AF232" s="52">
        <f t="shared" si="43"/>
        <v>0</v>
      </c>
    </row>
    <row r="233" spans="1:32" x14ac:dyDescent="0.25">
      <c r="A233" s="156" t="b">
        <f t="shared" si="33"/>
        <v>0</v>
      </c>
      <c r="B233" s="92"/>
      <c r="C233" s="92"/>
      <c r="D233" s="92"/>
      <c r="E233" s="92"/>
      <c r="F233" s="92"/>
      <c r="G233" s="92"/>
      <c r="H233" s="170" t="str">
        <f>IFERROR(VLOOKUP($G233,D1_ND!$A$3:$E$51,2,FALSE), "Agr ungültig")</f>
        <v>Agr ungültig</v>
      </c>
      <c r="I233" s="170" t="str">
        <f>IFERROR(VLOOKUP($G233,D1_ND!$A$3:$E$51,3,FALSE), "Agr ungültig")</f>
        <v>Agr ungültig</v>
      </c>
      <c r="J233" s="170" t="str">
        <f>IFERROR(VLOOKUP($G233,D1_ND!$A$3:$E$51,4,FALSE), "Agr ungültig")</f>
        <v>Agr ungültig</v>
      </c>
      <c r="K233" s="171" t="str">
        <f t="shared" si="35"/>
        <v>ja</v>
      </c>
      <c r="L233" s="124"/>
      <c r="M233" s="125"/>
      <c r="N233" s="126"/>
      <c r="O233" s="127"/>
      <c r="P233" s="123"/>
      <c r="Q233" s="123"/>
      <c r="R233" s="123"/>
      <c r="S233" s="123"/>
      <c r="T233" s="52">
        <f t="shared" si="36"/>
        <v>0</v>
      </c>
      <c r="U233" s="509">
        <f>IF(OR($B233=0,$C233=0,$J233=0,$J233="Agr ungültig"),0,IF($J233="keine","keine",IF(A_Stammdaten!$B$11-D_SAV!$C233&lt;0,0,MAX(0,D_SAV!$J233-(A_Stammdaten!$B$11-D_SAV!$C233)))))</f>
        <v>0</v>
      </c>
      <c r="V233" s="103">
        <f>IF($U233=0,0,IF(A_Stammdaten!$B$11-D_SAV!$C233&lt;0,0,D_SAV!$T233))</f>
        <v>0</v>
      </c>
      <c r="W233" s="103">
        <f t="shared" si="34"/>
        <v>0</v>
      </c>
      <c r="X233" s="52">
        <f t="shared" si="37"/>
        <v>0</v>
      </c>
      <c r="Y233" s="511">
        <v>1</v>
      </c>
      <c r="Z233" s="103">
        <f t="shared" si="38"/>
        <v>0</v>
      </c>
      <c r="AA233" s="103">
        <f t="shared" si="39"/>
        <v>0</v>
      </c>
      <c r="AB233" s="103">
        <f t="shared" si="40"/>
        <v>0</v>
      </c>
      <c r="AC233" s="513">
        <f>IFERROR(IF(VLOOKUP($G233,D1_ND!$A$3:$E$51,5,FALSE)="keine",1,IFERROR(VLOOKUP(D_SAV!$C233,Faktorreihe!$A$3:$F$91,VLOOKUP(D_SAV!$G233,D1_ND!$A$3:$E$51,5,FALSE)+1,FALSE),0)),0)</f>
        <v>0</v>
      </c>
      <c r="AD233" s="103">
        <f t="shared" si="41"/>
        <v>0</v>
      </c>
      <c r="AE233" s="103">
        <f t="shared" si="42"/>
        <v>0</v>
      </c>
      <c r="AF233" s="52">
        <f t="shared" si="43"/>
        <v>0</v>
      </c>
    </row>
    <row r="234" spans="1:32" x14ac:dyDescent="0.25">
      <c r="A234" s="156" t="b">
        <f t="shared" si="33"/>
        <v>0</v>
      </c>
      <c r="B234" s="92"/>
      <c r="C234" s="92"/>
      <c r="D234" s="92"/>
      <c r="E234" s="92"/>
      <c r="F234" s="92"/>
      <c r="G234" s="92"/>
      <c r="H234" s="170" t="str">
        <f>IFERROR(VLOOKUP($G234,D1_ND!$A$3:$E$51,2,FALSE), "Agr ungültig")</f>
        <v>Agr ungültig</v>
      </c>
      <c r="I234" s="170" t="str">
        <f>IFERROR(VLOOKUP($G234,D1_ND!$A$3:$E$51,3,FALSE), "Agr ungültig")</f>
        <v>Agr ungültig</v>
      </c>
      <c r="J234" s="170" t="str">
        <f>IFERROR(VLOOKUP($G234,D1_ND!$A$3:$E$51,4,FALSE), "Agr ungültig")</f>
        <v>Agr ungültig</v>
      </c>
      <c r="K234" s="171" t="str">
        <f t="shared" si="35"/>
        <v>ja</v>
      </c>
      <c r="L234" s="124"/>
      <c r="M234" s="125"/>
      <c r="N234" s="126"/>
      <c r="O234" s="127"/>
      <c r="P234" s="123"/>
      <c r="Q234" s="123"/>
      <c r="R234" s="123"/>
      <c r="S234" s="123"/>
      <c r="T234" s="52">
        <f t="shared" si="36"/>
        <v>0</v>
      </c>
      <c r="U234" s="509">
        <f>IF(OR($B234=0,$C234=0,$J234=0,$J234="Agr ungültig"),0,IF($J234="keine","keine",IF(A_Stammdaten!$B$11-D_SAV!$C234&lt;0,0,MAX(0,D_SAV!$J234-(A_Stammdaten!$B$11-D_SAV!$C234)))))</f>
        <v>0</v>
      </c>
      <c r="V234" s="103">
        <f>IF($U234=0,0,IF(A_Stammdaten!$B$11-D_SAV!$C234&lt;0,0,D_SAV!$T234))</f>
        <v>0</v>
      </c>
      <c r="W234" s="103">
        <f t="shared" si="34"/>
        <v>0</v>
      </c>
      <c r="X234" s="52">
        <f t="shared" si="37"/>
        <v>0</v>
      </c>
      <c r="Y234" s="511">
        <v>1</v>
      </c>
      <c r="Z234" s="103">
        <f t="shared" si="38"/>
        <v>0</v>
      </c>
      <c r="AA234" s="103">
        <f t="shared" si="39"/>
        <v>0</v>
      </c>
      <c r="AB234" s="103">
        <f t="shared" si="40"/>
        <v>0</v>
      </c>
      <c r="AC234" s="513">
        <f>IFERROR(IF(VLOOKUP($G234,D1_ND!$A$3:$E$51,5,FALSE)="keine",1,IFERROR(VLOOKUP(D_SAV!$C234,Faktorreihe!$A$3:$F$91,VLOOKUP(D_SAV!$G234,D1_ND!$A$3:$E$51,5,FALSE)+1,FALSE),0)),0)</f>
        <v>0</v>
      </c>
      <c r="AD234" s="103">
        <f t="shared" si="41"/>
        <v>0</v>
      </c>
      <c r="AE234" s="103">
        <f t="shared" si="42"/>
        <v>0</v>
      </c>
      <c r="AF234" s="52">
        <f t="shared" si="43"/>
        <v>0</v>
      </c>
    </row>
    <row r="235" spans="1:32" x14ac:dyDescent="0.25">
      <c r="A235" s="156" t="b">
        <f t="shared" si="33"/>
        <v>0</v>
      </c>
      <c r="B235" s="92"/>
      <c r="C235" s="92"/>
      <c r="D235" s="92"/>
      <c r="E235" s="92"/>
      <c r="F235" s="92"/>
      <c r="G235" s="92"/>
      <c r="H235" s="170" t="str">
        <f>IFERROR(VLOOKUP($G235,D1_ND!$A$3:$E$51,2,FALSE), "Agr ungültig")</f>
        <v>Agr ungültig</v>
      </c>
      <c r="I235" s="170" t="str">
        <f>IFERROR(VLOOKUP($G235,D1_ND!$A$3:$E$51,3,FALSE), "Agr ungültig")</f>
        <v>Agr ungültig</v>
      </c>
      <c r="J235" s="170" t="str">
        <f>IFERROR(VLOOKUP($G235,D1_ND!$A$3:$E$51,4,FALSE), "Agr ungültig")</f>
        <v>Agr ungültig</v>
      </c>
      <c r="K235" s="171" t="str">
        <f t="shared" si="35"/>
        <v>ja</v>
      </c>
      <c r="L235" s="124"/>
      <c r="M235" s="125"/>
      <c r="N235" s="126"/>
      <c r="O235" s="127"/>
      <c r="P235" s="123"/>
      <c r="Q235" s="123"/>
      <c r="R235" s="123"/>
      <c r="S235" s="123"/>
      <c r="T235" s="52">
        <f t="shared" si="36"/>
        <v>0</v>
      </c>
      <c r="U235" s="509">
        <f>IF(OR($B235=0,$C235=0,$J235=0,$J235="Agr ungültig"),0,IF($J235="keine","keine",IF(A_Stammdaten!$B$11-D_SAV!$C235&lt;0,0,MAX(0,D_SAV!$J235-(A_Stammdaten!$B$11-D_SAV!$C235)))))</f>
        <v>0</v>
      </c>
      <c r="V235" s="103">
        <f>IF($U235=0,0,IF(A_Stammdaten!$B$11-D_SAV!$C235&lt;0,0,D_SAV!$T235))</f>
        <v>0</v>
      </c>
      <c r="W235" s="103">
        <f t="shared" si="34"/>
        <v>0</v>
      </c>
      <c r="X235" s="52">
        <f t="shared" si="37"/>
        <v>0</v>
      </c>
      <c r="Y235" s="511">
        <v>1</v>
      </c>
      <c r="Z235" s="103">
        <f t="shared" si="38"/>
        <v>0</v>
      </c>
      <c r="AA235" s="103">
        <f t="shared" si="39"/>
        <v>0</v>
      </c>
      <c r="AB235" s="103">
        <f t="shared" si="40"/>
        <v>0</v>
      </c>
      <c r="AC235" s="513">
        <f>IFERROR(IF(VLOOKUP($G235,D1_ND!$A$3:$E$51,5,FALSE)="keine",1,IFERROR(VLOOKUP(D_SAV!$C235,Faktorreihe!$A$3:$F$91,VLOOKUP(D_SAV!$G235,D1_ND!$A$3:$E$51,5,FALSE)+1,FALSE),0)),0)</f>
        <v>0</v>
      </c>
      <c r="AD235" s="103">
        <f t="shared" si="41"/>
        <v>0</v>
      </c>
      <c r="AE235" s="103">
        <f t="shared" si="42"/>
        <v>0</v>
      </c>
      <c r="AF235" s="52">
        <f t="shared" si="43"/>
        <v>0</v>
      </c>
    </row>
    <row r="236" spans="1:32" x14ac:dyDescent="0.25">
      <c r="A236" s="156" t="b">
        <f t="shared" si="33"/>
        <v>0</v>
      </c>
      <c r="B236" s="92"/>
      <c r="C236" s="92"/>
      <c r="D236" s="92"/>
      <c r="E236" s="92"/>
      <c r="F236" s="92"/>
      <c r="G236" s="92"/>
      <c r="H236" s="170" t="str">
        <f>IFERROR(VLOOKUP($G236,D1_ND!$A$3:$E$51,2,FALSE), "Agr ungültig")</f>
        <v>Agr ungültig</v>
      </c>
      <c r="I236" s="170" t="str">
        <f>IFERROR(VLOOKUP($G236,D1_ND!$A$3:$E$51,3,FALSE), "Agr ungültig")</f>
        <v>Agr ungültig</v>
      </c>
      <c r="J236" s="170" t="str">
        <f>IFERROR(VLOOKUP($G236,D1_ND!$A$3:$E$51,4,FALSE), "Agr ungültig")</f>
        <v>Agr ungültig</v>
      </c>
      <c r="K236" s="171" t="str">
        <f t="shared" si="35"/>
        <v>ja</v>
      </c>
      <c r="L236" s="124"/>
      <c r="M236" s="125"/>
      <c r="N236" s="126"/>
      <c r="O236" s="127"/>
      <c r="P236" s="123"/>
      <c r="Q236" s="123"/>
      <c r="R236" s="123"/>
      <c r="S236" s="123"/>
      <c r="T236" s="52">
        <f t="shared" si="36"/>
        <v>0</v>
      </c>
      <c r="U236" s="509">
        <f>IF(OR($B236=0,$C236=0,$J236=0,$J236="Agr ungültig"),0,IF($J236="keine","keine",IF(A_Stammdaten!$B$11-D_SAV!$C236&lt;0,0,MAX(0,D_SAV!$J236-(A_Stammdaten!$B$11-D_SAV!$C236)))))</f>
        <v>0</v>
      </c>
      <c r="V236" s="103">
        <f>IF($U236=0,0,IF(A_Stammdaten!$B$11-D_SAV!$C236&lt;0,0,D_SAV!$T236))</f>
        <v>0</v>
      </c>
      <c r="W236" s="103">
        <f t="shared" si="34"/>
        <v>0</v>
      </c>
      <c r="X236" s="52">
        <f t="shared" si="37"/>
        <v>0</v>
      </c>
      <c r="Y236" s="511">
        <v>1</v>
      </c>
      <c r="Z236" s="103">
        <f t="shared" si="38"/>
        <v>0</v>
      </c>
      <c r="AA236" s="103">
        <f t="shared" si="39"/>
        <v>0</v>
      </c>
      <c r="AB236" s="103">
        <f t="shared" si="40"/>
        <v>0</v>
      </c>
      <c r="AC236" s="513">
        <f>IFERROR(IF(VLOOKUP($G236,D1_ND!$A$3:$E$51,5,FALSE)="keine",1,IFERROR(VLOOKUP(D_SAV!$C236,Faktorreihe!$A$3:$F$91,VLOOKUP(D_SAV!$G236,D1_ND!$A$3:$E$51,5,FALSE)+1,FALSE),0)),0)</f>
        <v>0</v>
      </c>
      <c r="AD236" s="103">
        <f t="shared" si="41"/>
        <v>0</v>
      </c>
      <c r="AE236" s="103">
        <f t="shared" si="42"/>
        <v>0</v>
      </c>
      <c r="AF236" s="52">
        <f t="shared" si="43"/>
        <v>0</v>
      </c>
    </row>
    <row r="237" spans="1:32" x14ac:dyDescent="0.25">
      <c r="A237" s="156" t="b">
        <f t="shared" si="33"/>
        <v>0</v>
      </c>
      <c r="B237" s="92"/>
      <c r="C237" s="92"/>
      <c r="D237" s="92"/>
      <c r="E237" s="92"/>
      <c r="F237" s="92"/>
      <c r="G237" s="92"/>
      <c r="H237" s="170" t="str">
        <f>IFERROR(VLOOKUP($G237,D1_ND!$A$3:$E$51,2,FALSE), "Agr ungültig")</f>
        <v>Agr ungültig</v>
      </c>
      <c r="I237" s="170" t="str">
        <f>IFERROR(VLOOKUP($G237,D1_ND!$A$3:$E$51,3,FALSE), "Agr ungültig")</f>
        <v>Agr ungültig</v>
      </c>
      <c r="J237" s="170" t="str">
        <f>IFERROR(VLOOKUP($G237,D1_ND!$A$3:$E$51,4,FALSE), "Agr ungültig")</f>
        <v>Agr ungültig</v>
      </c>
      <c r="K237" s="171" t="str">
        <f t="shared" si="35"/>
        <v>ja</v>
      </c>
      <c r="L237" s="124"/>
      <c r="M237" s="125"/>
      <c r="N237" s="126"/>
      <c r="O237" s="127"/>
      <c r="P237" s="123"/>
      <c r="Q237" s="123"/>
      <c r="R237" s="123"/>
      <c r="S237" s="123"/>
      <c r="T237" s="52">
        <f t="shared" si="36"/>
        <v>0</v>
      </c>
      <c r="U237" s="509">
        <f>IF(OR($B237=0,$C237=0,$J237=0,$J237="Agr ungültig"),0,IF($J237="keine","keine",IF(A_Stammdaten!$B$11-D_SAV!$C237&lt;0,0,MAX(0,D_SAV!$J237-(A_Stammdaten!$B$11-D_SAV!$C237)))))</f>
        <v>0</v>
      </c>
      <c r="V237" s="103">
        <f>IF($U237=0,0,IF(A_Stammdaten!$B$11-D_SAV!$C237&lt;0,0,D_SAV!$T237))</f>
        <v>0</v>
      </c>
      <c r="W237" s="103">
        <f t="shared" si="34"/>
        <v>0</v>
      </c>
      <c r="X237" s="52">
        <f t="shared" si="37"/>
        <v>0</v>
      </c>
      <c r="Y237" s="511">
        <v>1</v>
      </c>
      <c r="Z237" s="103">
        <f t="shared" si="38"/>
        <v>0</v>
      </c>
      <c r="AA237" s="103">
        <f t="shared" si="39"/>
        <v>0</v>
      </c>
      <c r="AB237" s="103">
        <f t="shared" si="40"/>
        <v>0</v>
      </c>
      <c r="AC237" s="513">
        <f>IFERROR(IF(VLOOKUP($G237,D1_ND!$A$3:$E$51,5,FALSE)="keine",1,IFERROR(VLOOKUP(D_SAV!$C237,Faktorreihe!$A$3:$F$91,VLOOKUP(D_SAV!$G237,D1_ND!$A$3:$E$51,5,FALSE)+1,FALSE),0)),0)</f>
        <v>0</v>
      </c>
      <c r="AD237" s="103">
        <f t="shared" si="41"/>
        <v>0</v>
      </c>
      <c r="AE237" s="103">
        <f t="shared" si="42"/>
        <v>0</v>
      </c>
      <c r="AF237" s="52">
        <f t="shared" si="43"/>
        <v>0</v>
      </c>
    </row>
    <row r="238" spans="1:32" x14ac:dyDescent="0.25">
      <c r="A238" s="156" t="b">
        <f t="shared" si="33"/>
        <v>0</v>
      </c>
      <c r="B238" s="92"/>
      <c r="C238" s="92"/>
      <c r="D238" s="92"/>
      <c r="E238" s="92"/>
      <c r="F238" s="92"/>
      <c r="G238" s="92"/>
      <c r="H238" s="170" t="str">
        <f>IFERROR(VLOOKUP($G238,D1_ND!$A$3:$E$51,2,FALSE), "Agr ungültig")</f>
        <v>Agr ungültig</v>
      </c>
      <c r="I238" s="170" t="str">
        <f>IFERROR(VLOOKUP($G238,D1_ND!$A$3:$E$51,3,FALSE), "Agr ungültig")</f>
        <v>Agr ungültig</v>
      </c>
      <c r="J238" s="170" t="str">
        <f>IFERROR(VLOOKUP($G238,D1_ND!$A$3:$E$51,4,FALSE), "Agr ungültig")</f>
        <v>Agr ungültig</v>
      </c>
      <c r="K238" s="171" t="str">
        <f t="shared" si="35"/>
        <v>ja</v>
      </c>
      <c r="L238" s="124"/>
      <c r="M238" s="125"/>
      <c r="N238" s="126"/>
      <c r="O238" s="127"/>
      <c r="P238" s="123"/>
      <c r="Q238" s="123"/>
      <c r="R238" s="123"/>
      <c r="S238" s="123"/>
      <c r="T238" s="52">
        <f t="shared" si="36"/>
        <v>0</v>
      </c>
      <c r="U238" s="509">
        <f>IF(OR($B238=0,$C238=0,$J238=0,$J238="Agr ungültig"),0,IF($J238="keine","keine",IF(A_Stammdaten!$B$11-D_SAV!$C238&lt;0,0,MAX(0,D_SAV!$J238-(A_Stammdaten!$B$11-D_SAV!$C238)))))</f>
        <v>0</v>
      </c>
      <c r="V238" s="103">
        <f>IF($U238=0,0,IF(A_Stammdaten!$B$11-D_SAV!$C238&lt;0,0,D_SAV!$T238))</f>
        <v>0</v>
      </c>
      <c r="W238" s="103">
        <f t="shared" si="34"/>
        <v>0</v>
      </c>
      <c r="X238" s="52">
        <f t="shared" si="37"/>
        <v>0</v>
      </c>
      <c r="Y238" s="511">
        <v>1</v>
      </c>
      <c r="Z238" s="103">
        <f t="shared" si="38"/>
        <v>0</v>
      </c>
      <c r="AA238" s="103">
        <f t="shared" si="39"/>
        <v>0</v>
      </c>
      <c r="AB238" s="103">
        <f t="shared" si="40"/>
        <v>0</v>
      </c>
      <c r="AC238" s="513">
        <f>IFERROR(IF(VLOOKUP($G238,D1_ND!$A$3:$E$51,5,FALSE)="keine",1,IFERROR(VLOOKUP(D_SAV!$C238,Faktorreihe!$A$3:$F$91,VLOOKUP(D_SAV!$G238,D1_ND!$A$3:$E$51,5,FALSE)+1,FALSE),0)),0)</f>
        <v>0</v>
      </c>
      <c r="AD238" s="103">
        <f t="shared" si="41"/>
        <v>0</v>
      </c>
      <c r="AE238" s="103">
        <f t="shared" si="42"/>
        <v>0</v>
      </c>
      <c r="AF238" s="52">
        <f t="shared" si="43"/>
        <v>0</v>
      </c>
    </row>
    <row r="239" spans="1:32" x14ac:dyDescent="0.25">
      <c r="A239" s="156" t="b">
        <f t="shared" si="33"/>
        <v>0</v>
      </c>
      <c r="B239" s="92"/>
      <c r="C239" s="92"/>
      <c r="D239" s="92"/>
      <c r="E239" s="92"/>
      <c r="F239" s="92"/>
      <c r="G239" s="92"/>
      <c r="H239" s="170" t="str">
        <f>IFERROR(VLOOKUP($G239,D1_ND!$A$3:$E$51,2,FALSE), "Agr ungültig")</f>
        <v>Agr ungültig</v>
      </c>
      <c r="I239" s="170" t="str">
        <f>IFERROR(VLOOKUP($G239,D1_ND!$A$3:$E$51,3,FALSE), "Agr ungültig")</f>
        <v>Agr ungültig</v>
      </c>
      <c r="J239" s="170" t="str">
        <f>IFERROR(VLOOKUP($G239,D1_ND!$A$3:$E$51,4,FALSE), "Agr ungültig")</f>
        <v>Agr ungültig</v>
      </c>
      <c r="K239" s="171" t="str">
        <f t="shared" si="35"/>
        <v>ja</v>
      </c>
      <c r="L239" s="124"/>
      <c r="M239" s="125"/>
      <c r="N239" s="126"/>
      <c r="O239" s="127"/>
      <c r="P239" s="123"/>
      <c r="Q239" s="123"/>
      <c r="R239" s="123"/>
      <c r="S239" s="123"/>
      <c r="T239" s="52">
        <f t="shared" si="36"/>
        <v>0</v>
      </c>
      <c r="U239" s="509">
        <f>IF(OR($B239=0,$C239=0,$J239=0,$J239="Agr ungültig"),0,IF($J239="keine","keine",IF(A_Stammdaten!$B$11-D_SAV!$C239&lt;0,0,MAX(0,D_SAV!$J239-(A_Stammdaten!$B$11-D_SAV!$C239)))))</f>
        <v>0</v>
      </c>
      <c r="V239" s="103">
        <f>IF($U239=0,0,IF(A_Stammdaten!$B$11-D_SAV!$C239&lt;0,0,D_SAV!$T239))</f>
        <v>0</v>
      </c>
      <c r="W239" s="103">
        <f t="shared" si="34"/>
        <v>0</v>
      </c>
      <c r="X239" s="52">
        <f t="shared" si="37"/>
        <v>0</v>
      </c>
      <c r="Y239" s="511">
        <v>1</v>
      </c>
      <c r="Z239" s="103">
        <f t="shared" si="38"/>
        <v>0</v>
      </c>
      <c r="AA239" s="103">
        <f t="shared" si="39"/>
        <v>0</v>
      </c>
      <c r="AB239" s="103">
        <f t="shared" si="40"/>
        <v>0</v>
      </c>
      <c r="AC239" s="513">
        <f>IFERROR(IF(VLOOKUP($G239,D1_ND!$A$3:$E$51,5,FALSE)="keine",1,IFERROR(VLOOKUP(D_SAV!$C239,Faktorreihe!$A$3:$F$91,VLOOKUP(D_SAV!$G239,D1_ND!$A$3:$E$51,5,FALSE)+1,FALSE),0)),0)</f>
        <v>0</v>
      </c>
      <c r="AD239" s="103">
        <f t="shared" si="41"/>
        <v>0</v>
      </c>
      <c r="AE239" s="103">
        <f t="shared" si="42"/>
        <v>0</v>
      </c>
      <c r="AF239" s="52">
        <f t="shared" si="43"/>
        <v>0</v>
      </c>
    </row>
    <row r="240" spans="1:32" x14ac:dyDescent="0.25">
      <c r="A240" s="156" t="b">
        <f t="shared" si="33"/>
        <v>0</v>
      </c>
      <c r="B240" s="92"/>
      <c r="C240" s="92"/>
      <c r="D240" s="92"/>
      <c r="E240" s="92"/>
      <c r="F240" s="92"/>
      <c r="G240" s="92"/>
      <c r="H240" s="170" t="str">
        <f>IFERROR(VLOOKUP($G240,D1_ND!$A$3:$E$51,2,FALSE), "Agr ungültig")</f>
        <v>Agr ungültig</v>
      </c>
      <c r="I240" s="170" t="str">
        <f>IFERROR(VLOOKUP($G240,D1_ND!$A$3:$E$51,3,FALSE), "Agr ungültig")</f>
        <v>Agr ungültig</v>
      </c>
      <c r="J240" s="170" t="str">
        <f>IFERROR(VLOOKUP($G240,D1_ND!$A$3:$E$51,4,FALSE), "Agr ungültig")</f>
        <v>Agr ungültig</v>
      </c>
      <c r="K240" s="171" t="str">
        <f t="shared" si="35"/>
        <v>ja</v>
      </c>
      <c r="L240" s="124"/>
      <c r="M240" s="125"/>
      <c r="N240" s="126"/>
      <c r="O240" s="127"/>
      <c r="P240" s="123"/>
      <c r="Q240" s="123"/>
      <c r="R240" s="123"/>
      <c r="S240" s="123"/>
      <c r="T240" s="52">
        <f t="shared" si="36"/>
        <v>0</v>
      </c>
      <c r="U240" s="509">
        <f>IF(OR($B240=0,$C240=0,$J240=0,$J240="Agr ungültig"),0,IF($J240="keine","keine",IF(A_Stammdaten!$B$11-D_SAV!$C240&lt;0,0,MAX(0,D_SAV!$J240-(A_Stammdaten!$B$11-D_SAV!$C240)))))</f>
        <v>0</v>
      </c>
      <c r="V240" s="103">
        <f>IF($U240=0,0,IF(A_Stammdaten!$B$11-D_SAV!$C240&lt;0,0,D_SAV!$T240))</f>
        <v>0</v>
      </c>
      <c r="W240" s="103">
        <f t="shared" si="34"/>
        <v>0</v>
      </c>
      <c r="X240" s="52">
        <f t="shared" si="37"/>
        <v>0</v>
      </c>
      <c r="Y240" s="511">
        <v>1</v>
      </c>
      <c r="Z240" s="103">
        <f t="shared" si="38"/>
        <v>0</v>
      </c>
      <c r="AA240" s="103">
        <f t="shared" si="39"/>
        <v>0</v>
      </c>
      <c r="AB240" s="103">
        <f t="shared" si="40"/>
        <v>0</v>
      </c>
      <c r="AC240" s="513">
        <f>IFERROR(IF(VLOOKUP($G240,D1_ND!$A$3:$E$51,5,FALSE)="keine",1,IFERROR(VLOOKUP(D_SAV!$C240,Faktorreihe!$A$3:$F$91,VLOOKUP(D_SAV!$G240,D1_ND!$A$3:$E$51,5,FALSE)+1,FALSE),0)),0)</f>
        <v>0</v>
      </c>
      <c r="AD240" s="103">
        <f t="shared" si="41"/>
        <v>0</v>
      </c>
      <c r="AE240" s="103">
        <f t="shared" si="42"/>
        <v>0</v>
      </c>
      <c r="AF240" s="52">
        <f t="shared" si="43"/>
        <v>0</v>
      </c>
    </row>
    <row r="241" spans="1:32" x14ac:dyDescent="0.25">
      <c r="A241" s="156" t="b">
        <f t="shared" si="33"/>
        <v>0</v>
      </c>
      <c r="B241" s="92"/>
      <c r="C241" s="92"/>
      <c r="D241" s="92"/>
      <c r="E241" s="92"/>
      <c r="F241" s="92"/>
      <c r="G241" s="92"/>
      <c r="H241" s="170" t="str">
        <f>IFERROR(VLOOKUP($G241,D1_ND!$A$3:$E$51,2,FALSE), "Agr ungültig")</f>
        <v>Agr ungültig</v>
      </c>
      <c r="I241" s="170" t="str">
        <f>IFERROR(VLOOKUP($G241,D1_ND!$A$3:$E$51,3,FALSE), "Agr ungültig")</f>
        <v>Agr ungültig</v>
      </c>
      <c r="J241" s="170" t="str">
        <f>IFERROR(VLOOKUP($G241,D1_ND!$A$3:$E$51,4,FALSE), "Agr ungültig")</f>
        <v>Agr ungültig</v>
      </c>
      <c r="K241" s="171" t="str">
        <f t="shared" si="35"/>
        <v>ja</v>
      </c>
      <c r="L241" s="124"/>
      <c r="M241" s="125"/>
      <c r="N241" s="126"/>
      <c r="O241" s="127"/>
      <c r="P241" s="123"/>
      <c r="Q241" s="123"/>
      <c r="R241" s="123"/>
      <c r="S241" s="123"/>
      <c r="T241" s="52">
        <f t="shared" si="36"/>
        <v>0</v>
      </c>
      <c r="U241" s="509">
        <f>IF(OR($B241=0,$C241=0,$J241=0,$J241="Agr ungültig"),0,IF($J241="keine","keine",IF(A_Stammdaten!$B$11-D_SAV!$C241&lt;0,0,MAX(0,D_SAV!$J241-(A_Stammdaten!$B$11-D_SAV!$C241)))))</f>
        <v>0</v>
      </c>
      <c r="V241" s="103">
        <f>IF($U241=0,0,IF(A_Stammdaten!$B$11-D_SAV!$C241&lt;0,0,D_SAV!$T241))</f>
        <v>0</v>
      </c>
      <c r="W241" s="103">
        <f t="shared" si="34"/>
        <v>0</v>
      </c>
      <c r="X241" s="52">
        <f t="shared" si="37"/>
        <v>0</v>
      </c>
      <c r="Y241" s="511">
        <v>1</v>
      </c>
      <c r="Z241" s="103">
        <f t="shared" si="38"/>
        <v>0</v>
      </c>
      <c r="AA241" s="103">
        <f t="shared" si="39"/>
        <v>0</v>
      </c>
      <c r="AB241" s="103">
        <f t="shared" si="40"/>
        <v>0</v>
      </c>
      <c r="AC241" s="513">
        <f>IFERROR(IF(VLOOKUP($G241,D1_ND!$A$3:$E$51,5,FALSE)="keine",1,IFERROR(VLOOKUP(D_SAV!$C241,Faktorreihe!$A$3:$F$91,VLOOKUP(D_SAV!$G241,D1_ND!$A$3:$E$51,5,FALSE)+1,FALSE),0)),0)</f>
        <v>0</v>
      </c>
      <c r="AD241" s="103">
        <f t="shared" si="41"/>
        <v>0</v>
      </c>
      <c r="AE241" s="103">
        <f t="shared" si="42"/>
        <v>0</v>
      </c>
      <c r="AF241" s="52">
        <f t="shared" si="43"/>
        <v>0</v>
      </c>
    </row>
    <row r="242" spans="1:32" x14ac:dyDescent="0.25">
      <c r="A242" s="156" t="b">
        <f t="shared" si="33"/>
        <v>0</v>
      </c>
      <c r="B242" s="92"/>
      <c r="C242" s="92"/>
      <c r="D242" s="92"/>
      <c r="E242" s="92"/>
      <c r="F242" s="92"/>
      <c r="G242" s="92"/>
      <c r="H242" s="170" t="str">
        <f>IFERROR(VLOOKUP($G242,D1_ND!$A$3:$E$51,2,FALSE), "Agr ungültig")</f>
        <v>Agr ungültig</v>
      </c>
      <c r="I242" s="170" t="str">
        <f>IFERROR(VLOOKUP($G242,D1_ND!$A$3:$E$51,3,FALSE), "Agr ungültig")</f>
        <v>Agr ungültig</v>
      </c>
      <c r="J242" s="170" t="str">
        <f>IFERROR(VLOOKUP($G242,D1_ND!$A$3:$E$51,4,FALSE), "Agr ungültig")</f>
        <v>Agr ungültig</v>
      </c>
      <c r="K242" s="171" t="str">
        <f t="shared" si="35"/>
        <v>ja</v>
      </c>
      <c r="L242" s="124"/>
      <c r="M242" s="125"/>
      <c r="N242" s="126"/>
      <c r="O242" s="127"/>
      <c r="P242" s="123"/>
      <c r="Q242" s="123"/>
      <c r="R242" s="123"/>
      <c r="S242" s="123"/>
      <c r="T242" s="52">
        <f t="shared" si="36"/>
        <v>0</v>
      </c>
      <c r="U242" s="509">
        <f>IF(OR($B242=0,$C242=0,$J242=0,$J242="Agr ungültig"),0,IF($J242="keine","keine",IF(A_Stammdaten!$B$11-D_SAV!$C242&lt;0,0,MAX(0,D_SAV!$J242-(A_Stammdaten!$B$11-D_SAV!$C242)))))</f>
        <v>0</v>
      </c>
      <c r="V242" s="103">
        <f>IF($U242=0,0,IF(A_Stammdaten!$B$11-D_SAV!$C242&lt;0,0,D_SAV!$T242))</f>
        <v>0</v>
      </c>
      <c r="W242" s="103">
        <f t="shared" si="34"/>
        <v>0</v>
      </c>
      <c r="X242" s="52">
        <f t="shared" si="37"/>
        <v>0</v>
      </c>
      <c r="Y242" s="511">
        <v>1</v>
      </c>
      <c r="Z242" s="103">
        <f t="shared" si="38"/>
        <v>0</v>
      </c>
      <c r="AA242" s="103">
        <f t="shared" si="39"/>
        <v>0</v>
      </c>
      <c r="AB242" s="103">
        <f t="shared" si="40"/>
        <v>0</v>
      </c>
      <c r="AC242" s="513">
        <f>IFERROR(IF(VLOOKUP($G242,D1_ND!$A$3:$E$51,5,FALSE)="keine",1,IFERROR(VLOOKUP(D_SAV!$C242,Faktorreihe!$A$3:$F$91,VLOOKUP(D_SAV!$G242,D1_ND!$A$3:$E$51,5,FALSE)+1,FALSE),0)),0)</f>
        <v>0</v>
      </c>
      <c r="AD242" s="103">
        <f t="shared" si="41"/>
        <v>0</v>
      </c>
      <c r="AE242" s="103">
        <f t="shared" si="42"/>
        <v>0</v>
      </c>
      <c r="AF242" s="52">
        <f t="shared" si="43"/>
        <v>0</v>
      </c>
    </row>
    <row r="243" spans="1:32" x14ac:dyDescent="0.25">
      <c r="A243" s="156" t="b">
        <f t="shared" si="33"/>
        <v>0</v>
      </c>
      <c r="B243" s="92"/>
      <c r="C243" s="92"/>
      <c r="D243" s="92"/>
      <c r="E243" s="92"/>
      <c r="F243" s="92"/>
      <c r="G243" s="92"/>
      <c r="H243" s="170" t="str">
        <f>IFERROR(VLOOKUP($G243,D1_ND!$A$3:$E$51,2,FALSE), "Agr ungültig")</f>
        <v>Agr ungültig</v>
      </c>
      <c r="I243" s="170" t="str">
        <f>IFERROR(VLOOKUP($G243,D1_ND!$A$3:$E$51,3,FALSE), "Agr ungültig")</f>
        <v>Agr ungültig</v>
      </c>
      <c r="J243" s="170" t="str">
        <f>IFERROR(VLOOKUP($G243,D1_ND!$A$3:$E$51,4,FALSE), "Agr ungültig")</f>
        <v>Agr ungültig</v>
      </c>
      <c r="K243" s="171" t="str">
        <f t="shared" si="35"/>
        <v>ja</v>
      </c>
      <c r="L243" s="124"/>
      <c r="M243" s="125"/>
      <c r="N243" s="126"/>
      <c r="O243" s="127"/>
      <c r="P243" s="123"/>
      <c r="Q243" s="123"/>
      <c r="R243" s="123"/>
      <c r="S243" s="123"/>
      <c r="T243" s="52">
        <f t="shared" si="36"/>
        <v>0</v>
      </c>
      <c r="U243" s="509">
        <f>IF(OR($B243=0,$C243=0,$J243=0,$J243="Agr ungültig"),0,IF($J243="keine","keine",IF(A_Stammdaten!$B$11-D_SAV!$C243&lt;0,0,MAX(0,D_SAV!$J243-(A_Stammdaten!$B$11-D_SAV!$C243)))))</f>
        <v>0</v>
      </c>
      <c r="V243" s="103">
        <f>IF($U243=0,0,IF(A_Stammdaten!$B$11-D_SAV!$C243&lt;0,0,D_SAV!$T243))</f>
        <v>0</v>
      </c>
      <c r="W243" s="103">
        <f t="shared" si="34"/>
        <v>0</v>
      </c>
      <c r="X243" s="52">
        <f t="shared" si="37"/>
        <v>0</v>
      </c>
      <c r="Y243" s="511">
        <v>1</v>
      </c>
      <c r="Z243" s="103">
        <f t="shared" si="38"/>
        <v>0</v>
      </c>
      <c r="AA243" s="103">
        <f t="shared" si="39"/>
        <v>0</v>
      </c>
      <c r="AB243" s="103">
        <f t="shared" si="40"/>
        <v>0</v>
      </c>
      <c r="AC243" s="513">
        <f>IFERROR(IF(VLOOKUP($G243,D1_ND!$A$3:$E$51,5,FALSE)="keine",1,IFERROR(VLOOKUP(D_SAV!$C243,Faktorreihe!$A$3:$F$91,VLOOKUP(D_SAV!$G243,D1_ND!$A$3:$E$51,5,FALSE)+1,FALSE),0)),0)</f>
        <v>0</v>
      </c>
      <c r="AD243" s="103">
        <f t="shared" si="41"/>
        <v>0</v>
      </c>
      <c r="AE243" s="103">
        <f t="shared" si="42"/>
        <v>0</v>
      </c>
      <c r="AF243" s="52">
        <f t="shared" si="43"/>
        <v>0</v>
      </c>
    </row>
    <row r="244" spans="1:32" x14ac:dyDescent="0.25">
      <c r="A244" s="156" t="b">
        <f t="shared" si="33"/>
        <v>0</v>
      </c>
      <c r="B244" s="92"/>
      <c r="C244" s="92"/>
      <c r="D244" s="92"/>
      <c r="E244" s="92"/>
      <c r="F244" s="92"/>
      <c r="G244" s="92"/>
      <c r="H244" s="170" t="str">
        <f>IFERROR(VLOOKUP($G244,D1_ND!$A$3:$E$51,2,FALSE), "Agr ungültig")</f>
        <v>Agr ungültig</v>
      </c>
      <c r="I244" s="170" t="str">
        <f>IFERROR(VLOOKUP($G244,D1_ND!$A$3:$E$51,3,FALSE), "Agr ungültig")</f>
        <v>Agr ungültig</v>
      </c>
      <c r="J244" s="170" t="str">
        <f>IFERROR(VLOOKUP($G244,D1_ND!$A$3:$E$51,4,FALSE), "Agr ungültig")</f>
        <v>Agr ungültig</v>
      </c>
      <c r="K244" s="171" t="str">
        <f t="shared" si="35"/>
        <v>ja</v>
      </c>
      <c r="L244" s="124"/>
      <c r="M244" s="125"/>
      <c r="N244" s="126"/>
      <c r="O244" s="127"/>
      <c r="P244" s="123"/>
      <c r="Q244" s="123"/>
      <c r="R244" s="123"/>
      <c r="S244" s="123"/>
      <c r="T244" s="52">
        <f t="shared" si="36"/>
        <v>0</v>
      </c>
      <c r="U244" s="509">
        <f>IF(OR($B244=0,$C244=0,$J244=0,$J244="Agr ungültig"),0,IF($J244="keine","keine",IF(A_Stammdaten!$B$11-D_SAV!$C244&lt;0,0,MAX(0,D_SAV!$J244-(A_Stammdaten!$B$11-D_SAV!$C244)))))</f>
        <v>0</v>
      </c>
      <c r="V244" s="103">
        <f>IF($U244=0,0,IF(A_Stammdaten!$B$11-D_SAV!$C244&lt;0,0,D_SAV!$T244))</f>
        <v>0</v>
      </c>
      <c r="W244" s="103">
        <f t="shared" si="34"/>
        <v>0</v>
      </c>
      <c r="X244" s="52">
        <f t="shared" si="37"/>
        <v>0</v>
      </c>
      <c r="Y244" s="511">
        <v>1</v>
      </c>
      <c r="Z244" s="103">
        <f t="shared" si="38"/>
        <v>0</v>
      </c>
      <c r="AA244" s="103">
        <f t="shared" si="39"/>
        <v>0</v>
      </c>
      <c r="AB244" s="103">
        <f t="shared" si="40"/>
        <v>0</v>
      </c>
      <c r="AC244" s="513">
        <f>IFERROR(IF(VLOOKUP($G244,D1_ND!$A$3:$E$51,5,FALSE)="keine",1,IFERROR(VLOOKUP(D_SAV!$C244,Faktorreihe!$A$3:$F$91,VLOOKUP(D_SAV!$G244,D1_ND!$A$3:$E$51,5,FALSE)+1,FALSE),0)),0)</f>
        <v>0</v>
      </c>
      <c r="AD244" s="103">
        <f t="shared" si="41"/>
        <v>0</v>
      </c>
      <c r="AE244" s="103">
        <f t="shared" si="42"/>
        <v>0</v>
      </c>
      <c r="AF244" s="52">
        <f t="shared" si="43"/>
        <v>0</v>
      </c>
    </row>
    <row r="245" spans="1:32" x14ac:dyDescent="0.25">
      <c r="A245" s="156" t="b">
        <f t="shared" si="33"/>
        <v>0</v>
      </c>
      <c r="B245" s="92"/>
      <c r="C245" s="92"/>
      <c r="D245" s="92"/>
      <c r="E245" s="92"/>
      <c r="F245" s="92"/>
      <c r="G245" s="92"/>
      <c r="H245" s="170" t="str">
        <f>IFERROR(VLOOKUP($G245,D1_ND!$A$3:$E$51,2,FALSE), "Agr ungültig")</f>
        <v>Agr ungültig</v>
      </c>
      <c r="I245" s="170" t="str">
        <f>IFERROR(VLOOKUP($G245,D1_ND!$A$3:$E$51,3,FALSE), "Agr ungültig")</f>
        <v>Agr ungültig</v>
      </c>
      <c r="J245" s="170" t="str">
        <f>IFERROR(VLOOKUP($G245,D1_ND!$A$3:$E$51,4,FALSE), "Agr ungültig")</f>
        <v>Agr ungültig</v>
      </c>
      <c r="K245" s="171" t="str">
        <f t="shared" si="35"/>
        <v>ja</v>
      </c>
      <c r="L245" s="124"/>
      <c r="M245" s="125"/>
      <c r="N245" s="126"/>
      <c r="O245" s="127"/>
      <c r="P245" s="123"/>
      <c r="Q245" s="123"/>
      <c r="R245" s="123"/>
      <c r="S245" s="123"/>
      <c r="T245" s="52">
        <f t="shared" si="36"/>
        <v>0</v>
      </c>
      <c r="U245" s="509">
        <f>IF(OR($B245=0,$C245=0,$J245=0,$J245="Agr ungültig"),0,IF($J245="keine","keine",IF(A_Stammdaten!$B$11-D_SAV!$C245&lt;0,0,MAX(0,D_SAV!$J245-(A_Stammdaten!$B$11-D_SAV!$C245)))))</f>
        <v>0</v>
      </c>
      <c r="V245" s="103">
        <f>IF($U245=0,0,IF(A_Stammdaten!$B$11-D_SAV!$C245&lt;0,0,D_SAV!$T245))</f>
        <v>0</v>
      </c>
      <c r="W245" s="103">
        <f t="shared" si="34"/>
        <v>0</v>
      </c>
      <c r="X245" s="52">
        <f t="shared" si="37"/>
        <v>0</v>
      </c>
      <c r="Y245" s="511">
        <v>1</v>
      </c>
      <c r="Z245" s="103">
        <f t="shared" si="38"/>
        <v>0</v>
      </c>
      <c r="AA245" s="103">
        <f t="shared" si="39"/>
        <v>0</v>
      </c>
      <c r="AB245" s="103">
        <f t="shared" si="40"/>
        <v>0</v>
      </c>
      <c r="AC245" s="513">
        <f>IFERROR(IF(VLOOKUP($G245,D1_ND!$A$3:$E$51,5,FALSE)="keine",1,IFERROR(VLOOKUP(D_SAV!$C245,Faktorreihe!$A$3:$F$91,VLOOKUP(D_SAV!$G245,D1_ND!$A$3:$E$51,5,FALSE)+1,FALSE),0)),0)</f>
        <v>0</v>
      </c>
      <c r="AD245" s="103">
        <f t="shared" si="41"/>
        <v>0</v>
      </c>
      <c r="AE245" s="103">
        <f t="shared" si="42"/>
        <v>0</v>
      </c>
      <c r="AF245" s="52">
        <f t="shared" si="43"/>
        <v>0</v>
      </c>
    </row>
    <row r="246" spans="1:32" x14ac:dyDescent="0.25">
      <c r="A246" s="156" t="b">
        <f t="shared" si="33"/>
        <v>0</v>
      </c>
      <c r="B246" s="92"/>
      <c r="C246" s="92"/>
      <c r="D246" s="92"/>
      <c r="E246" s="92"/>
      <c r="F246" s="92"/>
      <c r="G246" s="92"/>
      <c r="H246" s="170" t="str">
        <f>IFERROR(VLOOKUP($G246,D1_ND!$A$3:$E$51,2,FALSE), "Agr ungültig")</f>
        <v>Agr ungültig</v>
      </c>
      <c r="I246" s="170" t="str">
        <f>IFERROR(VLOOKUP($G246,D1_ND!$A$3:$E$51,3,FALSE), "Agr ungültig")</f>
        <v>Agr ungültig</v>
      </c>
      <c r="J246" s="170" t="str">
        <f>IFERROR(VLOOKUP($G246,D1_ND!$A$3:$E$51,4,FALSE), "Agr ungültig")</f>
        <v>Agr ungültig</v>
      </c>
      <c r="K246" s="171" t="str">
        <f t="shared" si="35"/>
        <v>ja</v>
      </c>
      <c r="L246" s="124"/>
      <c r="M246" s="125"/>
      <c r="N246" s="126"/>
      <c r="O246" s="127"/>
      <c r="P246" s="123"/>
      <c r="Q246" s="123"/>
      <c r="R246" s="123"/>
      <c r="S246" s="123"/>
      <c r="T246" s="52">
        <f t="shared" si="36"/>
        <v>0</v>
      </c>
      <c r="U246" s="509">
        <f>IF(OR($B246=0,$C246=0,$J246=0,$J246="Agr ungültig"),0,IF($J246="keine","keine",IF(A_Stammdaten!$B$11-D_SAV!$C246&lt;0,0,MAX(0,D_SAV!$J246-(A_Stammdaten!$B$11-D_SAV!$C246)))))</f>
        <v>0</v>
      </c>
      <c r="V246" s="103">
        <f>IF($U246=0,0,IF(A_Stammdaten!$B$11-D_SAV!$C246&lt;0,0,D_SAV!$T246))</f>
        <v>0</v>
      </c>
      <c r="W246" s="103">
        <f t="shared" si="34"/>
        <v>0</v>
      </c>
      <c r="X246" s="52">
        <f t="shared" si="37"/>
        <v>0</v>
      </c>
      <c r="Y246" s="511">
        <v>1</v>
      </c>
      <c r="Z246" s="103">
        <f t="shared" si="38"/>
        <v>0</v>
      </c>
      <c r="AA246" s="103">
        <f t="shared" si="39"/>
        <v>0</v>
      </c>
      <c r="AB246" s="103">
        <f t="shared" si="40"/>
        <v>0</v>
      </c>
      <c r="AC246" s="513">
        <f>IFERROR(IF(VLOOKUP($G246,D1_ND!$A$3:$E$51,5,FALSE)="keine",1,IFERROR(VLOOKUP(D_SAV!$C246,Faktorreihe!$A$3:$F$91,VLOOKUP(D_SAV!$G246,D1_ND!$A$3:$E$51,5,FALSE)+1,FALSE),0)),0)</f>
        <v>0</v>
      </c>
      <c r="AD246" s="103">
        <f t="shared" si="41"/>
        <v>0</v>
      </c>
      <c r="AE246" s="103">
        <f t="shared" si="42"/>
        <v>0</v>
      </c>
      <c r="AF246" s="52">
        <f t="shared" si="43"/>
        <v>0</v>
      </c>
    </row>
    <row r="247" spans="1:32" x14ac:dyDescent="0.25">
      <c r="A247" s="156" t="b">
        <f t="shared" si="33"/>
        <v>0</v>
      </c>
      <c r="B247" s="92"/>
      <c r="C247" s="92"/>
      <c r="D247" s="92"/>
      <c r="E247" s="92"/>
      <c r="F247" s="92"/>
      <c r="G247" s="92"/>
      <c r="H247" s="170" t="str">
        <f>IFERROR(VLOOKUP($G247,D1_ND!$A$3:$E$51,2,FALSE), "Agr ungültig")</f>
        <v>Agr ungültig</v>
      </c>
      <c r="I247" s="170" t="str">
        <f>IFERROR(VLOOKUP($G247,D1_ND!$A$3:$E$51,3,FALSE), "Agr ungültig")</f>
        <v>Agr ungültig</v>
      </c>
      <c r="J247" s="170" t="str">
        <f>IFERROR(VLOOKUP($G247,D1_ND!$A$3:$E$51,4,FALSE), "Agr ungültig")</f>
        <v>Agr ungültig</v>
      </c>
      <c r="K247" s="171" t="str">
        <f t="shared" si="35"/>
        <v>ja</v>
      </c>
      <c r="L247" s="124"/>
      <c r="M247" s="125"/>
      <c r="N247" s="126"/>
      <c r="O247" s="127"/>
      <c r="P247" s="123"/>
      <c r="Q247" s="123"/>
      <c r="R247" s="123"/>
      <c r="S247" s="123"/>
      <c r="T247" s="52">
        <f t="shared" si="36"/>
        <v>0</v>
      </c>
      <c r="U247" s="509">
        <f>IF(OR($B247=0,$C247=0,$J247=0,$J247="Agr ungültig"),0,IF($J247="keine","keine",IF(A_Stammdaten!$B$11-D_SAV!$C247&lt;0,0,MAX(0,D_SAV!$J247-(A_Stammdaten!$B$11-D_SAV!$C247)))))</f>
        <v>0</v>
      </c>
      <c r="V247" s="103">
        <f>IF($U247=0,0,IF(A_Stammdaten!$B$11-D_SAV!$C247&lt;0,0,D_SAV!$T247))</f>
        <v>0</v>
      </c>
      <c r="W247" s="103">
        <f t="shared" si="34"/>
        <v>0</v>
      </c>
      <c r="X247" s="52">
        <f t="shared" si="37"/>
        <v>0</v>
      </c>
      <c r="Y247" s="511">
        <v>1</v>
      </c>
      <c r="Z247" s="103">
        <f t="shared" si="38"/>
        <v>0</v>
      </c>
      <c r="AA247" s="103">
        <f t="shared" si="39"/>
        <v>0</v>
      </c>
      <c r="AB247" s="103">
        <f t="shared" si="40"/>
        <v>0</v>
      </c>
      <c r="AC247" s="513">
        <f>IFERROR(IF(VLOOKUP($G247,D1_ND!$A$3:$E$51,5,FALSE)="keine",1,IFERROR(VLOOKUP(D_SAV!$C247,Faktorreihe!$A$3:$F$91,VLOOKUP(D_SAV!$G247,D1_ND!$A$3:$E$51,5,FALSE)+1,FALSE),0)),0)</f>
        <v>0</v>
      </c>
      <c r="AD247" s="103">
        <f t="shared" si="41"/>
        <v>0</v>
      </c>
      <c r="AE247" s="103">
        <f t="shared" si="42"/>
        <v>0</v>
      </c>
      <c r="AF247" s="52">
        <f t="shared" si="43"/>
        <v>0</v>
      </c>
    </row>
    <row r="248" spans="1:32" x14ac:dyDescent="0.25">
      <c r="A248" s="156" t="b">
        <f t="shared" si="33"/>
        <v>0</v>
      </c>
      <c r="B248" s="92"/>
      <c r="C248" s="92"/>
      <c r="D248" s="92"/>
      <c r="E248" s="92"/>
      <c r="F248" s="92"/>
      <c r="G248" s="92"/>
      <c r="H248" s="170" t="str">
        <f>IFERROR(VLOOKUP($G248,D1_ND!$A$3:$E$51,2,FALSE), "Agr ungültig")</f>
        <v>Agr ungültig</v>
      </c>
      <c r="I248" s="170" t="str">
        <f>IFERROR(VLOOKUP($G248,D1_ND!$A$3:$E$51,3,FALSE), "Agr ungültig")</f>
        <v>Agr ungültig</v>
      </c>
      <c r="J248" s="170" t="str">
        <f>IFERROR(VLOOKUP($G248,D1_ND!$A$3:$E$51,4,FALSE), "Agr ungültig")</f>
        <v>Agr ungültig</v>
      </c>
      <c r="K248" s="171" t="str">
        <f t="shared" si="35"/>
        <v>ja</v>
      </c>
      <c r="L248" s="124"/>
      <c r="M248" s="125"/>
      <c r="N248" s="126"/>
      <c r="O248" s="127"/>
      <c r="P248" s="123"/>
      <c r="Q248" s="123"/>
      <c r="R248" s="123"/>
      <c r="S248" s="123"/>
      <c r="T248" s="52">
        <f t="shared" si="36"/>
        <v>0</v>
      </c>
      <c r="U248" s="509">
        <f>IF(OR($B248=0,$C248=0,$J248=0,$J248="Agr ungültig"),0,IF($J248="keine","keine",IF(A_Stammdaten!$B$11-D_SAV!$C248&lt;0,0,MAX(0,D_SAV!$J248-(A_Stammdaten!$B$11-D_SAV!$C248)))))</f>
        <v>0</v>
      </c>
      <c r="V248" s="103">
        <f>IF($U248=0,0,IF(A_Stammdaten!$B$11-D_SAV!$C248&lt;0,0,D_SAV!$T248))</f>
        <v>0</v>
      </c>
      <c r="W248" s="103">
        <f t="shared" si="34"/>
        <v>0</v>
      </c>
      <c r="X248" s="52">
        <f t="shared" si="37"/>
        <v>0</v>
      </c>
      <c r="Y248" s="511">
        <v>1</v>
      </c>
      <c r="Z248" s="103">
        <f t="shared" si="38"/>
        <v>0</v>
      </c>
      <c r="AA248" s="103">
        <f t="shared" si="39"/>
        <v>0</v>
      </c>
      <c r="AB248" s="103">
        <f t="shared" si="40"/>
        <v>0</v>
      </c>
      <c r="AC248" s="513">
        <f>IFERROR(IF(VLOOKUP($G248,D1_ND!$A$3:$E$51,5,FALSE)="keine",1,IFERROR(VLOOKUP(D_SAV!$C248,Faktorreihe!$A$3:$F$91,VLOOKUP(D_SAV!$G248,D1_ND!$A$3:$E$51,5,FALSE)+1,FALSE),0)),0)</f>
        <v>0</v>
      </c>
      <c r="AD248" s="103">
        <f t="shared" si="41"/>
        <v>0</v>
      </c>
      <c r="AE248" s="103">
        <f t="shared" si="42"/>
        <v>0</v>
      </c>
      <c r="AF248" s="52">
        <f t="shared" si="43"/>
        <v>0</v>
      </c>
    </row>
    <row r="249" spans="1:32" x14ac:dyDescent="0.25">
      <c r="A249" s="156" t="b">
        <f t="shared" ref="A249:A300" si="44">IF(AND(B249&lt;&gt;0,C249&lt;&gt;0),IF(D249&lt;&gt;0,CONCATENATE(B249,"-",C249,"-",D249),CONCATENATE(B249,"-",C249)))</f>
        <v>0</v>
      </c>
      <c r="B249" s="92"/>
      <c r="C249" s="92"/>
      <c r="D249" s="92"/>
      <c r="E249" s="92"/>
      <c r="F249" s="92"/>
      <c r="G249" s="92"/>
      <c r="H249" s="170" t="str">
        <f>IFERROR(VLOOKUP($G249,D1_ND!$A$3:$E$51,2,FALSE), "Agr ungültig")</f>
        <v>Agr ungültig</v>
      </c>
      <c r="I249" s="170" t="str">
        <f>IFERROR(VLOOKUP($G249,D1_ND!$A$3:$E$51,3,FALSE), "Agr ungültig")</f>
        <v>Agr ungültig</v>
      </c>
      <c r="J249" s="170" t="str">
        <f>IFERROR(VLOOKUP($G249,D1_ND!$A$3:$E$51,4,FALSE), "Agr ungültig")</f>
        <v>Agr ungültig</v>
      </c>
      <c r="K249" s="171" t="str">
        <f t="shared" si="35"/>
        <v>ja</v>
      </c>
      <c r="L249" s="124"/>
      <c r="M249" s="125"/>
      <c r="N249" s="126"/>
      <c r="O249" s="127"/>
      <c r="P249" s="123"/>
      <c r="Q249" s="123"/>
      <c r="R249" s="123"/>
      <c r="S249" s="123"/>
      <c r="T249" s="52">
        <f t="shared" si="36"/>
        <v>0</v>
      </c>
      <c r="U249" s="509">
        <f>IF(OR($B249=0,$C249=0,$J249=0,$J249="Agr ungültig"),0,IF($J249="keine","keine",IF(A_Stammdaten!$B$11-D_SAV!$C249&lt;0,0,MAX(0,D_SAV!$J249-(A_Stammdaten!$B$11-D_SAV!$C249)))))</f>
        <v>0</v>
      </c>
      <c r="V249" s="103">
        <f>IF($U249=0,0,IF(A_Stammdaten!$B$11-D_SAV!$C249&lt;0,0,D_SAV!$T249))</f>
        <v>0</v>
      </c>
      <c r="W249" s="103">
        <f t="shared" ref="W249:W300" si="45">V249-X249</f>
        <v>0</v>
      </c>
      <c r="X249" s="52">
        <f t="shared" si="37"/>
        <v>0</v>
      </c>
      <c r="Y249" s="511">
        <v>1</v>
      </c>
      <c r="Z249" s="103">
        <f t="shared" si="38"/>
        <v>0</v>
      </c>
      <c r="AA249" s="103">
        <f t="shared" si="39"/>
        <v>0</v>
      </c>
      <c r="AB249" s="103">
        <f t="shared" si="40"/>
        <v>0</v>
      </c>
      <c r="AC249" s="513">
        <f>IFERROR(IF(VLOOKUP($G249,D1_ND!$A$3:$E$51,5,FALSE)="keine",1,IFERROR(VLOOKUP(D_SAV!$C249,Faktorreihe!$A$3:$F$91,VLOOKUP(D_SAV!$G249,D1_ND!$A$3:$E$51,5,FALSE)+1,FALSE),0)),0)</f>
        <v>0</v>
      </c>
      <c r="AD249" s="103">
        <f t="shared" si="41"/>
        <v>0</v>
      </c>
      <c r="AE249" s="103">
        <f t="shared" si="42"/>
        <v>0</v>
      </c>
      <c r="AF249" s="52">
        <f t="shared" si="43"/>
        <v>0</v>
      </c>
    </row>
    <row r="250" spans="1:32" x14ac:dyDescent="0.25">
      <c r="A250" s="156" t="b">
        <f t="shared" si="44"/>
        <v>0</v>
      </c>
      <c r="B250" s="92"/>
      <c r="C250" s="92"/>
      <c r="D250" s="92"/>
      <c r="E250" s="92"/>
      <c r="F250" s="92"/>
      <c r="G250" s="92"/>
      <c r="H250" s="170" t="str">
        <f>IFERROR(VLOOKUP($G250,D1_ND!$A$3:$E$51,2,FALSE), "Agr ungültig")</f>
        <v>Agr ungültig</v>
      </c>
      <c r="I250" s="170" t="str">
        <f>IFERROR(VLOOKUP($G250,D1_ND!$A$3:$E$51,3,FALSE), "Agr ungültig")</f>
        <v>Agr ungültig</v>
      </c>
      <c r="J250" s="170" t="str">
        <f>IFERROR(VLOOKUP($G250,D1_ND!$A$3:$E$51,4,FALSE), "Agr ungültig")</f>
        <v>Agr ungültig</v>
      </c>
      <c r="K250" s="171" t="str">
        <f t="shared" si="35"/>
        <v>ja</v>
      </c>
      <c r="L250" s="124"/>
      <c r="M250" s="125"/>
      <c r="N250" s="126"/>
      <c r="O250" s="127"/>
      <c r="P250" s="123"/>
      <c r="Q250" s="123"/>
      <c r="R250" s="123"/>
      <c r="S250" s="123"/>
      <c r="T250" s="52">
        <f t="shared" si="36"/>
        <v>0</v>
      </c>
      <c r="U250" s="509">
        <f>IF(OR($B250=0,$C250=0,$J250=0,$J250="Agr ungültig"),0,IF($J250="keine","keine",IF(A_Stammdaten!$B$11-D_SAV!$C250&lt;0,0,MAX(0,D_SAV!$J250-(A_Stammdaten!$B$11-D_SAV!$C250)))))</f>
        <v>0</v>
      </c>
      <c r="V250" s="103">
        <f>IF($U250=0,0,IF(A_Stammdaten!$B$11-D_SAV!$C250&lt;0,0,D_SAV!$T250))</f>
        <v>0</v>
      </c>
      <c r="W250" s="103">
        <f t="shared" si="45"/>
        <v>0</v>
      </c>
      <c r="X250" s="52">
        <f t="shared" si="37"/>
        <v>0</v>
      </c>
      <c r="Y250" s="511">
        <v>1</v>
      </c>
      <c r="Z250" s="103">
        <f t="shared" si="38"/>
        <v>0</v>
      </c>
      <c r="AA250" s="103">
        <f t="shared" si="39"/>
        <v>0</v>
      </c>
      <c r="AB250" s="103">
        <f t="shared" si="40"/>
        <v>0</v>
      </c>
      <c r="AC250" s="513">
        <f>IFERROR(IF(VLOOKUP($G250,D1_ND!$A$3:$E$51,5,FALSE)="keine",1,IFERROR(VLOOKUP(D_SAV!$C250,Faktorreihe!$A$3:$F$91,VLOOKUP(D_SAV!$G250,D1_ND!$A$3:$E$51,5,FALSE)+1,FALSE),0)),0)</f>
        <v>0</v>
      </c>
      <c r="AD250" s="103">
        <f t="shared" si="41"/>
        <v>0</v>
      </c>
      <c r="AE250" s="103">
        <f t="shared" si="42"/>
        <v>0</v>
      </c>
      <c r="AF250" s="52">
        <f t="shared" si="43"/>
        <v>0</v>
      </c>
    </row>
    <row r="251" spans="1:32" x14ac:dyDescent="0.25">
      <c r="A251" s="156" t="b">
        <f t="shared" si="44"/>
        <v>0</v>
      </c>
      <c r="B251" s="92"/>
      <c r="C251" s="92"/>
      <c r="D251" s="92"/>
      <c r="E251" s="92"/>
      <c r="F251" s="92"/>
      <c r="G251" s="92"/>
      <c r="H251" s="170" t="str">
        <f>IFERROR(VLOOKUP($G251,D1_ND!$A$3:$E$51,2,FALSE), "Agr ungültig")</f>
        <v>Agr ungültig</v>
      </c>
      <c r="I251" s="170" t="str">
        <f>IFERROR(VLOOKUP($G251,D1_ND!$A$3:$E$51,3,FALSE), "Agr ungültig")</f>
        <v>Agr ungültig</v>
      </c>
      <c r="J251" s="170" t="str">
        <f>IFERROR(VLOOKUP($G251,D1_ND!$A$3:$E$51,4,FALSE), "Agr ungültig")</f>
        <v>Agr ungültig</v>
      </c>
      <c r="K251" s="171" t="str">
        <f t="shared" si="35"/>
        <v>ja</v>
      </c>
      <c r="L251" s="124"/>
      <c r="M251" s="125"/>
      <c r="N251" s="126"/>
      <c r="O251" s="127"/>
      <c r="P251" s="123"/>
      <c r="Q251" s="123"/>
      <c r="R251" s="123"/>
      <c r="S251" s="123"/>
      <c r="T251" s="52">
        <f t="shared" si="36"/>
        <v>0</v>
      </c>
      <c r="U251" s="509">
        <f>IF(OR($B251=0,$C251=0,$J251=0,$J251="Agr ungültig"),0,IF($J251="keine","keine",IF(A_Stammdaten!$B$11-D_SAV!$C251&lt;0,0,MAX(0,D_SAV!$J251-(A_Stammdaten!$B$11-D_SAV!$C251)))))</f>
        <v>0</v>
      </c>
      <c r="V251" s="103">
        <f>IF($U251=0,0,IF(A_Stammdaten!$B$11-D_SAV!$C251&lt;0,0,D_SAV!$T251))</f>
        <v>0</v>
      </c>
      <c r="W251" s="103">
        <f t="shared" si="45"/>
        <v>0</v>
      </c>
      <c r="X251" s="52">
        <f t="shared" si="37"/>
        <v>0</v>
      </c>
      <c r="Y251" s="511">
        <v>1</v>
      </c>
      <c r="Z251" s="103">
        <f t="shared" si="38"/>
        <v>0</v>
      </c>
      <c r="AA251" s="103">
        <f t="shared" si="39"/>
        <v>0</v>
      </c>
      <c r="AB251" s="103">
        <f t="shared" si="40"/>
        <v>0</v>
      </c>
      <c r="AC251" s="513">
        <f>IFERROR(IF(VLOOKUP($G251,D1_ND!$A$3:$E$51,5,FALSE)="keine",1,IFERROR(VLOOKUP(D_SAV!$C251,Faktorreihe!$A$3:$F$91,VLOOKUP(D_SAV!$G251,D1_ND!$A$3:$E$51,5,FALSE)+1,FALSE),0)),0)</f>
        <v>0</v>
      </c>
      <c r="AD251" s="103">
        <f t="shared" si="41"/>
        <v>0</v>
      </c>
      <c r="AE251" s="103">
        <f t="shared" si="42"/>
        <v>0</v>
      </c>
      <c r="AF251" s="52">
        <f t="shared" si="43"/>
        <v>0</v>
      </c>
    </row>
    <row r="252" spans="1:32" x14ac:dyDescent="0.25">
      <c r="A252" s="156" t="b">
        <f t="shared" si="44"/>
        <v>0</v>
      </c>
      <c r="B252" s="92"/>
      <c r="C252" s="92"/>
      <c r="D252" s="92"/>
      <c r="E252" s="92"/>
      <c r="F252" s="92"/>
      <c r="G252" s="92"/>
      <c r="H252" s="170" t="str">
        <f>IFERROR(VLOOKUP($G252,D1_ND!$A$3:$E$51,2,FALSE), "Agr ungültig")</f>
        <v>Agr ungültig</v>
      </c>
      <c r="I252" s="170" t="str">
        <f>IFERROR(VLOOKUP($G252,D1_ND!$A$3:$E$51,3,FALSE), "Agr ungültig")</f>
        <v>Agr ungültig</v>
      </c>
      <c r="J252" s="170" t="str">
        <f>IFERROR(VLOOKUP($G252,D1_ND!$A$3:$E$51,4,FALSE), "Agr ungültig")</f>
        <v>Agr ungültig</v>
      </c>
      <c r="K252" s="171" t="str">
        <f t="shared" si="35"/>
        <v>ja</v>
      </c>
      <c r="L252" s="124"/>
      <c r="M252" s="125"/>
      <c r="N252" s="126"/>
      <c r="O252" s="127"/>
      <c r="P252" s="123"/>
      <c r="Q252" s="123"/>
      <c r="R252" s="123"/>
      <c r="S252" s="123"/>
      <c r="T252" s="52">
        <f t="shared" si="36"/>
        <v>0</v>
      </c>
      <c r="U252" s="509">
        <f>IF(OR($B252=0,$C252=0,$J252=0,$J252="Agr ungültig"),0,IF($J252="keine","keine",IF(A_Stammdaten!$B$11-D_SAV!$C252&lt;0,0,MAX(0,D_SAV!$J252-(A_Stammdaten!$B$11-D_SAV!$C252)))))</f>
        <v>0</v>
      </c>
      <c r="V252" s="103">
        <f>IF($U252=0,0,IF(A_Stammdaten!$B$11-D_SAV!$C252&lt;0,0,D_SAV!$T252))</f>
        <v>0</v>
      </c>
      <c r="W252" s="103">
        <f t="shared" si="45"/>
        <v>0</v>
      </c>
      <c r="X252" s="52">
        <f t="shared" si="37"/>
        <v>0</v>
      </c>
      <c r="Y252" s="511">
        <v>1</v>
      </c>
      <c r="Z252" s="103">
        <f t="shared" si="38"/>
        <v>0</v>
      </c>
      <c r="AA252" s="103">
        <f t="shared" si="39"/>
        <v>0</v>
      </c>
      <c r="AB252" s="103">
        <f t="shared" si="40"/>
        <v>0</v>
      </c>
      <c r="AC252" s="513">
        <f>IFERROR(IF(VLOOKUP($G252,D1_ND!$A$3:$E$51,5,FALSE)="keine",1,IFERROR(VLOOKUP(D_SAV!$C252,Faktorreihe!$A$3:$F$91,VLOOKUP(D_SAV!$G252,D1_ND!$A$3:$E$51,5,FALSE)+1,FALSE),0)),0)</f>
        <v>0</v>
      </c>
      <c r="AD252" s="103">
        <f t="shared" si="41"/>
        <v>0</v>
      </c>
      <c r="AE252" s="103">
        <f t="shared" si="42"/>
        <v>0</v>
      </c>
      <c r="AF252" s="52">
        <f t="shared" si="43"/>
        <v>0</v>
      </c>
    </row>
    <row r="253" spans="1:32" x14ac:dyDescent="0.25">
      <c r="A253" s="156" t="b">
        <f t="shared" si="44"/>
        <v>0</v>
      </c>
      <c r="B253" s="92"/>
      <c r="C253" s="92"/>
      <c r="D253" s="92"/>
      <c r="E253" s="92"/>
      <c r="F253" s="92"/>
      <c r="G253" s="92"/>
      <c r="H253" s="170" t="str">
        <f>IFERROR(VLOOKUP($G253,D1_ND!$A$3:$E$51,2,FALSE), "Agr ungültig")</f>
        <v>Agr ungültig</v>
      </c>
      <c r="I253" s="170" t="str">
        <f>IFERROR(VLOOKUP($G253,D1_ND!$A$3:$E$51,3,FALSE), "Agr ungültig")</f>
        <v>Agr ungültig</v>
      </c>
      <c r="J253" s="170" t="str">
        <f>IFERROR(VLOOKUP($G253,D1_ND!$A$3:$E$51,4,FALSE), "Agr ungültig")</f>
        <v>Agr ungültig</v>
      </c>
      <c r="K253" s="171" t="str">
        <f t="shared" si="35"/>
        <v>ja</v>
      </c>
      <c r="L253" s="124"/>
      <c r="M253" s="125"/>
      <c r="N253" s="126"/>
      <c r="O253" s="127"/>
      <c r="P253" s="123"/>
      <c r="Q253" s="123"/>
      <c r="R253" s="123"/>
      <c r="S253" s="123"/>
      <c r="T253" s="52">
        <f t="shared" si="36"/>
        <v>0</v>
      </c>
      <c r="U253" s="509">
        <f>IF(OR($B253=0,$C253=0,$J253=0,$J253="Agr ungültig"),0,IF($J253="keine","keine",IF(A_Stammdaten!$B$11-D_SAV!$C253&lt;0,0,MAX(0,D_SAV!$J253-(A_Stammdaten!$B$11-D_SAV!$C253)))))</f>
        <v>0</v>
      </c>
      <c r="V253" s="103">
        <f>IF($U253=0,0,IF(A_Stammdaten!$B$11-D_SAV!$C253&lt;0,0,D_SAV!$T253))</f>
        <v>0</v>
      </c>
      <c r="W253" s="103">
        <f t="shared" si="45"/>
        <v>0</v>
      </c>
      <c r="X253" s="52">
        <f t="shared" si="37"/>
        <v>0</v>
      </c>
      <c r="Y253" s="511">
        <v>1</v>
      </c>
      <c r="Z253" s="103">
        <f t="shared" si="38"/>
        <v>0</v>
      </c>
      <c r="AA253" s="103">
        <f t="shared" si="39"/>
        <v>0</v>
      </c>
      <c r="AB253" s="103">
        <f t="shared" si="40"/>
        <v>0</v>
      </c>
      <c r="AC253" s="513">
        <f>IFERROR(IF(VLOOKUP($G253,D1_ND!$A$3:$E$51,5,FALSE)="keine",1,IFERROR(VLOOKUP(D_SAV!$C253,Faktorreihe!$A$3:$F$91,VLOOKUP(D_SAV!$G253,D1_ND!$A$3:$E$51,5,FALSE)+1,FALSE),0)),0)</f>
        <v>0</v>
      </c>
      <c r="AD253" s="103">
        <f t="shared" si="41"/>
        <v>0</v>
      </c>
      <c r="AE253" s="103">
        <f t="shared" si="42"/>
        <v>0</v>
      </c>
      <c r="AF253" s="52">
        <f t="shared" si="43"/>
        <v>0</v>
      </c>
    </row>
    <row r="254" spans="1:32" x14ac:dyDescent="0.25">
      <c r="A254" s="156" t="b">
        <f t="shared" si="44"/>
        <v>0</v>
      </c>
      <c r="B254" s="92"/>
      <c r="C254" s="92"/>
      <c r="D254" s="92"/>
      <c r="E254" s="92"/>
      <c r="F254" s="92"/>
      <c r="G254" s="92"/>
      <c r="H254" s="170" t="str">
        <f>IFERROR(VLOOKUP($G254,D1_ND!$A$3:$E$51,2,FALSE), "Agr ungültig")</f>
        <v>Agr ungültig</v>
      </c>
      <c r="I254" s="170" t="str">
        <f>IFERROR(VLOOKUP($G254,D1_ND!$A$3:$E$51,3,FALSE), "Agr ungültig")</f>
        <v>Agr ungültig</v>
      </c>
      <c r="J254" s="170" t="str">
        <f>IFERROR(VLOOKUP($G254,D1_ND!$A$3:$E$51,4,FALSE), "Agr ungültig")</f>
        <v>Agr ungültig</v>
      </c>
      <c r="K254" s="171" t="str">
        <f t="shared" si="35"/>
        <v>ja</v>
      </c>
      <c r="L254" s="124"/>
      <c r="M254" s="125"/>
      <c r="N254" s="126"/>
      <c r="O254" s="127"/>
      <c r="P254" s="123"/>
      <c r="Q254" s="123"/>
      <c r="R254" s="123"/>
      <c r="S254" s="123"/>
      <c r="T254" s="52">
        <f t="shared" si="36"/>
        <v>0</v>
      </c>
      <c r="U254" s="509">
        <f>IF(OR($B254=0,$C254=0,$J254=0,$J254="Agr ungültig"),0,IF($J254="keine","keine",IF(A_Stammdaten!$B$11-D_SAV!$C254&lt;0,0,MAX(0,D_SAV!$J254-(A_Stammdaten!$B$11-D_SAV!$C254)))))</f>
        <v>0</v>
      </c>
      <c r="V254" s="103">
        <f>IF($U254=0,0,IF(A_Stammdaten!$B$11-D_SAV!$C254&lt;0,0,D_SAV!$T254))</f>
        <v>0</v>
      </c>
      <c r="W254" s="103">
        <f t="shared" si="45"/>
        <v>0</v>
      </c>
      <c r="X254" s="52">
        <f t="shared" si="37"/>
        <v>0</v>
      </c>
      <c r="Y254" s="511">
        <v>1</v>
      </c>
      <c r="Z254" s="103">
        <f t="shared" si="38"/>
        <v>0</v>
      </c>
      <c r="AA254" s="103">
        <f t="shared" si="39"/>
        <v>0</v>
      </c>
      <c r="AB254" s="103">
        <f t="shared" si="40"/>
        <v>0</v>
      </c>
      <c r="AC254" s="513">
        <f>IFERROR(IF(VLOOKUP($G254,D1_ND!$A$3:$E$51,5,FALSE)="keine",1,IFERROR(VLOOKUP(D_SAV!$C254,Faktorreihe!$A$3:$F$91,VLOOKUP(D_SAV!$G254,D1_ND!$A$3:$E$51,5,FALSE)+1,FALSE),0)),0)</f>
        <v>0</v>
      </c>
      <c r="AD254" s="103">
        <f t="shared" si="41"/>
        <v>0</v>
      </c>
      <c r="AE254" s="103">
        <f t="shared" si="42"/>
        <v>0</v>
      </c>
      <c r="AF254" s="52">
        <f t="shared" si="43"/>
        <v>0</v>
      </c>
    </row>
    <row r="255" spans="1:32" x14ac:dyDescent="0.25">
      <c r="A255" s="156" t="b">
        <f t="shared" si="44"/>
        <v>0</v>
      </c>
      <c r="B255" s="92"/>
      <c r="C255" s="92"/>
      <c r="D255" s="92"/>
      <c r="E255" s="92"/>
      <c r="F255" s="92"/>
      <c r="G255" s="92"/>
      <c r="H255" s="170" t="str">
        <f>IFERROR(VLOOKUP($G255,D1_ND!$A$3:$E$51,2,FALSE), "Agr ungültig")</f>
        <v>Agr ungültig</v>
      </c>
      <c r="I255" s="170" t="str">
        <f>IFERROR(VLOOKUP($G255,D1_ND!$A$3:$E$51,3,FALSE), "Agr ungültig")</f>
        <v>Agr ungültig</v>
      </c>
      <c r="J255" s="170" t="str">
        <f>IFERROR(VLOOKUP($G255,D1_ND!$A$3:$E$51,4,FALSE), "Agr ungültig")</f>
        <v>Agr ungültig</v>
      </c>
      <c r="K255" s="171" t="str">
        <f t="shared" si="35"/>
        <v>ja</v>
      </c>
      <c r="L255" s="124"/>
      <c r="M255" s="125"/>
      <c r="N255" s="126"/>
      <c r="O255" s="127"/>
      <c r="P255" s="123"/>
      <c r="Q255" s="123"/>
      <c r="R255" s="123"/>
      <c r="S255" s="123"/>
      <c r="T255" s="52">
        <f t="shared" si="36"/>
        <v>0</v>
      </c>
      <c r="U255" s="509">
        <f>IF(OR($B255=0,$C255=0,$J255=0,$J255="Agr ungültig"),0,IF($J255="keine","keine",IF(A_Stammdaten!$B$11-D_SAV!$C255&lt;0,0,MAX(0,D_SAV!$J255-(A_Stammdaten!$B$11-D_SAV!$C255)))))</f>
        <v>0</v>
      </c>
      <c r="V255" s="103">
        <f>IF($U255=0,0,IF(A_Stammdaten!$B$11-D_SAV!$C255&lt;0,0,D_SAV!$T255))</f>
        <v>0</v>
      </c>
      <c r="W255" s="103">
        <f t="shared" si="45"/>
        <v>0</v>
      </c>
      <c r="X255" s="52">
        <f t="shared" si="37"/>
        <v>0</v>
      </c>
      <c r="Y255" s="511">
        <v>1</v>
      </c>
      <c r="Z255" s="103">
        <f t="shared" si="38"/>
        <v>0</v>
      </c>
      <c r="AA255" s="103">
        <f t="shared" si="39"/>
        <v>0</v>
      </c>
      <c r="AB255" s="103">
        <f t="shared" si="40"/>
        <v>0</v>
      </c>
      <c r="AC255" s="513">
        <f>IFERROR(IF(VLOOKUP($G255,D1_ND!$A$3:$E$51,5,FALSE)="keine",1,IFERROR(VLOOKUP(D_SAV!$C255,Faktorreihe!$A$3:$F$91,VLOOKUP(D_SAV!$G255,D1_ND!$A$3:$E$51,5,FALSE)+1,FALSE),0)),0)</f>
        <v>0</v>
      </c>
      <c r="AD255" s="103">
        <f t="shared" si="41"/>
        <v>0</v>
      </c>
      <c r="AE255" s="103">
        <f t="shared" si="42"/>
        <v>0</v>
      </c>
      <c r="AF255" s="52">
        <f t="shared" si="43"/>
        <v>0</v>
      </c>
    </row>
    <row r="256" spans="1:32" x14ac:dyDescent="0.25">
      <c r="A256" s="156" t="b">
        <f t="shared" si="44"/>
        <v>0</v>
      </c>
      <c r="B256" s="92"/>
      <c r="C256" s="92"/>
      <c r="D256" s="92"/>
      <c r="E256" s="92"/>
      <c r="F256" s="92"/>
      <c r="G256" s="92"/>
      <c r="H256" s="170" t="str">
        <f>IFERROR(VLOOKUP($G256,D1_ND!$A$3:$E$51,2,FALSE), "Agr ungültig")</f>
        <v>Agr ungültig</v>
      </c>
      <c r="I256" s="170" t="str">
        <f>IFERROR(VLOOKUP($G256,D1_ND!$A$3:$E$51,3,FALSE), "Agr ungültig")</f>
        <v>Agr ungültig</v>
      </c>
      <c r="J256" s="170" t="str">
        <f>IFERROR(VLOOKUP($G256,D1_ND!$A$3:$E$51,4,FALSE), "Agr ungültig")</f>
        <v>Agr ungültig</v>
      </c>
      <c r="K256" s="171" t="str">
        <f t="shared" si="35"/>
        <v>ja</v>
      </c>
      <c r="L256" s="124"/>
      <c r="M256" s="125"/>
      <c r="N256" s="126"/>
      <c r="O256" s="127"/>
      <c r="P256" s="123"/>
      <c r="Q256" s="123"/>
      <c r="R256" s="123"/>
      <c r="S256" s="123"/>
      <c r="T256" s="52">
        <f t="shared" si="36"/>
        <v>0</v>
      </c>
      <c r="U256" s="509">
        <f>IF(OR($B256=0,$C256=0,$J256=0,$J256="Agr ungültig"),0,IF($J256="keine","keine",IF(A_Stammdaten!$B$11-D_SAV!$C256&lt;0,0,MAX(0,D_SAV!$J256-(A_Stammdaten!$B$11-D_SAV!$C256)))))</f>
        <v>0</v>
      </c>
      <c r="V256" s="103">
        <f>IF($U256=0,0,IF(A_Stammdaten!$B$11-D_SAV!$C256&lt;0,0,D_SAV!$T256))</f>
        <v>0</v>
      </c>
      <c r="W256" s="103">
        <f t="shared" si="45"/>
        <v>0</v>
      </c>
      <c r="X256" s="52">
        <f t="shared" si="37"/>
        <v>0</v>
      </c>
      <c r="Y256" s="511">
        <v>1</v>
      </c>
      <c r="Z256" s="103">
        <f t="shared" si="38"/>
        <v>0</v>
      </c>
      <c r="AA256" s="103">
        <f t="shared" si="39"/>
        <v>0</v>
      </c>
      <c r="AB256" s="103">
        <f t="shared" si="40"/>
        <v>0</v>
      </c>
      <c r="AC256" s="513">
        <f>IFERROR(IF(VLOOKUP($G256,D1_ND!$A$3:$E$51,5,FALSE)="keine",1,IFERROR(VLOOKUP(D_SAV!$C256,Faktorreihe!$A$3:$F$91,VLOOKUP(D_SAV!$G256,D1_ND!$A$3:$E$51,5,FALSE)+1,FALSE),0)),0)</f>
        <v>0</v>
      </c>
      <c r="AD256" s="103">
        <f t="shared" si="41"/>
        <v>0</v>
      </c>
      <c r="AE256" s="103">
        <f t="shared" si="42"/>
        <v>0</v>
      </c>
      <c r="AF256" s="52">
        <f t="shared" si="43"/>
        <v>0</v>
      </c>
    </row>
    <row r="257" spans="1:32" x14ac:dyDescent="0.25">
      <c r="A257" s="156" t="b">
        <f t="shared" si="44"/>
        <v>0</v>
      </c>
      <c r="B257" s="92"/>
      <c r="C257" s="92"/>
      <c r="D257" s="92"/>
      <c r="E257" s="92"/>
      <c r="F257" s="92"/>
      <c r="G257" s="92"/>
      <c r="H257" s="170" t="str">
        <f>IFERROR(VLOOKUP($G257,D1_ND!$A$3:$E$51,2,FALSE), "Agr ungültig")</f>
        <v>Agr ungültig</v>
      </c>
      <c r="I257" s="170" t="str">
        <f>IFERROR(VLOOKUP($G257,D1_ND!$A$3:$E$51,3,FALSE), "Agr ungültig")</f>
        <v>Agr ungültig</v>
      </c>
      <c r="J257" s="170" t="str">
        <f>IFERROR(VLOOKUP($G257,D1_ND!$A$3:$E$51,4,FALSE), "Agr ungültig")</f>
        <v>Agr ungültig</v>
      </c>
      <c r="K257" s="171" t="str">
        <f t="shared" si="35"/>
        <v>ja</v>
      </c>
      <c r="L257" s="124"/>
      <c r="M257" s="125"/>
      <c r="N257" s="126"/>
      <c r="O257" s="127"/>
      <c r="P257" s="123"/>
      <c r="Q257" s="123"/>
      <c r="R257" s="123"/>
      <c r="S257" s="123"/>
      <c r="T257" s="52">
        <f t="shared" si="36"/>
        <v>0</v>
      </c>
      <c r="U257" s="509">
        <f>IF(OR($B257=0,$C257=0,$J257=0,$J257="Agr ungültig"),0,IF($J257="keine","keine",IF(A_Stammdaten!$B$11-D_SAV!$C257&lt;0,0,MAX(0,D_SAV!$J257-(A_Stammdaten!$B$11-D_SAV!$C257)))))</f>
        <v>0</v>
      </c>
      <c r="V257" s="103">
        <f>IF($U257=0,0,IF(A_Stammdaten!$B$11-D_SAV!$C257&lt;0,0,D_SAV!$T257))</f>
        <v>0</v>
      </c>
      <c r="W257" s="103">
        <f t="shared" si="45"/>
        <v>0</v>
      </c>
      <c r="X257" s="52">
        <f t="shared" si="37"/>
        <v>0</v>
      </c>
      <c r="Y257" s="511">
        <v>1</v>
      </c>
      <c r="Z257" s="103">
        <f t="shared" si="38"/>
        <v>0</v>
      </c>
      <c r="AA257" s="103">
        <f t="shared" si="39"/>
        <v>0</v>
      </c>
      <c r="AB257" s="103">
        <f t="shared" si="40"/>
        <v>0</v>
      </c>
      <c r="AC257" s="513">
        <f>IFERROR(IF(VLOOKUP($G257,D1_ND!$A$3:$E$51,5,FALSE)="keine",1,IFERROR(VLOOKUP(D_SAV!$C257,Faktorreihe!$A$3:$F$91,VLOOKUP(D_SAV!$G257,D1_ND!$A$3:$E$51,5,FALSE)+1,FALSE),0)),0)</f>
        <v>0</v>
      </c>
      <c r="AD257" s="103">
        <f t="shared" si="41"/>
        <v>0</v>
      </c>
      <c r="AE257" s="103">
        <f t="shared" si="42"/>
        <v>0</v>
      </c>
      <c r="AF257" s="52">
        <f t="shared" si="43"/>
        <v>0</v>
      </c>
    </row>
    <row r="258" spans="1:32" x14ac:dyDescent="0.25">
      <c r="A258" s="156" t="b">
        <f t="shared" si="44"/>
        <v>0</v>
      </c>
      <c r="B258" s="92"/>
      <c r="C258" s="92"/>
      <c r="D258" s="92"/>
      <c r="E258" s="92"/>
      <c r="F258" s="92"/>
      <c r="G258" s="92"/>
      <c r="H258" s="170" t="str">
        <f>IFERROR(VLOOKUP($G258,D1_ND!$A$3:$E$51,2,FALSE), "Agr ungültig")</f>
        <v>Agr ungültig</v>
      </c>
      <c r="I258" s="170" t="str">
        <f>IFERROR(VLOOKUP($G258,D1_ND!$A$3:$E$51,3,FALSE), "Agr ungültig")</f>
        <v>Agr ungültig</v>
      </c>
      <c r="J258" s="170" t="str">
        <f>IFERROR(VLOOKUP($G258,D1_ND!$A$3:$E$51,4,FALSE), "Agr ungültig")</f>
        <v>Agr ungültig</v>
      </c>
      <c r="K258" s="171" t="str">
        <f t="shared" si="35"/>
        <v>ja</v>
      </c>
      <c r="L258" s="124"/>
      <c r="M258" s="125"/>
      <c r="N258" s="126"/>
      <c r="O258" s="127"/>
      <c r="P258" s="123"/>
      <c r="Q258" s="123"/>
      <c r="R258" s="123"/>
      <c r="S258" s="123"/>
      <c r="T258" s="52">
        <f t="shared" si="36"/>
        <v>0</v>
      </c>
      <c r="U258" s="509">
        <f>IF(OR($B258=0,$C258=0,$J258=0,$J258="Agr ungültig"),0,IF($J258="keine","keine",IF(A_Stammdaten!$B$11-D_SAV!$C258&lt;0,0,MAX(0,D_SAV!$J258-(A_Stammdaten!$B$11-D_SAV!$C258)))))</f>
        <v>0</v>
      </c>
      <c r="V258" s="103">
        <f>IF($U258=0,0,IF(A_Stammdaten!$B$11-D_SAV!$C258&lt;0,0,D_SAV!$T258))</f>
        <v>0</v>
      </c>
      <c r="W258" s="103">
        <f t="shared" si="45"/>
        <v>0</v>
      </c>
      <c r="X258" s="52">
        <f t="shared" si="37"/>
        <v>0</v>
      </c>
      <c r="Y258" s="511">
        <v>1</v>
      </c>
      <c r="Z258" s="103">
        <f t="shared" si="38"/>
        <v>0</v>
      </c>
      <c r="AA258" s="103">
        <f t="shared" si="39"/>
        <v>0</v>
      </c>
      <c r="AB258" s="103">
        <f t="shared" si="40"/>
        <v>0</v>
      </c>
      <c r="AC258" s="513">
        <f>IFERROR(IF(VLOOKUP($G258,D1_ND!$A$3:$E$51,5,FALSE)="keine",1,IFERROR(VLOOKUP(D_SAV!$C258,Faktorreihe!$A$3:$F$91,VLOOKUP(D_SAV!$G258,D1_ND!$A$3:$E$51,5,FALSE)+1,FALSE),0)),0)</f>
        <v>0</v>
      </c>
      <c r="AD258" s="103">
        <f t="shared" si="41"/>
        <v>0</v>
      </c>
      <c r="AE258" s="103">
        <f t="shared" si="42"/>
        <v>0</v>
      </c>
      <c r="AF258" s="52">
        <f t="shared" si="43"/>
        <v>0</v>
      </c>
    </row>
    <row r="259" spans="1:32" x14ac:dyDescent="0.25">
      <c r="A259" s="156" t="b">
        <f t="shared" si="44"/>
        <v>0</v>
      </c>
      <c r="B259" s="92"/>
      <c r="C259" s="92"/>
      <c r="D259" s="92"/>
      <c r="E259" s="92"/>
      <c r="F259" s="92"/>
      <c r="G259" s="92"/>
      <c r="H259" s="170" t="str">
        <f>IFERROR(VLOOKUP($G259,D1_ND!$A$3:$E$51,2,FALSE), "Agr ungültig")</f>
        <v>Agr ungültig</v>
      </c>
      <c r="I259" s="170" t="str">
        <f>IFERROR(VLOOKUP($G259,D1_ND!$A$3:$E$51,3,FALSE), "Agr ungültig")</f>
        <v>Agr ungültig</v>
      </c>
      <c r="J259" s="170" t="str">
        <f>IFERROR(VLOOKUP($G259,D1_ND!$A$3:$E$51,4,FALSE), "Agr ungültig")</f>
        <v>Agr ungültig</v>
      </c>
      <c r="K259" s="171" t="str">
        <f t="shared" si="35"/>
        <v>ja</v>
      </c>
      <c r="L259" s="124"/>
      <c r="M259" s="125"/>
      <c r="N259" s="126"/>
      <c r="O259" s="127"/>
      <c r="P259" s="123"/>
      <c r="Q259" s="123"/>
      <c r="R259" s="123"/>
      <c r="S259" s="123"/>
      <c r="T259" s="52">
        <f t="shared" si="36"/>
        <v>0</v>
      </c>
      <c r="U259" s="509">
        <f>IF(OR($B259=0,$C259=0,$J259=0,$J259="Agr ungültig"),0,IF($J259="keine","keine",IF(A_Stammdaten!$B$11-D_SAV!$C259&lt;0,0,MAX(0,D_SAV!$J259-(A_Stammdaten!$B$11-D_SAV!$C259)))))</f>
        <v>0</v>
      </c>
      <c r="V259" s="103">
        <f>IF($U259=0,0,IF(A_Stammdaten!$B$11-D_SAV!$C259&lt;0,0,D_SAV!$T259))</f>
        <v>0</v>
      </c>
      <c r="W259" s="103">
        <f t="shared" si="45"/>
        <v>0</v>
      </c>
      <c r="X259" s="52">
        <f t="shared" si="37"/>
        <v>0</v>
      </c>
      <c r="Y259" s="511">
        <v>1</v>
      </c>
      <c r="Z259" s="103">
        <f t="shared" si="38"/>
        <v>0</v>
      </c>
      <c r="AA259" s="103">
        <f t="shared" si="39"/>
        <v>0</v>
      </c>
      <c r="AB259" s="103">
        <f t="shared" si="40"/>
        <v>0</v>
      </c>
      <c r="AC259" s="513">
        <f>IFERROR(IF(VLOOKUP($G259,D1_ND!$A$3:$E$51,5,FALSE)="keine",1,IFERROR(VLOOKUP(D_SAV!$C259,Faktorreihe!$A$3:$F$91,VLOOKUP(D_SAV!$G259,D1_ND!$A$3:$E$51,5,FALSE)+1,FALSE),0)),0)</f>
        <v>0</v>
      </c>
      <c r="AD259" s="103">
        <f t="shared" si="41"/>
        <v>0</v>
      </c>
      <c r="AE259" s="103">
        <f t="shared" si="42"/>
        <v>0</v>
      </c>
      <c r="AF259" s="52">
        <f t="shared" si="43"/>
        <v>0</v>
      </c>
    </row>
    <row r="260" spans="1:32" x14ac:dyDescent="0.25">
      <c r="A260" s="156" t="b">
        <f t="shared" si="44"/>
        <v>0</v>
      </c>
      <c r="B260" s="92"/>
      <c r="C260" s="92"/>
      <c r="D260" s="92"/>
      <c r="E260" s="92"/>
      <c r="F260" s="92"/>
      <c r="G260" s="92"/>
      <c r="H260" s="170" t="str">
        <f>IFERROR(VLOOKUP($G260,D1_ND!$A$3:$E$51,2,FALSE), "Agr ungültig")</f>
        <v>Agr ungültig</v>
      </c>
      <c r="I260" s="170" t="str">
        <f>IFERROR(VLOOKUP($G260,D1_ND!$A$3:$E$51,3,FALSE), "Agr ungültig")</f>
        <v>Agr ungültig</v>
      </c>
      <c r="J260" s="170" t="str">
        <f>IFERROR(VLOOKUP($G260,D1_ND!$A$3:$E$51,4,FALSE), "Agr ungültig")</f>
        <v>Agr ungültig</v>
      </c>
      <c r="K260" s="171" t="str">
        <f t="shared" si="35"/>
        <v>ja</v>
      </c>
      <c r="L260" s="124"/>
      <c r="M260" s="125"/>
      <c r="N260" s="126"/>
      <c r="O260" s="127"/>
      <c r="P260" s="123"/>
      <c r="Q260" s="123"/>
      <c r="R260" s="123"/>
      <c r="S260" s="123"/>
      <c r="T260" s="52">
        <f t="shared" si="36"/>
        <v>0</v>
      </c>
      <c r="U260" s="509">
        <f>IF(OR($B260=0,$C260=0,$J260=0,$J260="Agr ungültig"),0,IF($J260="keine","keine",IF(A_Stammdaten!$B$11-D_SAV!$C260&lt;0,0,MAX(0,D_SAV!$J260-(A_Stammdaten!$B$11-D_SAV!$C260)))))</f>
        <v>0</v>
      </c>
      <c r="V260" s="103">
        <f>IF($U260=0,0,IF(A_Stammdaten!$B$11-D_SAV!$C260&lt;0,0,D_SAV!$T260))</f>
        <v>0</v>
      </c>
      <c r="W260" s="103">
        <f t="shared" si="45"/>
        <v>0</v>
      </c>
      <c r="X260" s="52">
        <f t="shared" si="37"/>
        <v>0</v>
      </c>
      <c r="Y260" s="511">
        <v>1</v>
      </c>
      <c r="Z260" s="103">
        <f t="shared" si="38"/>
        <v>0</v>
      </c>
      <c r="AA260" s="103">
        <f t="shared" si="39"/>
        <v>0</v>
      </c>
      <c r="AB260" s="103">
        <f t="shared" si="40"/>
        <v>0</v>
      </c>
      <c r="AC260" s="513">
        <f>IFERROR(IF(VLOOKUP($G260,D1_ND!$A$3:$E$51,5,FALSE)="keine",1,IFERROR(VLOOKUP(D_SAV!$C260,Faktorreihe!$A$3:$F$91,VLOOKUP(D_SAV!$G260,D1_ND!$A$3:$E$51,5,FALSE)+1,FALSE),0)),0)</f>
        <v>0</v>
      </c>
      <c r="AD260" s="103">
        <f t="shared" si="41"/>
        <v>0</v>
      </c>
      <c r="AE260" s="103">
        <f t="shared" si="42"/>
        <v>0</v>
      </c>
      <c r="AF260" s="52">
        <f t="shared" si="43"/>
        <v>0</v>
      </c>
    </row>
    <row r="261" spans="1:32" x14ac:dyDescent="0.25">
      <c r="A261" s="156" t="b">
        <f t="shared" si="44"/>
        <v>0</v>
      </c>
      <c r="B261" s="92"/>
      <c r="C261" s="92"/>
      <c r="D261" s="92"/>
      <c r="E261" s="92"/>
      <c r="F261" s="92"/>
      <c r="G261" s="92"/>
      <c r="H261" s="170" t="str">
        <f>IFERROR(VLOOKUP($G261,D1_ND!$A$3:$E$51,2,FALSE), "Agr ungültig")</f>
        <v>Agr ungültig</v>
      </c>
      <c r="I261" s="170" t="str">
        <f>IFERROR(VLOOKUP($G261,D1_ND!$A$3:$E$51,3,FALSE), "Agr ungültig")</f>
        <v>Agr ungültig</v>
      </c>
      <c r="J261" s="170" t="str">
        <f>IFERROR(VLOOKUP($G261,D1_ND!$A$3:$E$51,4,FALSE), "Agr ungültig")</f>
        <v>Agr ungültig</v>
      </c>
      <c r="K261" s="171" t="str">
        <f t="shared" si="35"/>
        <v>ja</v>
      </c>
      <c r="L261" s="124"/>
      <c r="M261" s="125"/>
      <c r="N261" s="126"/>
      <c r="O261" s="127"/>
      <c r="P261" s="123"/>
      <c r="Q261" s="123"/>
      <c r="R261" s="123"/>
      <c r="S261" s="123"/>
      <c r="T261" s="52">
        <f t="shared" si="36"/>
        <v>0</v>
      </c>
      <c r="U261" s="509">
        <f>IF(OR($B261=0,$C261=0,$J261=0,$J261="Agr ungültig"),0,IF($J261="keine","keine",IF(A_Stammdaten!$B$11-D_SAV!$C261&lt;0,0,MAX(0,D_SAV!$J261-(A_Stammdaten!$B$11-D_SAV!$C261)))))</f>
        <v>0</v>
      </c>
      <c r="V261" s="103">
        <f>IF($U261=0,0,IF(A_Stammdaten!$B$11-D_SAV!$C261&lt;0,0,D_SAV!$T261))</f>
        <v>0</v>
      </c>
      <c r="W261" s="103">
        <f t="shared" si="45"/>
        <v>0</v>
      </c>
      <c r="X261" s="52">
        <f t="shared" si="37"/>
        <v>0</v>
      </c>
      <c r="Y261" s="511">
        <v>1</v>
      </c>
      <c r="Z261" s="103">
        <f t="shared" si="38"/>
        <v>0</v>
      </c>
      <c r="AA261" s="103">
        <f t="shared" si="39"/>
        <v>0</v>
      </c>
      <c r="AB261" s="103">
        <f t="shared" si="40"/>
        <v>0</v>
      </c>
      <c r="AC261" s="513">
        <f>IFERROR(IF(VLOOKUP($G261,D1_ND!$A$3:$E$51,5,FALSE)="keine",1,IFERROR(VLOOKUP(D_SAV!$C261,Faktorreihe!$A$3:$F$91,VLOOKUP(D_SAV!$G261,D1_ND!$A$3:$E$51,5,FALSE)+1,FALSE),0)),0)</f>
        <v>0</v>
      </c>
      <c r="AD261" s="103">
        <f t="shared" si="41"/>
        <v>0</v>
      </c>
      <c r="AE261" s="103">
        <f t="shared" si="42"/>
        <v>0</v>
      </c>
      <c r="AF261" s="52">
        <f t="shared" si="43"/>
        <v>0</v>
      </c>
    </row>
    <row r="262" spans="1:32" x14ac:dyDescent="0.25">
      <c r="A262" s="156" t="b">
        <f t="shared" si="44"/>
        <v>0</v>
      </c>
      <c r="B262" s="92"/>
      <c r="C262" s="92"/>
      <c r="D262" s="92"/>
      <c r="E262" s="92"/>
      <c r="F262" s="92"/>
      <c r="G262" s="92"/>
      <c r="H262" s="170" t="str">
        <f>IFERROR(VLOOKUP($G262,D1_ND!$A$3:$E$51,2,FALSE), "Agr ungültig")</f>
        <v>Agr ungültig</v>
      </c>
      <c r="I262" s="170" t="str">
        <f>IFERROR(VLOOKUP($G262,D1_ND!$A$3:$E$51,3,FALSE), "Agr ungültig")</f>
        <v>Agr ungültig</v>
      </c>
      <c r="J262" s="170" t="str">
        <f>IFERROR(VLOOKUP($G262,D1_ND!$A$3:$E$51,4,FALSE), "Agr ungültig")</f>
        <v>Agr ungültig</v>
      </c>
      <c r="K262" s="171" t="str">
        <f t="shared" si="35"/>
        <v>ja</v>
      </c>
      <c r="L262" s="124"/>
      <c r="M262" s="125"/>
      <c r="N262" s="126"/>
      <c r="O262" s="127"/>
      <c r="P262" s="123"/>
      <c r="Q262" s="123"/>
      <c r="R262" s="123"/>
      <c r="S262" s="123"/>
      <c r="T262" s="52">
        <f t="shared" si="36"/>
        <v>0</v>
      </c>
      <c r="U262" s="509">
        <f>IF(OR($B262=0,$C262=0,$J262=0,$J262="Agr ungültig"),0,IF($J262="keine","keine",IF(A_Stammdaten!$B$11-D_SAV!$C262&lt;0,0,MAX(0,D_SAV!$J262-(A_Stammdaten!$B$11-D_SAV!$C262)))))</f>
        <v>0</v>
      </c>
      <c r="V262" s="103">
        <f>IF($U262=0,0,IF(A_Stammdaten!$B$11-D_SAV!$C262&lt;0,0,D_SAV!$T262))</f>
        <v>0</v>
      </c>
      <c r="W262" s="103">
        <f t="shared" si="45"/>
        <v>0</v>
      </c>
      <c r="X262" s="52">
        <f t="shared" si="37"/>
        <v>0</v>
      </c>
      <c r="Y262" s="511">
        <v>1</v>
      </c>
      <c r="Z262" s="103">
        <f t="shared" si="38"/>
        <v>0</v>
      </c>
      <c r="AA262" s="103">
        <f t="shared" si="39"/>
        <v>0</v>
      </c>
      <c r="AB262" s="103">
        <f t="shared" si="40"/>
        <v>0</v>
      </c>
      <c r="AC262" s="513">
        <f>IFERROR(IF(VLOOKUP($G262,D1_ND!$A$3:$E$51,5,FALSE)="keine",1,IFERROR(VLOOKUP(D_SAV!$C262,Faktorreihe!$A$3:$F$91,VLOOKUP(D_SAV!$G262,D1_ND!$A$3:$E$51,5,FALSE)+1,FALSE),0)),0)</f>
        <v>0</v>
      </c>
      <c r="AD262" s="103">
        <f t="shared" si="41"/>
        <v>0</v>
      </c>
      <c r="AE262" s="103">
        <f t="shared" si="42"/>
        <v>0</v>
      </c>
      <c r="AF262" s="52">
        <f t="shared" si="43"/>
        <v>0</v>
      </c>
    </row>
    <row r="263" spans="1:32" x14ac:dyDescent="0.25">
      <c r="A263" s="156" t="b">
        <f t="shared" si="44"/>
        <v>0</v>
      </c>
      <c r="B263" s="92"/>
      <c r="C263" s="92"/>
      <c r="D263" s="92"/>
      <c r="E263" s="92"/>
      <c r="F263" s="92"/>
      <c r="G263" s="92"/>
      <c r="H263" s="170" t="str">
        <f>IFERROR(VLOOKUP($G263,D1_ND!$A$3:$E$51,2,FALSE), "Agr ungültig")</f>
        <v>Agr ungültig</v>
      </c>
      <c r="I263" s="170" t="str">
        <f>IFERROR(VLOOKUP($G263,D1_ND!$A$3:$E$51,3,FALSE), "Agr ungültig")</f>
        <v>Agr ungültig</v>
      </c>
      <c r="J263" s="170" t="str">
        <f>IFERROR(VLOOKUP($G263,D1_ND!$A$3:$E$51,4,FALSE), "Agr ungültig")</f>
        <v>Agr ungültig</v>
      </c>
      <c r="K263" s="171" t="str">
        <f t="shared" ref="K263:K300" si="46">IF($C263&lt;=2005, "ja", "nein")</f>
        <v>ja</v>
      </c>
      <c r="L263" s="124"/>
      <c r="M263" s="125"/>
      <c r="N263" s="126"/>
      <c r="O263" s="127"/>
      <c r="P263" s="123"/>
      <c r="Q263" s="123"/>
      <c r="R263" s="123"/>
      <c r="S263" s="123"/>
      <c r="T263" s="52">
        <f t="shared" ref="T263:T300" si="47">IF(OR($G263="Anlagen im Bau/geleistete Anzahlungen des Sachanlagevermögens", $G263="geleistete Anzahlungen des imateriellen Vermögens"), $P263+$Q263-$R263,$P263+$Q263-$R263+$S263)</f>
        <v>0</v>
      </c>
      <c r="U263" s="509">
        <f>IF(OR($B263=0,$C263=0,$J263=0,$J263="Agr ungültig"),0,IF($J263="keine","keine",IF(A_Stammdaten!$B$11-D_SAV!$C263&lt;0,0,MAX(0,D_SAV!$J263-(A_Stammdaten!$B$11-D_SAV!$C263)))))</f>
        <v>0</v>
      </c>
      <c r="V263" s="103">
        <f>IF($U263=0,0,IF(A_Stammdaten!$B$11-D_SAV!$C263&lt;0,0,D_SAV!$T263))</f>
        <v>0</v>
      </c>
      <c r="W263" s="103">
        <f t="shared" si="45"/>
        <v>0</v>
      </c>
      <c r="X263" s="52">
        <f t="shared" ref="X263:X300" si="48">IF($U263=0,0,IF($U263="keine",$V263,$V263/$U263*($U263-1)))</f>
        <v>0</v>
      </c>
      <c r="Y263" s="511">
        <v>1</v>
      </c>
      <c r="Z263" s="103">
        <f t="shared" ref="Z263:Z300" si="49">$V263*$Y263</f>
        <v>0</v>
      </c>
      <c r="AA263" s="103">
        <f t="shared" ref="AA263:AA300" si="50">$Y263*$W263</f>
        <v>0</v>
      </c>
      <c r="AB263" s="103">
        <f t="shared" ref="AB263:AB300" si="51">$Y263*$X263</f>
        <v>0</v>
      </c>
      <c r="AC263" s="513">
        <f>IFERROR(IF(VLOOKUP($G263,D1_ND!$A$3:$E$51,5,FALSE)="keine",1,IFERROR(VLOOKUP(D_SAV!$C263,Faktorreihe!$A$3:$F$91,VLOOKUP(D_SAV!$G263,D1_ND!$A$3:$E$51,5,FALSE)+1,FALSE),0)),0)</f>
        <v>0</v>
      </c>
      <c r="AD263" s="103">
        <f t="shared" ref="AD263:AD300" si="52">$AC263*$Z263</f>
        <v>0</v>
      </c>
      <c r="AE263" s="103">
        <f t="shared" ref="AE263:AE300" si="53">$AC263*$AA263</f>
        <v>0</v>
      </c>
      <c r="AF263" s="52">
        <f t="shared" ref="AF263:AF300" si="54">$AC263*$AB263</f>
        <v>0</v>
      </c>
    </row>
    <row r="264" spans="1:32" x14ac:dyDescent="0.25">
      <c r="A264" s="156" t="b">
        <f t="shared" si="44"/>
        <v>0</v>
      </c>
      <c r="B264" s="92"/>
      <c r="C264" s="92"/>
      <c r="D264" s="92"/>
      <c r="E264" s="92"/>
      <c r="F264" s="92"/>
      <c r="G264" s="92"/>
      <c r="H264" s="170" t="str">
        <f>IFERROR(VLOOKUP($G264,D1_ND!$A$3:$E$51,2,FALSE), "Agr ungültig")</f>
        <v>Agr ungültig</v>
      </c>
      <c r="I264" s="170" t="str">
        <f>IFERROR(VLOOKUP($G264,D1_ND!$A$3:$E$51,3,FALSE), "Agr ungültig")</f>
        <v>Agr ungültig</v>
      </c>
      <c r="J264" s="170" t="str">
        <f>IFERROR(VLOOKUP($G264,D1_ND!$A$3:$E$51,4,FALSE), "Agr ungültig")</f>
        <v>Agr ungültig</v>
      </c>
      <c r="K264" s="171" t="str">
        <f t="shared" si="46"/>
        <v>ja</v>
      </c>
      <c r="L264" s="124"/>
      <c r="M264" s="125"/>
      <c r="N264" s="126"/>
      <c r="O264" s="127"/>
      <c r="P264" s="123"/>
      <c r="Q264" s="123"/>
      <c r="R264" s="123"/>
      <c r="S264" s="123"/>
      <c r="T264" s="52">
        <f t="shared" si="47"/>
        <v>0</v>
      </c>
      <c r="U264" s="509">
        <f>IF(OR($B264=0,$C264=0,$J264=0,$J264="Agr ungültig"),0,IF($J264="keine","keine",IF(A_Stammdaten!$B$11-D_SAV!$C264&lt;0,0,MAX(0,D_SAV!$J264-(A_Stammdaten!$B$11-D_SAV!$C264)))))</f>
        <v>0</v>
      </c>
      <c r="V264" s="103">
        <f>IF($U264=0,0,IF(A_Stammdaten!$B$11-D_SAV!$C264&lt;0,0,D_SAV!$T264))</f>
        <v>0</v>
      </c>
      <c r="W264" s="103">
        <f t="shared" si="45"/>
        <v>0</v>
      </c>
      <c r="X264" s="52">
        <f t="shared" si="48"/>
        <v>0</v>
      </c>
      <c r="Y264" s="511">
        <v>1</v>
      </c>
      <c r="Z264" s="103">
        <f t="shared" si="49"/>
        <v>0</v>
      </c>
      <c r="AA264" s="103">
        <f t="shared" si="50"/>
        <v>0</v>
      </c>
      <c r="AB264" s="103">
        <f t="shared" si="51"/>
        <v>0</v>
      </c>
      <c r="AC264" s="513">
        <f>IFERROR(IF(VLOOKUP($G264,D1_ND!$A$3:$E$51,5,FALSE)="keine",1,IFERROR(VLOOKUP(D_SAV!$C264,Faktorreihe!$A$3:$F$91,VLOOKUP(D_SAV!$G264,D1_ND!$A$3:$E$51,5,FALSE)+1,FALSE),0)),0)</f>
        <v>0</v>
      </c>
      <c r="AD264" s="103">
        <f t="shared" si="52"/>
        <v>0</v>
      </c>
      <c r="AE264" s="103">
        <f t="shared" si="53"/>
        <v>0</v>
      </c>
      <c r="AF264" s="52">
        <f t="shared" si="54"/>
        <v>0</v>
      </c>
    </row>
    <row r="265" spans="1:32" x14ac:dyDescent="0.25">
      <c r="A265" s="156" t="b">
        <f t="shared" si="44"/>
        <v>0</v>
      </c>
      <c r="B265" s="92"/>
      <c r="C265" s="92"/>
      <c r="D265" s="92"/>
      <c r="E265" s="92"/>
      <c r="F265" s="92"/>
      <c r="G265" s="92"/>
      <c r="H265" s="170" t="str">
        <f>IFERROR(VLOOKUP($G265,D1_ND!$A$3:$E$51,2,FALSE), "Agr ungültig")</f>
        <v>Agr ungültig</v>
      </c>
      <c r="I265" s="170" t="str">
        <f>IFERROR(VLOOKUP($G265,D1_ND!$A$3:$E$51,3,FALSE), "Agr ungültig")</f>
        <v>Agr ungültig</v>
      </c>
      <c r="J265" s="170" t="str">
        <f>IFERROR(VLOOKUP($G265,D1_ND!$A$3:$E$51,4,FALSE), "Agr ungültig")</f>
        <v>Agr ungültig</v>
      </c>
      <c r="K265" s="171" t="str">
        <f t="shared" si="46"/>
        <v>ja</v>
      </c>
      <c r="L265" s="124"/>
      <c r="M265" s="125"/>
      <c r="N265" s="126"/>
      <c r="O265" s="127"/>
      <c r="P265" s="123"/>
      <c r="Q265" s="123"/>
      <c r="R265" s="123"/>
      <c r="S265" s="123"/>
      <c r="T265" s="52">
        <f t="shared" si="47"/>
        <v>0</v>
      </c>
      <c r="U265" s="509">
        <f>IF(OR($B265=0,$C265=0,$J265=0,$J265="Agr ungültig"),0,IF($J265="keine","keine",IF(A_Stammdaten!$B$11-D_SAV!$C265&lt;0,0,MAX(0,D_SAV!$J265-(A_Stammdaten!$B$11-D_SAV!$C265)))))</f>
        <v>0</v>
      </c>
      <c r="V265" s="103">
        <f>IF($U265=0,0,IF(A_Stammdaten!$B$11-D_SAV!$C265&lt;0,0,D_SAV!$T265))</f>
        <v>0</v>
      </c>
      <c r="W265" s="103">
        <f t="shared" si="45"/>
        <v>0</v>
      </c>
      <c r="X265" s="52">
        <f t="shared" si="48"/>
        <v>0</v>
      </c>
      <c r="Y265" s="511">
        <v>1</v>
      </c>
      <c r="Z265" s="103">
        <f t="shared" si="49"/>
        <v>0</v>
      </c>
      <c r="AA265" s="103">
        <f t="shared" si="50"/>
        <v>0</v>
      </c>
      <c r="AB265" s="103">
        <f t="shared" si="51"/>
        <v>0</v>
      </c>
      <c r="AC265" s="513">
        <f>IFERROR(IF(VLOOKUP($G265,D1_ND!$A$3:$E$51,5,FALSE)="keine",1,IFERROR(VLOOKUP(D_SAV!$C265,Faktorreihe!$A$3:$F$91,VLOOKUP(D_SAV!$G265,D1_ND!$A$3:$E$51,5,FALSE)+1,FALSE),0)),0)</f>
        <v>0</v>
      </c>
      <c r="AD265" s="103">
        <f t="shared" si="52"/>
        <v>0</v>
      </c>
      <c r="AE265" s="103">
        <f t="shared" si="53"/>
        <v>0</v>
      </c>
      <c r="AF265" s="52">
        <f t="shared" si="54"/>
        <v>0</v>
      </c>
    </row>
    <row r="266" spans="1:32" x14ac:dyDescent="0.25">
      <c r="A266" s="156" t="b">
        <f t="shared" si="44"/>
        <v>0</v>
      </c>
      <c r="B266" s="92"/>
      <c r="C266" s="92"/>
      <c r="D266" s="92"/>
      <c r="E266" s="92"/>
      <c r="F266" s="92"/>
      <c r="G266" s="92"/>
      <c r="H266" s="170" t="str">
        <f>IFERROR(VLOOKUP($G266,D1_ND!$A$3:$E$51,2,FALSE), "Agr ungültig")</f>
        <v>Agr ungültig</v>
      </c>
      <c r="I266" s="170" t="str">
        <f>IFERROR(VLOOKUP($G266,D1_ND!$A$3:$E$51,3,FALSE), "Agr ungültig")</f>
        <v>Agr ungültig</v>
      </c>
      <c r="J266" s="170" t="str">
        <f>IFERROR(VLOOKUP($G266,D1_ND!$A$3:$E$51,4,FALSE), "Agr ungültig")</f>
        <v>Agr ungültig</v>
      </c>
      <c r="K266" s="171" t="str">
        <f t="shared" si="46"/>
        <v>ja</v>
      </c>
      <c r="L266" s="124"/>
      <c r="M266" s="125"/>
      <c r="N266" s="126"/>
      <c r="O266" s="127"/>
      <c r="P266" s="123"/>
      <c r="Q266" s="123"/>
      <c r="R266" s="123"/>
      <c r="S266" s="123"/>
      <c r="T266" s="52">
        <f t="shared" si="47"/>
        <v>0</v>
      </c>
      <c r="U266" s="509">
        <f>IF(OR($B266=0,$C266=0,$J266=0,$J266="Agr ungültig"),0,IF($J266="keine","keine",IF(A_Stammdaten!$B$11-D_SAV!$C266&lt;0,0,MAX(0,D_SAV!$J266-(A_Stammdaten!$B$11-D_SAV!$C266)))))</f>
        <v>0</v>
      </c>
      <c r="V266" s="103">
        <f>IF($U266=0,0,IF(A_Stammdaten!$B$11-D_SAV!$C266&lt;0,0,D_SAV!$T266))</f>
        <v>0</v>
      </c>
      <c r="W266" s="103">
        <f t="shared" si="45"/>
        <v>0</v>
      </c>
      <c r="X266" s="52">
        <f t="shared" si="48"/>
        <v>0</v>
      </c>
      <c r="Y266" s="511">
        <v>1</v>
      </c>
      <c r="Z266" s="103">
        <f t="shared" si="49"/>
        <v>0</v>
      </c>
      <c r="AA266" s="103">
        <f t="shared" si="50"/>
        <v>0</v>
      </c>
      <c r="AB266" s="103">
        <f t="shared" si="51"/>
        <v>0</v>
      </c>
      <c r="AC266" s="513">
        <f>IFERROR(IF(VLOOKUP($G266,D1_ND!$A$3:$E$51,5,FALSE)="keine",1,IFERROR(VLOOKUP(D_SAV!$C266,Faktorreihe!$A$3:$F$91,VLOOKUP(D_SAV!$G266,D1_ND!$A$3:$E$51,5,FALSE)+1,FALSE),0)),0)</f>
        <v>0</v>
      </c>
      <c r="AD266" s="103">
        <f t="shared" si="52"/>
        <v>0</v>
      </c>
      <c r="AE266" s="103">
        <f t="shared" si="53"/>
        <v>0</v>
      </c>
      <c r="AF266" s="52">
        <f t="shared" si="54"/>
        <v>0</v>
      </c>
    </row>
    <row r="267" spans="1:32" x14ac:dyDescent="0.25">
      <c r="A267" s="156" t="b">
        <f t="shared" si="44"/>
        <v>0</v>
      </c>
      <c r="B267" s="92"/>
      <c r="C267" s="92"/>
      <c r="D267" s="92"/>
      <c r="E267" s="92"/>
      <c r="F267" s="92"/>
      <c r="G267" s="92"/>
      <c r="H267" s="170" t="str">
        <f>IFERROR(VLOOKUP($G267,D1_ND!$A$3:$E$51,2,FALSE), "Agr ungültig")</f>
        <v>Agr ungültig</v>
      </c>
      <c r="I267" s="170" t="str">
        <f>IFERROR(VLOOKUP($G267,D1_ND!$A$3:$E$51,3,FALSE), "Agr ungültig")</f>
        <v>Agr ungültig</v>
      </c>
      <c r="J267" s="170" t="str">
        <f>IFERROR(VLOOKUP($G267,D1_ND!$A$3:$E$51,4,FALSE), "Agr ungültig")</f>
        <v>Agr ungültig</v>
      </c>
      <c r="K267" s="171" t="str">
        <f t="shared" si="46"/>
        <v>ja</v>
      </c>
      <c r="L267" s="124"/>
      <c r="M267" s="125"/>
      <c r="N267" s="126"/>
      <c r="O267" s="127"/>
      <c r="P267" s="123"/>
      <c r="Q267" s="123"/>
      <c r="R267" s="123"/>
      <c r="S267" s="123"/>
      <c r="T267" s="52">
        <f t="shared" si="47"/>
        <v>0</v>
      </c>
      <c r="U267" s="509">
        <f>IF(OR($B267=0,$C267=0,$J267=0,$J267="Agr ungültig"),0,IF($J267="keine","keine",IF(A_Stammdaten!$B$11-D_SAV!$C267&lt;0,0,MAX(0,D_SAV!$J267-(A_Stammdaten!$B$11-D_SAV!$C267)))))</f>
        <v>0</v>
      </c>
      <c r="V267" s="103">
        <f>IF($U267=0,0,IF(A_Stammdaten!$B$11-D_SAV!$C267&lt;0,0,D_SAV!$T267))</f>
        <v>0</v>
      </c>
      <c r="W267" s="103">
        <f t="shared" si="45"/>
        <v>0</v>
      </c>
      <c r="X267" s="52">
        <f t="shared" si="48"/>
        <v>0</v>
      </c>
      <c r="Y267" s="511">
        <v>1</v>
      </c>
      <c r="Z267" s="103">
        <f t="shared" si="49"/>
        <v>0</v>
      </c>
      <c r="AA267" s="103">
        <f t="shared" si="50"/>
        <v>0</v>
      </c>
      <c r="AB267" s="103">
        <f t="shared" si="51"/>
        <v>0</v>
      </c>
      <c r="AC267" s="513">
        <f>IFERROR(IF(VLOOKUP($G267,D1_ND!$A$3:$E$51,5,FALSE)="keine",1,IFERROR(VLOOKUP(D_SAV!$C267,Faktorreihe!$A$3:$F$91,VLOOKUP(D_SAV!$G267,D1_ND!$A$3:$E$51,5,FALSE)+1,FALSE),0)),0)</f>
        <v>0</v>
      </c>
      <c r="AD267" s="103">
        <f t="shared" si="52"/>
        <v>0</v>
      </c>
      <c r="AE267" s="103">
        <f t="shared" si="53"/>
        <v>0</v>
      </c>
      <c r="AF267" s="52">
        <f t="shared" si="54"/>
        <v>0</v>
      </c>
    </row>
    <row r="268" spans="1:32" x14ac:dyDescent="0.25">
      <c r="A268" s="156" t="b">
        <f t="shared" si="44"/>
        <v>0</v>
      </c>
      <c r="B268" s="92"/>
      <c r="C268" s="92"/>
      <c r="D268" s="92"/>
      <c r="E268" s="92"/>
      <c r="F268" s="92"/>
      <c r="G268" s="92"/>
      <c r="H268" s="170" t="str">
        <f>IFERROR(VLOOKUP($G268,D1_ND!$A$3:$E$51,2,FALSE), "Agr ungültig")</f>
        <v>Agr ungültig</v>
      </c>
      <c r="I268" s="170" t="str">
        <f>IFERROR(VLOOKUP($G268,D1_ND!$A$3:$E$51,3,FALSE), "Agr ungültig")</f>
        <v>Agr ungültig</v>
      </c>
      <c r="J268" s="170" t="str">
        <f>IFERROR(VLOOKUP($G268,D1_ND!$A$3:$E$51,4,FALSE), "Agr ungültig")</f>
        <v>Agr ungültig</v>
      </c>
      <c r="K268" s="171" t="str">
        <f t="shared" si="46"/>
        <v>ja</v>
      </c>
      <c r="L268" s="124"/>
      <c r="M268" s="125"/>
      <c r="N268" s="126"/>
      <c r="O268" s="127"/>
      <c r="P268" s="123"/>
      <c r="Q268" s="123"/>
      <c r="R268" s="123"/>
      <c r="S268" s="123"/>
      <c r="T268" s="52">
        <f t="shared" si="47"/>
        <v>0</v>
      </c>
      <c r="U268" s="509">
        <f>IF(OR($B268=0,$C268=0,$J268=0,$J268="Agr ungültig"),0,IF($J268="keine","keine",IF(A_Stammdaten!$B$11-D_SAV!$C268&lt;0,0,MAX(0,D_SAV!$J268-(A_Stammdaten!$B$11-D_SAV!$C268)))))</f>
        <v>0</v>
      </c>
      <c r="V268" s="103">
        <f>IF($U268=0,0,IF(A_Stammdaten!$B$11-D_SAV!$C268&lt;0,0,D_SAV!$T268))</f>
        <v>0</v>
      </c>
      <c r="W268" s="103">
        <f t="shared" si="45"/>
        <v>0</v>
      </c>
      <c r="X268" s="52">
        <f t="shared" si="48"/>
        <v>0</v>
      </c>
      <c r="Y268" s="511">
        <v>1</v>
      </c>
      <c r="Z268" s="103">
        <f t="shared" si="49"/>
        <v>0</v>
      </c>
      <c r="AA268" s="103">
        <f t="shared" si="50"/>
        <v>0</v>
      </c>
      <c r="AB268" s="103">
        <f t="shared" si="51"/>
        <v>0</v>
      </c>
      <c r="AC268" s="513">
        <f>IFERROR(IF(VLOOKUP($G268,D1_ND!$A$3:$E$51,5,FALSE)="keine",1,IFERROR(VLOOKUP(D_SAV!$C268,Faktorreihe!$A$3:$F$91,VLOOKUP(D_SAV!$G268,D1_ND!$A$3:$E$51,5,FALSE)+1,FALSE),0)),0)</f>
        <v>0</v>
      </c>
      <c r="AD268" s="103">
        <f t="shared" si="52"/>
        <v>0</v>
      </c>
      <c r="AE268" s="103">
        <f t="shared" si="53"/>
        <v>0</v>
      </c>
      <c r="AF268" s="52">
        <f t="shared" si="54"/>
        <v>0</v>
      </c>
    </row>
    <row r="269" spans="1:32" x14ac:dyDescent="0.25">
      <c r="A269" s="156" t="b">
        <f t="shared" si="44"/>
        <v>0</v>
      </c>
      <c r="B269" s="92"/>
      <c r="C269" s="92"/>
      <c r="D269" s="92"/>
      <c r="E269" s="92"/>
      <c r="F269" s="92"/>
      <c r="G269" s="92"/>
      <c r="H269" s="170" t="str">
        <f>IFERROR(VLOOKUP($G269,D1_ND!$A$3:$E$51,2,FALSE), "Agr ungültig")</f>
        <v>Agr ungültig</v>
      </c>
      <c r="I269" s="170" t="str">
        <f>IFERROR(VLOOKUP($G269,D1_ND!$A$3:$E$51,3,FALSE), "Agr ungültig")</f>
        <v>Agr ungültig</v>
      </c>
      <c r="J269" s="170" t="str">
        <f>IFERROR(VLOOKUP($G269,D1_ND!$A$3:$E$51,4,FALSE), "Agr ungültig")</f>
        <v>Agr ungültig</v>
      </c>
      <c r="K269" s="171" t="str">
        <f t="shared" si="46"/>
        <v>ja</v>
      </c>
      <c r="L269" s="124"/>
      <c r="M269" s="125"/>
      <c r="N269" s="126"/>
      <c r="O269" s="127"/>
      <c r="P269" s="123"/>
      <c r="Q269" s="123"/>
      <c r="R269" s="123"/>
      <c r="S269" s="123"/>
      <c r="T269" s="52">
        <f t="shared" si="47"/>
        <v>0</v>
      </c>
      <c r="U269" s="509">
        <f>IF(OR($B269=0,$C269=0,$J269=0,$J269="Agr ungültig"),0,IF($J269="keine","keine",IF(A_Stammdaten!$B$11-D_SAV!$C269&lt;0,0,MAX(0,D_SAV!$J269-(A_Stammdaten!$B$11-D_SAV!$C269)))))</f>
        <v>0</v>
      </c>
      <c r="V269" s="103">
        <f>IF($U269=0,0,IF(A_Stammdaten!$B$11-D_SAV!$C269&lt;0,0,D_SAV!$T269))</f>
        <v>0</v>
      </c>
      <c r="W269" s="103">
        <f t="shared" si="45"/>
        <v>0</v>
      </c>
      <c r="X269" s="52">
        <f t="shared" si="48"/>
        <v>0</v>
      </c>
      <c r="Y269" s="511">
        <v>1</v>
      </c>
      <c r="Z269" s="103">
        <f t="shared" si="49"/>
        <v>0</v>
      </c>
      <c r="AA269" s="103">
        <f t="shared" si="50"/>
        <v>0</v>
      </c>
      <c r="AB269" s="103">
        <f t="shared" si="51"/>
        <v>0</v>
      </c>
      <c r="AC269" s="513">
        <f>IFERROR(IF(VLOOKUP($G269,D1_ND!$A$3:$E$51,5,FALSE)="keine",1,IFERROR(VLOOKUP(D_SAV!$C269,Faktorreihe!$A$3:$F$91,VLOOKUP(D_SAV!$G269,D1_ND!$A$3:$E$51,5,FALSE)+1,FALSE),0)),0)</f>
        <v>0</v>
      </c>
      <c r="AD269" s="103">
        <f t="shared" si="52"/>
        <v>0</v>
      </c>
      <c r="AE269" s="103">
        <f t="shared" si="53"/>
        <v>0</v>
      </c>
      <c r="AF269" s="52">
        <f t="shared" si="54"/>
        <v>0</v>
      </c>
    </row>
    <row r="270" spans="1:32" x14ac:dyDescent="0.25">
      <c r="A270" s="156" t="b">
        <f t="shared" si="44"/>
        <v>0</v>
      </c>
      <c r="B270" s="92"/>
      <c r="C270" s="92"/>
      <c r="D270" s="92"/>
      <c r="E270" s="92"/>
      <c r="F270" s="92"/>
      <c r="G270" s="92"/>
      <c r="H270" s="170" t="str">
        <f>IFERROR(VLOOKUP($G270,D1_ND!$A$3:$E$51,2,FALSE), "Agr ungültig")</f>
        <v>Agr ungültig</v>
      </c>
      <c r="I270" s="170" t="str">
        <f>IFERROR(VLOOKUP($G270,D1_ND!$A$3:$E$51,3,FALSE), "Agr ungültig")</f>
        <v>Agr ungültig</v>
      </c>
      <c r="J270" s="170" t="str">
        <f>IFERROR(VLOOKUP($G270,D1_ND!$A$3:$E$51,4,FALSE), "Agr ungültig")</f>
        <v>Agr ungültig</v>
      </c>
      <c r="K270" s="171" t="str">
        <f t="shared" si="46"/>
        <v>ja</v>
      </c>
      <c r="L270" s="124"/>
      <c r="M270" s="125"/>
      <c r="N270" s="126"/>
      <c r="O270" s="127"/>
      <c r="P270" s="123"/>
      <c r="Q270" s="123"/>
      <c r="R270" s="123"/>
      <c r="S270" s="123"/>
      <c r="T270" s="52">
        <f t="shared" si="47"/>
        <v>0</v>
      </c>
      <c r="U270" s="509">
        <f>IF(OR($B270=0,$C270=0,$J270=0,$J270="Agr ungültig"),0,IF($J270="keine","keine",IF(A_Stammdaten!$B$11-D_SAV!$C270&lt;0,0,MAX(0,D_SAV!$J270-(A_Stammdaten!$B$11-D_SAV!$C270)))))</f>
        <v>0</v>
      </c>
      <c r="V270" s="103">
        <f>IF($U270=0,0,IF(A_Stammdaten!$B$11-D_SAV!$C270&lt;0,0,D_SAV!$T270))</f>
        <v>0</v>
      </c>
      <c r="W270" s="103">
        <f t="shared" si="45"/>
        <v>0</v>
      </c>
      <c r="X270" s="52">
        <f t="shared" si="48"/>
        <v>0</v>
      </c>
      <c r="Y270" s="511">
        <v>1</v>
      </c>
      <c r="Z270" s="103">
        <f t="shared" si="49"/>
        <v>0</v>
      </c>
      <c r="AA270" s="103">
        <f t="shared" si="50"/>
        <v>0</v>
      </c>
      <c r="AB270" s="103">
        <f t="shared" si="51"/>
        <v>0</v>
      </c>
      <c r="AC270" s="513">
        <f>IFERROR(IF(VLOOKUP($G270,D1_ND!$A$3:$E$51,5,FALSE)="keine",1,IFERROR(VLOOKUP(D_SAV!$C270,Faktorreihe!$A$3:$F$91,VLOOKUP(D_SAV!$G270,D1_ND!$A$3:$E$51,5,FALSE)+1,FALSE),0)),0)</f>
        <v>0</v>
      </c>
      <c r="AD270" s="103">
        <f t="shared" si="52"/>
        <v>0</v>
      </c>
      <c r="AE270" s="103">
        <f t="shared" si="53"/>
        <v>0</v>
      </c>
      <c r="AF270" s="52">
        <f t="shared" si="54"/>
        <v>0</v>
      </c>
    </row>
    <row r="271" spans="1:32" x14ac:dyDescent="0.25">
      <c r="A271" s="156" t="b">
        <f t="shared" si="44"/>
        <v>0</v>
      </c>
      <c r="B271" s="92"/>
      <c r="C271" s="92"/>
      <c r="D271" s="92"/>
      <c r="E271" s="92"/>
      <c r="F271" s="92"/>
      <c r="G271" s="92"/>
      <c r="H271" s="170" t="str">
        <f>IFERROR(VLOOKUP($G271,D1_ND!$A$3:$E$51,2,FALSE), "Agr ungültig")</f>
        <v>Agr ungültig</v>
      </c>
      <c r="I271" s="170" t="str">
        <f>IFERROR(VLOOKUP($G271,D1_ND!$A$3:$E$51,3,FALSE), "Agr ungültig")</f>
        <v>Agr ungültig</v>
      </c>
      <c r="J271" s="170" t="str">
        <f>IFERROR(VLOOKUP($G271,D1_ND!$A$3:$E$51,4,FALSE), "Agr ungültig")</f>
        <v>Agr ungültig</v>
      </c>
      <c r="K271" s="171" t="str">
        <f t="shared" si="46"/>
        <v>ja</v>
      </c>
      <c r="L271" s="124"/>
      <c r="M271" s="125"/>
      <c r="N271" s="126"/>
      <c r="O271" s="127"/>
      <c r="P271" s="123"/>
      <c r="Q271" s="123"/>
      <c r="R271" s="123"/>
      <c r="S271" s="123"/>
      <c r="T271" s="52">
        <f t="shared" si="47"/>
        <v>0</v>
      </c>
      <c r="U271" s="509">
        <f>IF(OR($B271=0,$C271=0,$J271=0,$J271="Agr ungültig"),0,IF($J271="keine","keine",IF(A_Stammdaten!$B$11-D_SAV!$C271&lt;0,0,MAX(0,D_SAV!$J271-(A_Stammdaten!$B$11-D_SAV!$C271)))))</f>
        <v>0</v>
      </c>
      <c r="V271" s="103">
        <f>IF($U271=0,0,IF(A_Stammdaten!$B$11-D_SAV!$C271&lt;0,0,D_SAV!$T271))</f>
        <v>0</v>
      </c>
      <c r="W271" s="103">
        <f t="shared" si="45"/>
        <v>0</v>
      </c>
      <c r="X271" s="52">
        <f t="shared" si="48"/>
        <v>0</v>
      </c>
      <c r="Y271" s="511">
        <v>1</v>
      </c>
      <c r="Z271" s="103">
        <f t="shared" si="49"/>
        <v>0</v>
      </c>
      <c r="AA271" s="103">
        <f t="shared" si="50"/>
        <v>0</v>
      </c>
      <c r="AB271" s="103">
        <f t="shared" si="51"/>
        <v>0</v>
      </c>
      <c r="AC271" s="513">
        <f>IFERROR(IF(VLOOKUP($G271,D1_ND!$A$3:$E$51,5,FALSE)="keine",1,IFERROR(VLOOKUP(D_SAV!$C271,Faktorreihe!$A$3:$F$91,VLOOKUP(D_SAV!$G271,D1_ND!$A$3:$E$51,5,FALSE)+1,FALSE),0)),0)</f>
        <v>0</v>
      </c>
      <c r="AD271" s="103">
        <f t="shared" si="52"/>
        <v>0</v>
      </c>
      <c r="AE271" s="103">
        <f t="shared" si="53"/>
        <v>0</v>
      </c>
      <c r="AF271" s="52">
        <f t="shared" si="54"/>
        <v>0</v>
      </c>
    </row>
    <row r="272" spans="1:32" x14ac:dyDescent="0.25">
      <c r="A272" s="156" t="b">
        <f t="shared" si="44"/>
        <v>0</v>
      </c>
      <c r="B272" s="92"/>
      <c r="C272" s="92"/>
      <c r="D272" s="92"/>
      <c r="E272" s="92"/>
      <c r="F272" s="92"/>
      <c r="G272" s="92"/>
      <c r="H272" s="170" t="str">
        <f>IFERROR(VLOOKUP($G272,D1_ND!$A$3:$E$51,2,FALSE), "Agr ungültig")</f>
        <v>Agr ungültig</v>
      </c>
      <c r="I272" s="170" t="str">
        <f>IFERROR(VLOOKUP($G272,D1_ND!$A$3:$E$51,3,FALSE), "Agr ungültig")</f>
        <v>Agr ungültig</v>
      </c>
      <c r="J272" s="170" t="str">
        <f>IFERROR(VLOOKUP($G272,D1_ND!$A$3:$E$51,4,FALSE), "Agr ungültig")</f>
        <v>Agr ungültig</v>
      </c>
      <c r="K272" s="171" t="str">
        <f t="shared" si="46"/>
        <v>ja</v>
      </c>
      <c r="L272" s="124"/>
      <c r="M272" s="125"/>
      <c r="N272" s="126"/>
      <c r="O272" s="127"/>
      <c r="P272" s="123"/>
      <c r="Q272" s="123"/>
      <c r="R272" s="123"/>
      <c r="S272" s="123"/>
      <c r="T272" s="52">
        <f t="shared" si="47"/>
        <v>0</v>
      </c>
      <c r="U272" s="509">
        <f>IF(OR($B272=0,$C272=0,$J272=0,$J272="Agr ungültig"),0,IF($J272="keine","keine",IF(A_Stammdaten!$B$11-D_SAV!$C272&lt;0,0,MAX(0,D_SAV!$J272-(A_Stammdaten!$B$11-D_SAV!$C272)))))</f>
        <v>0</v>
      </c>
      <c r="V272" s="103">
        <f>IF($U272=0,0,IF(A_Stammdaten!$B$11-D_SAV!$C272&lt;0,0,D_SAV!$T272))</f>
        <v>0</v>
      </c>
      <c r="W272" s="103">
        <f t="shared" si="45"/>
        <v>0</v>
      </c>
      <c r="X272" s="52">
        <f t="shared" si="48"/>
        <v>0</v>
      </c>
      <c r="Y272" s="511">
        <v>1</v>
      </c>
      <c r="Z272" s="103">
        <f t="shared" si="49"/>
        <v>0</v>
      </c>
      <c r="AA272" s="103">
        <f t="shared" si="50"/>
        <v>0</v>
      </c>
      <c r="AB272" s="103">
        <f t="shared" si="51"/>
        <v>0</v>
      </c>
      <c r="AC272" s="513">
        <f>IFERROR(IF(VLOOKUP($G272,D1_ND!$A$3:$E$51,5,FALSE)="keine",1,IFERROR(VLOOKUP(D_SAV!$C272,Faktorreihe!$A$3:$F$91,VLOOKUP(D_SAV!$G272,D1_ND!$A$3:$E$51,5,FALSE)+1,FALSE),0)),0)</f>
        <v>0</v>
      </c>
      <c r="AD272" s="103">
        <f t="shared" si="52"/>
        <v>0</v>
      </c>
      <c r="AE272" s="103">
        <f t="shared" si="53"/>
        <v>0</v>
      </c>
      <c r="AF272" s="52">
        <f t="shared" si="54"/>
        <v>0</v>
      </c>
    </row>
    <row r="273" spans="1:32" x14ac:dyDescent="0.25">
      <c r="A273" s="156" t="b">
        <f t="shared" si="44"/>
        <v>0</v>
      </c>
      <c r="B273" s="92"/>
      <c r="C273" s="92"/>
      <c r="D273" s="92"/>
      <c r="E273" s="92"/>
      <c r="F273" s="92"/>
      <c r="G273" s="92"/>
      <c r="H273" s="170" t="str">
        <f>IFERROR(VLOOKUP($G273,D1_ND!$A$3:$E$51,2,FALSE), "Agr ungültig")</f>
        <v>Agr ungültig</v>
      </c>
      <c r="I273" s="170" t="str">
        <f>IFERROR(VLOOKUP($G273,D1_ND!$A$3:$E$51,3,FALSE), "Agr ungültig")</f>
        <v>Agr ungültig</v>
      </c>
      <c r="J273" s="170" t="str">
        <f>IFERROR(VLOOKUP($G273,D1_ND!$A$3:$E$51,4,FALSE), "Agr ungültig")</f>
        <v>Agr ungültig</v>
      </c>
      <c r="K273" s="171" t="str">
        <f t="shared" si="46"/>
        <v>ja</v>
      </c>
      <c r="L273" s="124"/>
      <c r="M273" s="125"/>
      <c r="N273" s="126"/>
      <c r="O273" s="127"/>
      <c r="P273" s="123"/>
      <c r="Q273" s="123"/>
      <c r="R273" s="123"/>
      <c r="S273" s="123"/>
      <c r="T273" s="52">
        <f t="shared" si="47"/>
        <v>0</v>
      </c>
      <c r="U273" s="509">
        <f>IF(OR($B273=0,$C273=0,$J273=0,$J273="Agr ungültig"),0,IF($J273="keine","keine",IF(A_Stammdaten!$B$11-D_SAV!$C273&lt;0,0,MAX(0,D_SAV!$J273-(A_Stammdaten!$B$11-D_SAV!$C273)))))</f>
        <v>0</v>
      </c>
      <c r="V273" s="103">
        <f>IF($U273=0,0,IF(A_Stammdaten!$B$11-D_SAV!$C273&lt;0,0,D_SAV!$T273))</f>
        <v>0</v>
      </c>
      <c r="W273" s="103">
        <f t="shared" si="45"/>
        <v>0</v>
      </c>
      <c r="X273" s="52">
        <f t="shared" si="48"/>
        <v>0</v>
      </c>
      <c r="Y273" s="511">
        <v>1</v>
      </c>
      <c r="Z273" s="103">
        <f t="shared" si="49"/>
        <v>0</v>
      </c>
      <c r="AA273" s="103">
        <f t="shared" si="50"/>
        <v>0</v>
      </c>
      <c r="AB273" s="103">
        <f t="shared" si="51"/>
        <v>0</v>
      </c>
      <c r="AC273" s="513">
        <f>IFERROR(IF(VLOOKUP($G273,D1_ND!$A$3:$E$51,5,FALSE)="keine",1,IFERROR(VLOOKUP(D_SAV!$C273,Faktorreihe!$A$3:$F$91,VLOOKUP(D_SAV!$G273,D1_ND!$A$3:$E$51,5,FALSE)+1,FALSE),0)),0)</f>
        <v>0</v>
      </c>
      <c r="AD273" s="103">
        <f t="shared" si="52"/>
        <v>0</v>
      </c>
      <c r="AE273" s="103">
        <f t="shared" si="53"/>
        <v>0</v>
      </c>
      <c r="AF273" s="52">
        <f t="shared" si="54"/>
        <v>0</v>
      </c>
    </row>
    <row r="274" spans="1:32" x14ac:dyDescent="0.25">
      <c r="A274" s="156" t="b">
        <f t="shared" si="44"/>
        <v>0</v>
      </c>
      <c r="B274" s="92"/>
      <c r="C274" s="92"/>
      <c r="D274" s="92"/>
      <c r="E274" s="92"/>
      <c r="F274" s="92"/>
      <c r="G274" s="92"/>
      <c r="H274" s="170" t="str">
        <f>IFERROR(VLOOKUP($G274,D1_ND!$A$3:$E$51,2,FALSE), "Agr ungültig")</f>
        <v>Agr ungültig</v>
      </c>
      <c r="I274" s="170" t="str">
        <f>IFERROR(VLOOKUP($G274,D1_ND!$A$3:$E$51,3,FALSE), "Agr ungültig")</f>
        <v>Agr ungültig</v>
      </c>
      <c r="J274" s="170" t="str">
        <f>IFERROR(VLOOKUP($G274,D1_ND!$A$3:$E$51,4,FALSE), "Agr ungültig")</f>
        <v>Agr ungültig</v>
      </c>
      <c r="K274" s="171" t="str">
        <f t="shared" si="46"/>
        <v>ja</v>
      </c>
      <c r="L274" s="124"/>
      <c r="M274" s="125"/>
      <c r="N274" s="126"/>
      <c r="O274" s="127"/>
      <c r="P274" s="123"/>
      <c r="Q274" s="123"/>
      <c r="R274" s="123"/>
      <c r="S274" s="123"/>
      <c r="T274" s="52">
        <f t="shared" si="47"/>
        <v>0</v>
      </c>
      <c r="U274" s="509">
        <f>IF(OR($B274=0,$C274=0,$J274=0,$J274="Agr ungültig"),0,IF($J274="keine","keine",IF(A_Stammdaten!$B$11-D_SAV!$C274&lt;0,0,MAX(0,D_SAV!$J274-(A_Stammdaten!$B$11-D_SAV!$C274)))))</f>
        <v>0</v>
      </c>
      <c r="V274" s="103">
        <f>IF($U274=0,0,IF(A_Stammdaten!$B$11-D_SAV!$C274&lt;0,0,D_SAV!$T274))</f>
        <v>0</v>
      </c>
      <c r="W274" s="103">
        <f t="shared" si="45"/>
        <v>0</v>
      </c>
      <c r="X274" s="52">
        <f t="shared" si="48"/>
        <v>0</v>
      </c>
      <c r="Y274" s="511">
        <v>1</v>
      </c>
      <c r="Z274" s="103">
        <f t="shared" si="49"/>
        <v>0</v>
      </c>
      <c r="AA274" s="103">
        <f t="shared" si="50"/>
        <v>0</v>
      </c>
      <c r="AB274" s="103">
        <f t="shared" si="51"/>
        <v>0</v>
      </c>
      <c r="AC274" s="513">
        <f>IFERROR(IF(VLOOKUP($G274,D1_ND!$A$3:$E$51,5,FALSE)="keine",1,IFERROR(VLOOKUP(D_SAV!$C274,Faktorreihe!$A$3:$F$91,VLOOKUP(D_SAV!$G274,D1_ND!$A$3:$E$51,5,FALSE)+1,FALSE),0)),0)</f>
        <v>0</v>
      </c>
      <c r="AD274" s="103">
        <f t="shared" si="52"/>
        <v>0</v>
      </c>
      <c r="AE274" s="103">
        <f t="shared" si="53"/>
        <v>0</v>
      </c>
      <c r="AF274" s="52">
        <f t="shared" si="54"/>
        <v>0</v>
      </c>
    </row>
    <row r="275" spans="1:32" x14ac:dyDescent="0.25">
      <c r="A275" s="156" t="b">
        <f t="shared" si="44"/>
        <v>0</v>
      </c>
      <c r="B275" s="92"/>
      <c r="C275" s="92"/>
      <c r="D275" s="92"/>
      <c r="E275" s="92"/>
      <c r="F275" s="92"/>
      <c r="G275" s="92"/>
      <c r="H275" s="170" t="str">
        <f>IFERROR(VLOOKUP($G275,D1_ND!$A$3:$E$51,2,FALSE), "Agr ungültig")</f>
        <v>Agr ungültig</v>
      </c>
      <c r="I275" s="170" t="str">
        <f>IFERROR(VLOOKUP($G275,D1_ND!$A$3:$E$51,3,FALSE), "Agr ungültig")</f>
        <v>Agr ungültig</v>
      </c>
      <c r="J275" s="170" t="str">
        <f>IFERROR(VLOOKUP($G275,D1_ND!$A$3:$E$51,4,FALSE), "Agr ungültig")</f>
        <v>Agr ungültig</v>
      </c>
      <c r="K275" s="171" t="str">
        <f t="shared" si="46"/>
        <v>ja</v>
      </c>
      <c r="L275" s="124"/>
      <c r="M275" s="125"/>
      <c r="N275" s="126"/>
      <c r="O275" s="127"/>
      <c r="P275" s="123"/>
      <c r="Q275" s="123"/>
      <c r="R275" s="123"/>
      <c r="S275" s="123"/>
      <c r="T275" s="52">
        <f t="shared" si="47"/>
        <v>0</v>
      </c>
      <c r="U275" s="509">
        <f>IF(OR($B275=0,$C275=0,$J275=0,$J275="Agr ungültig"),0,IF($J275="keine","keine",IF(A_Stammdaten!$B$11-D_SAV!$C275&lt;0,0,MAX(0,D_SAV!$J275-(A_Stammdaten!$B$11-D_SAV!$C275)))))</f>
        <v>0</v>
      </c>
      <c r="V275" s="103">
        <f>IF($U275=0,0,IF(A_Stammdaten!$B$11-D_SAV!$C275&lt;0,0,D_SAV!$T275))</f>
        <v>0</v>
      </c>
      <c r="W275" s="103">
        <f t="shared" si="45"/>
        <v>0</v>
      </c>
      <c r="X275" s="52">
        <f t="shared" si="48"/>
        <v>0</v>
      </c>
      <c r="Y275" s="511">
        <v>1</v>
      </c>
      <c r="Z275" s="103">
        <f t="shared" si="49"/>
        <v>0</v>
      </c>
      <c r="AA275" s="103">
        <f t="shared" si="50"/>
        <v>0</v>
      </c>
      <c r="AB275" s="103">
        <f t="shared" si="51"/>
        <v>0</v>
      </c>
      <c r="AC275" s="513">
        <f>IFERROR(IF(VLOOKUP($G275,D1_ND!$A$3:$E$51,5,FALSE)="keine",1,IFERROR(VLOOKUP(D_SAV!$C275,Faktorreihe!$A$3:$F$91,VLOOKUP(D_SAV!$G275,D1_ND!$A$3:$E$51,5,FALSE)+1,FALSE),0)),0)</f>
        <v>0</v>
      </c>
      <c r="AD275" s="103">
        <f t="shared" si="52"/>
        <v>0</v>
      </c>
      <c r="AE275" s="103">
        <f t="shared" si="53"/>
        <v>0</v>
      </c>
      <c r="AF275" s="52">
        <f t="shared" si="54"/>
        <v>0</v>
      </c>
    </row>
    <row r="276" spans="1:32" x14ac:dyDescent="0.25">
      <c r="A276" s="156" t="b">
        <f t="shared" si="44"/>
        <v>0</v>
      </c>
      <c r="B276" s="92"/>
      <c r="C276" s="92"/>
      <c r="D276" s="92"/>
      <c r="E276" s="92"/>
      <c r="F276" s="92"/>
      <c r="G276" s="92"/>
      <c r="H276" s="170" t="str">
        <f>IFERROR(VLOOKUP($G276,D1_ND!$A$3:$E$51,2,FALSE), "Agr ungültig")</f>
        <v>Agr ungültig</v>
      </c>
      <c r="I276" s="170" t="str">
        <f>IFERROR(VLOOKUP($G276,D1_ND!$A$3:$E$51,3,FALSE), "Agr ungültig")</f>
        <v>Agr ungültig</v>
      </c>
      <c r="J276" s="170" t="str">
        <f>IFERROR(VLOOKUP($G276,D1_ND!$A$3:$E$51,4,FALSE), "Agr ungültig")</f>
        <v>Agr ungültig</v>
      </c>
      <c r="K276" s="171" t="str">
        <f t="shared" si="46"/>
        <v>ja</v>
      </c>
      <c r="L276" s="124"/>
      <c r="M276" s="125"/>
      <c r="N276" s="126"/>
      <c r="O276" s="127"/>
      <c r="P276" s="123"/>
      <c r="Q276" s="123"/>
      <c r="R276" s="123"/>
      <c r="S276" s="123"/>
      <c r="T276" s="52">
        <f t="shared" si="47"/>
        <v>0</v>
      </c>
      <c r="U276" s="509">
        <f>IF(OR($B276=0,$C276=0,$J276=0,$J276="Agr ungültig"),0,IF($J276="keine","keine",IF(A_Stammdaten!$B$11-D_SAV!$C276&lt;0,0,MAX(0,D_SAV!$J276-(A_Stammdaten!$B$11-D_SAV!$C276)))))</f>
        <v>0</v>
      </c>
      <c r="V276" s="103">
        <f>IF($U276=0,0,IF(A_Stammdaten!$B$11-D_SAV!$C276&lt;0,0,D_SAV!$T276))</f>
        <v>0</v>
      </c>
      <c r="W276" s="103">
        <f t="shared" si="45"/>
        <v>0</v>
      </c>
      <c r="X276" s="52">
        <f t="shared" si="48"/>
        <v>0</v>
      </c>
      <c r="Y276" s="511">
        <v>1</v>
      </c>
      <c r="Z276" s="103">
        <f t="shared" si="49"/>
        <v>0</v>
      </c>
      <c r="AA276" s="103">
        <f t="shared" si="50"/>
        <v>0</v>
      </c>
      <c r="AB276" s="103">
        <f t="shared" si="51"/>
        <v>0</v>
      </c>
      <c r="AC276" s="513">
        <f>IFERROR(IF(VLOOKUP($G276,D1_ND!$A$3:$E$51,5,FALSE)="keine",1,IFERROR(VLOOKUP(D_SAV!$C276,Faktorreihe!$A$3:$F$91,VLOOKUP(D_SAV!$G276,D1_ND!$A$3:$E$51,5,FALSE)+1,FALSE),0)),0)</f>
        <v>0</v>
      </c>
      <c r="AD276" s="103">
        <f t="shared" si="52"/>
        <v>0</v>
      </c>
      <c r="AE276" s="103">
        <f t="shared" si="53"/>
        <v>0</v>
      </c>
      <c r="AF276" s="52">
        <f t="shared" si="54"/>
        <v>0</v>
      </c>
    </row>
    <row r="277" spans="1:32" x14ac:dyDescent="0.25">
      <c r="A277" s="156" t="b">
        <f t="shared" si="44"/>
        <v>0</v>
      </c>
      <c r="B277" s="92"/>
      <c r="C277" s="92"/>
      <c r="D277" s="92"/>
      <c r="E277" s="92"/>
      <c r="F277" s="92"/>
      <c r="G277" s="92"/>
      <c r="H277" s="170" t="str">
        <f>IFERROR(VLOOKUP($G277,D1_ND!$A$3:$E$51,2,FALSE), "Agr ungültig")</f>
        <v>Agr ungültig</v>
      </c>
      <c r="I277" s="170" t="str">
        <f>IFERROR(VLOOKUP($G277,D1_ND!$A$3:$E$51,3,FALSE), "Agr ungültig")</f>
        <v>Agr ungültig</v>
      </c>
      <c r="J277" s="170" t="str">
        <f>IFERROR(VLOOKUP($G277,D1_ND!$A$3:$E$51,4,FALSE), "Agr ungültig")</f>
        <v>Agr ungültig</v>
      </c>
      <c r="K277" s="171" t="str">
        <f t="shared" si="46"/>
        <v>ja</v>
      </c>
      <c r="L277" s="124"/>
      <c r="M277" s="125"/>
      <c r="N277" s="126"/>
      <c r="O277" s="127"/>
      <c r="P277" s="123"/>
      <c r="Q277" s="123"/>
      <c r="R277" s="123"/>
      <c r="S277" s="123"/>
      <c r="T277" s="52">
        <f t="shared" si="47"/>
        <v>0</v>
      </c>
      <c r="U277" s="509">
        <f>IF(OR($B277=0,$C277=0,$J277=0,$J277="Agr ungültig"),0,IF($J277="keine","keine",IF(A_Stammdaten!$B$11-D_SAV!$C277&lt;0,0,MAX(0,D_SAV!$J277-(A_Stammdaten!$B$11-D_SAV!$C277)))))</f>
        <v>0</v>
      </c>
      <c r="V277" s="103">
        <f>IF($U277=0,0,IF(A_Stammdaten!$B$11-D_SAV!$C277&lt;0,0,D_SAV!$T277))</f>
        <v>0</v>
      </c>
      <c r="W277" s="103">
        <f t="shared" si="45"/>
        <v>0</v>
      </c>
      <c r="X277" s="52">
        <f t="shared" si="48"/>
        <v>0</v>
      </c>
      <c r="Y277" s="511">
        <v>1</v>
      </c>
      <c r="Z277" s="103">
        <f t="shared" si="49"/>
        <v>0</v>
      </c>
      <c r="AA277" s="103">
        <f t="shared" si="50"/>
        <v>0</v>
      </c>
      <c r="AB277" s="103">
        <f t="shared" si="51"/>
        <v>0</v>
      </c>
      <c r="AC277" s="513">
        <f>IFERROR(IF(VLOOKUP($G277,D1_ND!$A$3:$E$51,5,FALSE)="keine",1,IFERROR(VLOOKUP(D_SAV!$C277,Faktorreihe!$A$3:$F$91,VLOOKUP(D_SAV!$G277,D1_ND!$A$3:$E$51,5,FALSE)+1,FALSE),0)),0)</f>
        <v>0</v>
      </c>
      <c r="AD277" s="103">
        <f t="shared" si="52"/>
        <v>0</v>
      </c>
      <c r="AE277" s="103">
        <f t="shared" si="53"/>
        <v>0</v>
      </c>
      <c r="AF277" s="52">
        <f t="shared" si="54"/>
        <v>0</v>
      </c>
    </row>
    <row r="278" spans="1:32" x14ac:dyDescent="0.25">
      <c r="A278" s="156" t="b">
        <f t="shared" si="44"/>
        <v>0</v>
      </c>
      <c r="B278" s="92"/>
      <c r="C278" s="92"/>
      <c r="D278" s="92"/>
      <c r="E278" s="92"/>
      <c r="F278" s="92"/>
      <c r="G278" s="92"/>
      <c r="H278" s="170" t="str">
        <f>IFERROR(VLOOKUP($G278,D1_ND!$A$3:$E$51,2,FALSE), "Agr ungültig")</f>
        <v>Agr ungültig</v>
      </c>
      <c r="I278" s="170" t="str">
        <f>IFERROR(VLOOKUP($G278,D1_ND!$A$3:$E$51,3,FALSE), "Agr ungültig")</f>
        <v>Agr ungültig</v>
      </c>
      <c r="J278" s="170" t="str">
        <f>IFERROR(VLOOKUP($G278,D1_ND!$A$3:$E$51,4,FALSE), "Agr ungültig")</f>
        <v>Agr ungültig</v>
      </c>
      <c r="K278" s="171" t="str">
        <f t="shared" si="46"/>
        <v>ja</v>
      </c>
      <c r="L278" s="124"/>
      <c r="M278" s="125"/>
      <c r="N278" s="126"/>
      <c r="O278" s="127"/>
      <c r="P278" s="123"/>
      <c r="Q278" s="123"/>
      <c r="R278" s="123"/>
      <c r="S278" s="123"/>
      <c r="T278" s="52">
        <f t="shared" si="47"/>
        <v>0</v>
      </c>
      <c r="U278" s="509">
        <f>IF(OR($B278=0,$C278=0,$J278=0,$J278="Agr ungültig"),0,IF($J278="keine","keine",IF(A_Stammdaten!$B$11-D_SAV!$C278&lt;0,0,MAX(0,D_SAV!$J278-(A_Stammdaten!$B$11-D_SAV!$C278)))))</f>
        <v>0</v>
      </c>
      <c r="V278" s="103">
        <f>IF($U278=0,0,IF(A_Stammdaten!$B$11-D_SAV!$C278&lt;0,0,D_SAV!$T278))</f>
        <v>0</v>
      </c>
      <c r="W278" s="103">
        <f t="shared" si="45"/>
        <v>0</v>
      </c>
      <c r="X278" s="52">
        <f t="shared" si="48"/>
        <v>0</v>
      </c>
      <c r="Y278" s="511">
        <v>1</v>
      </c>
      <c r="Z278" s="103">
        <f t="shared" si="49"/>
        <v>0</v>
      </c>
      <c r="AA278" s="103">
        <f t="shared" si="50"/>
        <v>0</v>
      </c>
      <c r="AB278" s="103">
        <f t="shared" si="51"/>
        <v>0</v>
      </c>
      <c r="AC278" s="513">
        <f>IFERROR(IF(VLOOKUP($G278,D1_ND!$A$3:$E$51,5,FALSE)="keine",1,IFERROR(VLOOKUP(D_SAV!$C278,Faktorreihe!$A$3:$F$91,VLOOKUP(D_SAV!$G278,D1_ND!$A$3:$E$51,5,FALSE)+1,FALSE),0)),0)</f>
        <v>0</v>
      </c>
      <c r="AD278" s="103">
        <f t="shared" si="52"/>
        <v>0</v>
      </c>
      <c r="AE278" s="103">
        <f t="shared" si="53"/>
        <v>0</v>
      </c>
      <c r="AF278" s="52">
        <f t="shared" si="54"/>
        <v>0</v>
      </c>
    </row>
    <row r="279" spans="1:32" x14ac:dyDescent="0.25">
      <c r="A279" s="156" t="b">
        <f t="shared" si="44"/>
        <v>0</v>
      </c>
      <c r="B279" s="92"/>
      <c r="C279" s="92"/>
      <c r="D279" s="92"/>
      <c r="E279" s="92"/>
      <c r="F279" s="92"/>
      <c r="G279" s="92"/>
      <c r="H279" s="170" t="str">
        <f>IFERROR(VLOOKUP($G279,D1_ND!$A$3:$E$51,2,FALSE), "Agr ungültig")</f>
        <v>Agr ungültig</v>
      </c>
      <c r="I279" s="170" t="str">
        <f>IFERROR(VLOOKUP($G279,D1_ND!$A$3:$E$51,3,FALSE), "Agr ungültig")</f>
        <v>Agr ungültig</v>
      </c>
      <c r="J279" s="170" t="str">
        <f>IFERROR(VLOOKUP($G279,D1_ND!$A$3:$E$51,4,FALSE), "Agr ungültig")</f>
        <v>Agr ungültig</v>
      </c>
      <c r="K279" s="171" t="str">
        <f t="shared" si="46"/>
        <v>ja</v>
      </c>
      <c r="L279" s="124"/>
      <c r="M279" s="125"/>
      <c r="N279" s="126"/>
      <c r="O279" s="127"/>
      <c r="P279" s="123"/>
      <c r="Q279" s="123"/>
      <c r="R279" s="123"/>
      <c r="S279" s="123"/>
      <c r="T279" s="52">
        <f t="shared" si="47"/>
        <v>0</v>
      </c>
      <c r="U279" s="509">
        <f>IF(OR($B279=0,$C279=0,$J279=0,$J279="Agr ungültig"),0,IF($J279="keine","keine",IF(A_Stammdaten!$B$11-D_SAV!$C279&lt;0,0,MAX(0,D_SAV!$J279-(A_Stammdaten!$B$11-D_SAV!$C279)))))</f>
        <v>0</v>
      </c>
      <c r="V279" s="103">
        <f>IF($U279=0,0,IF(A_Stammdaten!$B$11-D_SAV!$C279&lt;0,0,D_SAV!$T279))</f>
        <v>0</v>
      </c>
      <c r="W279" s="103">
        <f t="shared" si="45"/>
        <v>0</v>
      </c>
      <c r="X279" s="52">
        <f t="shared" si="48"/>
        <v>0</v>
      </c>
      <c r="Y279" s="511">
        <v>1</v>
      </c>
      <c r="Z279" s="103">
        <f t="shared" si="49"/>
        <v>0</v>
      </c>
      <c r="AA279" s="103">
        <f t="shared" si="50"/>
        <v>0</v>
      </c>
      <c r="AB279" s="103">
        <f t="shared" si="51"/>
        <v>0</v>
      </c>
      <c r="AC279" s="513">
        <f>IFERROR(IF(VLOOKUP($G279,D1_ND!$A$3:$E$51,5,FALSE)="keine",1,IFERROR(VLOOKUP(D_SAV!$C279,Faktorreihe!$A$3:$F$91,VLOOKUP(D_SAV!$G279,D1_ND!$A$3:$E$51,5,FALSE)+1,FALSE),0)),0)</f>
        <v>0</v>
      </c>
      <c r="AD279" s="103">
        <f t="shared" si="52"/>
        <v>0</v>
      </c>
      <c r="AE279" s="103">
        <f t="shared" si="53"/>
        <v>0</v>
      </c>
      <c r="AF279" s="52">
        <f t="shared" si="54"/>
        <v>0</v>
      </c>
    </row>
    <row r="280" spans="1:32" x14ac:dyDescent="0.25">
      <c r="A280" s="156" t="b">
        <f t="shared" si="44"/>
        <v>0</v>
      </c>
      <c r="B280" s="92"/>
      <c r="C280" s="92"/>
      <c r="D280" s="92"/>
      <c r="E280" s="92"/>
      <c r="F280" s="92"/>
      <c r="G280" s="92"/>
      <c r="H280" s="170" t="str">
        <f>IFERROR(VLOOKUP($G280,D1_ND!$A$3:$E$51,2,FALSE), "Agr ungültig")</f>
        <v>Agr ungültig</v>
      </c>
      <c r="I280" s="170" t="str">
        <f>IFERROR(VLOOKUP($G280,D1_ND!$A$3:$E$51,3,FALSE), "Agr ungültig")</f>
        <v>Agr ungültig</v>
      </c>
      <c r="J280" s="170" t="str">
        <f>IFERROR(VLOOKUP($G280,D1_ND!$A$3:$E$51,4,FALSE), "Agr ungültig")</f>
        <v>Agr ungültig</v>
      </c>
      <c r="K280" s="171" t="str">
        <f t="shared" si="46"/>
        <v>ja</v>
      </c>
      <c r="L280" s="124"/>
      <c r="M280" s="125"/>
      <c r="N280" s="126"/>
      <c r="O280" s="127"/>
      <c r="P280" s="123"/>
      <c r="Q280" s="123"/>
      <c r="R280" s="123"/>
      <c r="S280" s="123"/>
      <c r="T280" s="52">
        <f t="shared" si="47"/>
        <v>0</v>
      </c>
      <c r="U280" s="509">
        <f>IF(OR($B280=0,$C280=0,$J280=0,$J280="Agr ungültig"),0,IF($J280="keine","keine",IF(A_Stammdaten!$B$11-D_SAV!$C280&lt;0,0,MAX(0,D_SAV!$J280-(A_Stammdaten!$B$11-D_SAV!$C280)))))</f>
        <v>0</v>
      </c>
      <c r="V280" s="103">
        <f>IF($U280=0,0,IF(A_Stammdaten!$B$11-D_SAV!$C280&lt;0,0,D_SAV!$T280))</f>
        <v>0</v>
      </c>
      <c r="W280" s="103">
        <f t="shared" si="45"/>
        <v>0</v>
      </c>
      <c r="X280" s="52">
        <f t="shared" si="48"/>
        <v>0</v>
      </c>
      <c r="Y280" s="511">
        <v>1</v>
      </c>
      <c r="Z280" s="103">
        <f t="shared" si="49"/>
        <v>0</v>
      </c>
      <c r="AA280" s="103">
        <f t="shared" si="50"/>
        <v>0</v>
      </c>
      <c r="AB280" s="103">
        <f t="shared" si="51"/>
        <v>0</v>
      </c>
      <c r="AC280" s="513">
        <f>IFERROR(IF(VLOOKUP($G280,D1_ND!$A$3:$E$51,5,FALSE)="keine",1,IFERROR(VLOOKUP(D_SAV!$C280,Faktorreihe!$A$3:$F$91,VLOOKUP(D_SAV!$G280,D1_ND!$A$3:$E$51,5,FALSE)+1,FALSE),0)),0)</f>
        <v>0</v>
      </c>
      <c r="AD280" s="103">
        <f t="shared" si="52"/>
        <v>0</v>
      </c>
      <c r="AE280" s="103">
        <f t="shared" si="53"/>
        <v>0</v>
      </c>
      <c r="AF280" s="52">
        <f t="shared" si="54"/>
        <v>0</v>
      </c>
    </row>
    <row r="281" spans="1:32" x14ac:dyDescent="0.25">
      <c r="A281" s="156" t="b">
        <f t="shared" si="44"/>
        <v>0</v>
      </c>
      <c r="B281" s="92"/>
      <c r="C281" s="92"/>
      <c r="D281" s="92"/>
      <c r="E281" s="92"/>
      <c r="F281" s="92"/>
      <c r="G281" s="92"/>
      <c r="H281" s="170" t="str">
        <f>IFERROR(VLOOKUP($G281,D1_ND!$A$3:$E$51,2,FALSE), "Agr ungültig")</f>
        <v>Agr ungültig</v>
      </c>
      <c r="I281" s="170" t="str">
        <f>IFERROR(VLOOKUP($G281,D1_ND!$A$3:$E$51,3,FALSE), "Agr ungültig")</f>
        <v>Agr ungültig</v>
      </c>
      <c r="J281" s="170" t="str">
        <f>IFERROR(VLOOKUP($G281,D1_ND!$A$3:$E$51,4,FALSE), "Agr ungültig")</f>
        <v>Agr ungültig</v>
      </c>
      <c r="K281" s="171" t="str">
        <f t="shared" si="46"/>
        <v>ja</v>
      </c>
      <c r="L281" s="124"/>
      <c r="M281" s="125"/>
      <c r="N281" s="126"/>
      <c r="O281" s="127"/>
      <c r="P281" s="123"/>
      <c r="Q281" s="123"/>
      <c r="R281" s="123"/>
      <c r="S281" s="123"/>
      <c r="T281" s="52">
        <f t="shared" si="47"/>
        <v>0</v>
      </c>
      <c r="U281" s="509">
        <f>IF(OR($B281=0,$C281=0,$J281=0,$J281="Agr ungültig"),0,IF($J281="keine","keine",IF(A_Stammdaten!$B$11-D_SAV!$C281&lt;0,0,MAX(0,D_SAV!$J281-(A_Stammdaten!$B$11-D_SAV!$C281)))))</f>
        <v>0</v>
      </c>
      <c r="V281" s="103">
        <f>IF($U281=0,0,IF(A_Stammdaten!$B$11-D_SAV!$C281&lt;0,0,D_SAV!$T281))</f>
        <v>0</v>
      </c>
      <c r="W281" s="103">
        <f t="shared" si="45"/>
        <v>0</v>
      </c>
      <c r="X281" s="52">
        <f t="shared" si="48"/>
        <v>0</v>
      </c>
      <c r="Y281" s="511">
        <v>1</v>
      </c>
      <c r="Z281" s="103">
        <f t="shared" si="49"/>
        <v>0</v>
      </c>
      <c r="AA281" s="103">
        <f t="shared" si="50"/>
        <v>0</v>
      </c>
      <c r="AB281" s="103">
        <f t="shared" si="51"/>
        <v>0</v>
      </c>
      <c r="AC281" s="513">
        <f>IFERROR(IF(VLOOKUP($G281,D1_ND!$A$3:$E$51,5,FALSE)="keine",1,IFERROR(VLOOKUP(D_SAV!$C281,Faktorreihe!$A$3:$F$91,VLOOKUP(D_SAV!$G281,D1_ND!$A$3:$E$51,5,FALSE)+1,FALSE),0)),0)</f>
        <v>0</v>
      </c>
      <c r="AD281" s="103">
        <f t="shared" si="52"/>
        <v>0</v>
      </c>
      <c r="AE281" s="103">
        <f t="shared" si="53"/>
        <v>0</v>
      </c>
      <c r="AF281" s="52">
        <f t="shared" si="54"/>
        <v>0</v>
      </c>
    </row>
    <row r="282" spans="1:32" x14ac:dyDescent="0.25">
      <c r="A282" s="156" t="b">
        <f t="shared" si="44"/>
        <v>0</v>
      </c>
      <c r="B282" s="92"/>
      <c r="C282" s="92"/>
      <c r="D282" s="92"/>
      <c r="E282" s="92"/>
      <c r="F282" s="92"/>
      <c r="G282" s="92"/>
      <c r="H282" s="170" t="str">
        <f>IFERROR(VLOOKUP($G282,D1_ND!$A$3:$E$51,2,FALSE), "Agr ungültig")</f>
        <v>Agr ungültig</v>
      </c>
      <c r="I282" s="170" t="str">
        <f>IFERROR(VLOOKUP($G282,D1_ND!$A$3:$E$51,3,FALSE), "Agr ungültig")</f>
        <v>Agr ungültig</v>
      </c>
      <c r="J282" s="170" t="str">
        <f>IFERROR(VLOOKUP($G282,D1_ND!$A$3:$E$51,4,FALSE), "Agr ungültig")</f>
        <v>Agr ungültig</v>
      </c>
      <c r="K282" s="171" t="str">
        <f t="shared" si="46"/>
        <v>ja</v>
      </c>
      <c r="L282" s="124"/>
      <c r="M282" s="125"/>
      <c r="N282" s="126"/>
      <c r="O282" s="127"/>
      <c r="P282" s="123"/>
      <c r="Q282" s="123"/>
      <c r="R282" s="123"/>
      <c r="S282" s="123"/>
      <c r="T282" s="52">
        <f t="shared" si="47"/>
        <v>0</v>
      </c>
      <c r="U282" s="509">
        <f>IF(OR($B282=0,$C282=0,$J282=0,$J282="Agr ungültig"),0,IF($J282="keine","keine",IF(A_Stammdaten!$B$11-D_SAV!$C282&lt;0,0,MAX(0,D_SAV!$J282-(A_Stammdaten!$B$11-D_SAV!$C282)))))</f>
        <v>0</v>
      </c>
      <c r="V282" s="103">
        <f>IF($U282=0,0,IF(A_Stammdaten!$B$11-D_SAV!$C282&lt;0,0,D_SAV!$T282))</f>
        <v>0</v>
      </c>
      <c r="W282" s="103">
        <f t="shared" si="45"/>
        <v>0</v>
      </c>
      <c r="X282" s="52">
        <f t="shared" si="48"/>
        <v>0</v>
      </c>
      <c r="Y282" s="511">
        <v>1</v>
      </c>
      <c r="Z282" s="103">
        <f t="shared" si="49"/>
        <v>0</v>
      </c>
      <c r="AA282" s="103">
        <f t="shared" si="50"/>
        <v>0</v>
      </c>
      <c r="AB282" s="103">
        <f t="shared" si="51"/>
        <v>0</v>
      </c>
      <c r="AC282" s="513">
        <f>IFERROR(IF(VLOOKUP($G282,D1_ND!$A$3:$E$51,5,FALSE)="keine",1,IFERROR(VLOOKUP(D_SAV!$C282,Faktorreihe!$A$3:$F$91,VLOOKUP(D_SAV!$G282,D1_ND!$A$3:$E$51,5,FALSE)+1,FALSE),0)),0)</f>
        <v>0</v>
      </c>
      <c r="AD282" s="103">
        <f t="shared" si="52"/>
        <v>0</v>
      </c>
      <c r="AE282" s="103">
        <f t="shared" si="53"/>
        <v>0</v>
      </c>
      <c r="AF282" s="52">
        <f t="shared" si="54"/>
        <v>0</v>
      </c>
    </row>
    <row r="283" spans="1:32" x14ac:dyDescent="0.25">
      <c r="A283" s="156" t="b">
        <f t="shared" si="44"/>
        <v>0</v>
      </c>
      <c r="B283" s="92"/>
      <c r="C283" s="92"/>
      <c r="D283" s="92"/>
      <c r="E283" s="92"/>
      <c r="F283" s="92"/>
      <c r="G283" s="92"/>
      <c r="H283" s="170" t="str">
        <f>IFERROR(VLOOKUP($G283,D1_ND!$A$3:$E$51,2,FALSE), "Agr ungültig")</f>
        <v>Agr ungültig</v>
      </c>
      <c r="I283" s="170" t="str">
        <f>IFERROR(VLOOKUP($G283,D1_ND!$A$3:$E$51,3,FALSE), "Agr ungültig")</f>
        <v>Agr ungültig</v>
      </c>
      <c r="J283" s="170" t="str">
        <f>IFERROR(VLOOKUP($G283,D1_ND!$A$3:$E$51,4,FALSE), "Agr ungültig")</f>
        <v>Agr ungültig</v>
      </c>
      <c r="K283" s="171" t="str">
        <f t="shared" si="46"/>
        <v>ja</v>
      </c>
      <c r="L283" s="124"/>
      <c r="M283" s="125"/>
      <c r="N283" s="126"/>
      <c r="O283" s="127"/>
      <c r="P283" s="123"/>
      <c r="Q283" s="123"/>
      <c r="R283" s="123"/>
      <c r="S283" s="123"/>
      <c r="T283" s="52">
        <f t="shared" si="47"/>
        <v>0</v>
      </c>
      <c r="U283" s="509">
        <f>IF(OR($B283=0,$C283=0,$J283=0,$J283="Agr ungültig"),0,IF($J283="keine","keine",IF(A_Stammdaten!$B$11-D_SAV!$C283&lt;0,0,MAX(0,D_SAV!$J283-(A_Stammdaten!$B$11-D_SAV!$C283)))))</f>
        <v>0</v>
      </c>
      <c r="V283" s="103">
        <f>IF($U283=0,0,IF(A_Stammdaten!$B$11-D_SAV!$C283&lt;0,0,D_SAV!$T283))</f>
        <v>0</v>
      </c>
      <c r="W283" s="103">
        <f t="shared" si="45"/>
        <v>0</v>
      </c>
      <c r="X283" s="52">
        <f t="shared" si="48"/>
        <v>0</v>
      </c>
      <c r="Y283" s="511">
        <v>1</v>
      </c>
      <c r="Z283" s="103">
        <f t="shared" si="49"/>
        <v>0</v>
      </c>
      <c r="AA283" s="103">
        <f t="shared" si="50"/>
        <v>0</v>
      </c>
      <c r="AB283" s="103">
        <f t="shared" si="51"/>
        <v>0</v>
      </c>
      <c r="AC283" s="513">
        <f>IFERROR(IF(VLOOKUP($G283,D1_ND!$A$3:$E$51,5,FALSE)="keine",1,IFERROR(VLOOKUP(D_SAV!$C283,Faktorreihe!$A$3:$F$91,VLOOKUP(D_SAV!$G283,D1_ND!$A$3:$E$51,5,FALSE)+1,FALSE),0)),0)</f>
        <v>0</v>
      </c>
      <c r="AD283" s="103">
        <f t="shared" si="52"/>
        <v>0</v>
      </c>
      <c r="AE283" s="103">
        <f t="shared" si="53"/>
        <v>0</v>
      </c>
      <c r="AF283" s="52">
        <f t="shared" si="54"/>
        <v>0</v>
      </c>
    </row>
    <row r="284" spans="1:32" x14ac:dyDescent="0.25">
      <c r="A284" s="156" t="b">
        <f t="shared" si="44"/>
        <v>0</v>
      </c>
      <c r="B284" s="92"/>
      <c r="C284" s="92"/>
      <c r="D284" s="92"/>
      <c r="E284" s="92"/>
      <c r="F284" s="92"/>
      <c r="G284" s="92"/>
      <c r="H284" s="170" t="str">
        <f>IFERROR(VLOOKUP($G284,D1_ND!$A$3:$E$51,2,FALSE), "Agr ungültig")</f>
        <v>Agr ungültig</v>
      </c>
      <c r="I284" s="170" t="str">
        <f>IFERROR(VLOOKUP($G284,D1_ND!$A$3:$E$51,3,FALSE), "Agr ungültig")</f>
        <v>Agr ungültig</v>
      </c>
      <c r="J284" s="170" t="str">
        <f>IFERROR(VLOOKUP($G284,D1_ND!$A$3:$E$51,4,FALSE), "Agr ungültig")</f>
        <v>Agr ungültig</v>
      </c>
      <c r="K284" s="171" t="str">
        <f t="shared" si="46"/>
        <v>ja</v>
      </c>
      <c r="L284" s="124"/>
      <c r="M284" s="125"/>
      <c r="N284" s="126"/>
      <c r="O284" s="127"/>
      <c r="P284" s="123"/>
      <c r="Q284" s="123"/>
      <c r="R284" s="123"/>
      <c r="S284" s="123"/>
      <c r="T284" s="52">
        <f t="shared" si="47"/>
        <v>0</v>
      </c>
      <c r="U284" s="509">
        <f>IF(OR($B284=0,$C284=0,$J284=0,$J284="Agr ungültig"),0,IF($J284="keine","keine",IF(A_Stammdaten!$B$11-D_SAV!$C284&lt;0,0,MAX(0,D_SAV!$J284-(A_Stammdaten!$B$11-D_SAV!$C284)))))</f>
        <v>0</v>
      </c>
      <c r="V284" s="103">
        <f>IF($U284=0,0,IF(A_Stammdaten!$B$11-D_SAV!$C284&lt;0,0,D_SAV!$T284))</f>
        <v>0</v>
      </c>
      <c r="W284" s="103">
        <f t="shared" si="45"/>
        <v>0</v>
      </c>
      <c r="X284" s="52">
        <f t="shared" si="48"/>
        <v>0</v>
      </c>
      <c r="Y284" s="511">
        <v>1</v>
      </c>
      <c r="Z284" s="103">
        <f t="shared" si="49"/>
        <v>0</v>
      </c>
      <c r="AA284" s="103">
        <f t="shared" si="50"/>
        <v>0</v>
      </c>
      <c r="AB284" s="103">
        <f t="shared" si="51"/>
        <v>0</v>
      </c>
      <c r="AC284" s="513">
        <f>IFERROR(IF(VLOOKUP($G284,D1_ND!$A$3:$E$51,5,FALSE)="keine",1,IFERROR(VLOOKUP(D_SAV!$C284,Faktorreihe!$A$3:$F$91,VLOOKUP(D_SAV!$G284,D1_ND!$A$3:$E$51,5,FALSE)+1,FALSE),0)),0)</f>
        <v>0</v>
      </c>
      <c r="AD284" s="103">
        <f t="shared" si="52"/>
        <v>0</v>
      </c>
      <c r="AE284" s="103">
        <f t="shared" si="53"/>
        <v>0</v>
      </c>
      <c r="AF284" s="52">
        <f t="shared" si="54"/>
        <v>0</v>
      </c>
    </row>
    <row r="285" spans="1:32" x14ac:dyDescent="0.25">
      <c r="A285" s="156" t="b">
        <f t="shared" si="44"/>
        <v>0</v>
      </c>
      <c r="B285" s="92"/>
      <c r="C285" s="92"/>
      <c r="D285" s="92"/>
      <c r="E285" s="92"/>
      <c r="F285" s="92"/>
      <c r="G285" s="92"/>
      <c r="H285" s="170" t="str">
        <f>IFERROR(VLOOKUP($G285,D1_ND!$A$3:$E$51,2,FALSE), "Agr ungültig")</f>
        <v>Agr ungültig</v>
      </c>
      <c r="I285" s="170" t="str">
        <f>IFERROR(VLOOKUP($G285,D1_ND!$A$3:$E$51,3,FALSE), "Agr ungültig")</f>
        <v>Agr ungültig</v>
      </c>
      <c r="J285" s="170" t="str">
        <f>IFERROR(VLOOKUP($G285,D1_ND!$A$3:$E$51,4,FALSE), "Agr ungültig")</f>
        <v>Agr ungültig</v>
      </c>
      <c r="K285" s="171" t="str">
        <f t="shared" si="46"/>
        <v>ja</v>
      </c>
      <c r="L285" s="124"/>
      <c r="M285" s="125"/>
      <c r="N285" s="126"/>
      <c r="O285" s="127"/>
      <c r="P285" s="123"/>
      <c r="Q285" s="123"/>
      <c r="R285" s="123"/>
      <c r="S285" s="123"/>
      <c r="T285" s="52">
        <f t="shared" si="47"/>
        <v>0</v>
      </c>
      <c r="U285" s="509">
        <f>IF(OR($B285=0,$C285=0,$J285=0,$J285="Agr ungültig"),0,IF($J285="keine","keine",IF(A_Stammdaten!$B$11-D_SAV!$C285&lt;0,0,MAX(0,D_SAV!$J285-(A_Stammdaten!$B$11-D_SAV!$C285)))))</f>
        <v>0</v>
      </c>
      <c r="V285" s="103">
        <f>IF($U285=0,0,IF(A_Stammdaten!$B$11-D_SAV!$C285&lt;0,0,D_SAV!$T285))</f>
        <v>0</v>
      </c>
      <c r="W285" s="103">
        <f t="shared" si="45"/>
        <v>0</v>
      </c>
      <c r="X285" s="52">
        <f t="shared" si="48"/>
        <v>0</v>
      </c>
      <c r="Y285" s="511">
        <v>1</v>
      </c>
      <c r="Z285" s="103">
        <f t="shared" si="49"/>
        <v>0</v>
      </c>
      <c r="AA285" s="103">
        <f t="shared" si="50"/>
        <v>0</v>
      </c>
      <c r="AB285" s="103">
        <f t="shared" si="51"/>
        <v>0</v>
      </c>
      <c r="AC285" s="513">
        <f>IFERROR(IF(VLOOKUP($G285,D1_ND!$A$3:$E$51,5,FALSE)="keine",1,IFERROR(VLOOKUP(D_SAV!$C285,Faktorreihe!$A$3:$F$91,VLOOKUP(D_SAV!$G285,D1_ND!$A$3:$E$51,5,FALSE)+1,FALSE),0)),0)</f>
        <v>0</v>
      </c>
      <c r="AD285" s="103">
        <f t="shared" si="52"/>
        <v>0</v>
      </c>
      <c r="AE285" s="103">
        <f t="shared" si="53"/>
        <v>0</v>
      </c>
      <c r="AF285" s="52">
        <f t="shared" si="54"/>
        <v>0</v>
      </c>
    </row>
    <row r="286" spans="1:32" x14ac:dyDescent="0.25">
      <c r="A286" s="156" t="b">
        <f t="shared" si="44"/>
        <v>0</v>
      </c>
      <c r="B286" s="92"/>
      <c r="C286" s="92"/>
      <c r="D286" s="92"/>
      <c r="E286" s="92"/>
      <c r="F286" s="92"/>
      <c r="G286" s="92"/>
      <c r="H286" s="170" t="str">
        <f>IFERROR(VLOOKUP($G286,D1_ND!$A$3:$E$51,2,FALSE), "Agr ungültig")</f>
        <v>Agr ungültig</v>
      </c>
      <c r="I286" s="170" t="str">
        <f>IFERROR(VLOOKUP($G286,D1_ND!$A$3:$E$51,3,FALSE), "Agr ungültig")</f>
        <v>Agr ungültig</v>
      </c>
      <c r="J286" s="170" t="str">
        <f>IFERROR(VLOOKUP($G286,D1_ND!$A$3:$E$51,4,FALSE), "Agr ungültig")</f>
        <v>Agr ungültig</v>
      </c>
      <c r="K286" s="171" t="str">
        <f t="shared" si="46"/>
        <v>ja</v>
      </c>
      <c r="L286" s="124"/>
      <c r="M286" s="125"/>
      <c r="N286" s="126"/>
      <c r="O286" s="127"/>
      <c r="P286" s="123"/>
      <c r="Q286" s="123"/>
      <c r="R286" s="123"/>
      <c r="S286" s="123"/>
      <c r="T286" s="52">
        <f t="shared" si="47"/>
        <v>0</v>
      </c>
      <c r="U286" s="509">
        <f>IF(OR($B286=0,$C286=0,$J286=0,$J286="Agr ungültig"),0,IF($J286="keine","keine",IF(A_Stammdaten!$B$11-D_SAV!$C286&lt;0,0,MAX(0,D_SAV!$J286-(A_Stammdaten!$B$11-D_SAV!$C286)))))</f>
        <v>0</v>
      </c>
      <c r="V286" s="103">
        <f>IF($U286=0,0,IF(A_Stammdaten!$B$11-D_SAV!$C286&lt;0,0,D_SAV!$T286))</f>
        <v>0</v>
      </c>
      <c r="W286" s="103">
        <f t="shared" si="45"/>
        <v>0</v>
      </c>
      <c r="X286" s="52">
        <f t="shared" si="48"/>
        <v>0</v>
      </c>
      <c r="Y286" s="511">
        <v>1</v>
      </c>
      <c r="Z286" s="103">
        <f t="shared" si="49"/>
        <v>0</v>
      </c>
      <c r="AA286" s="103">
        <f t="shared" si="50"/>
        <v>0</v>
      </c>
      <c r="AB286" s="103">
        <f t="shared" si="51"/>
        <v>0</v>
      </c>
      <c r="AC286" s="513">
        <f>IFERROR(IF(VLOOKUP($G286,D1_ND!$A$3:$E$51,5,FALSE)="keine",1,IFERROR(VLOOKUP(D_SAV!$C286,Faktorreihe!$A$3:$F$91,VLOOKUP(D_SAV!$G286,D1_ND!$A$3:$E$51,5,FALSE)+1,FALSE),0)),0)</f>
        <v>0</v>
      </c>
      <c r="AD286" s="103">
        <f t="shared" si="52"/>
        <v>0</v>
      </c>
      <c r="AE286" s="103">
        <f t="shared" si="53"/>
        <v>0</v>
      </c>
      <c r="AF286" s="52">
        <f t="shared" si="54"/>
        <v>0</v>
      </c>
    </row>
    <row r="287" spans="1:32" x14ac:dyDescent="0.25">
      <c r="A287" s="156" t="b">
        <f t="shared" si="44"/>
        <v>0</v>
      </c>
      <c r="B287" s="92"/>
      <c r="C287" s="92"/>
      <c r="D287" s="92"/>
      <c r="E287" s="92"/>
      <c r="F287" s="92"/>
      <c r="G287" s="92"/>
      <c r="H287" s="170" t="str">
        <f>IFERROR(VLOOKUP($G287,D1_ND!$A$3:$E$51,2,FALSE), "Agr ungültig")</f>
        <v>Agr ungültig</v>
      </c>
      <c r="I287" s="170" t="str">
        <f>IFERROR(VLOOKUP($G287,D1_ND!$A$3:$E$51,3,FALSE), "Agr ungültig")</f>
        <v>Agr ungültig</v>
      </c>
      <c r="J287" s="170" t="str">
        <f>IFERROR(VLOOKUP($G287,D1_ND!$A$3:$E$51,4,FALSE), "Agr ungültig")</f>
        <v>Agr ungültig</v>
      </c>
      <c r="K287" s="171" t="str">
        <f t="shared" si="46"/>
        <v>ja</v>
      </c>
      <c r="L287" s="124"/>
      <c r="M287" s="125"/>
      <c r="N287" s="126"/>
      <c r="O287" s="127"/>
      <c r="P287" s="123"/>
      <c r="Q287" s="123"/>
      <c r="R287" s="123"/>
      <c r="S287" s="123"/>
      <c r="T287" s="52">
        <f t="shared" si="47"/>
        <v>0</v>
      </c>
      <c r="U287" s="509">
        <f>IF(OR($B287=0,$C287=0,$J287=0,$J287="Agr ungültig"),0,IF($J287="keine","keine",IF(A_Stammdaten!$B$11-D_SAV!$C287&lt;0,0,MAX(0,D_SAV!$J287-(A_Stammdaten!$B$11-D_SAV!$C287)))))</f>
        <v>0</v>
      </c>
      <c r="V287" s="103">
        <f>IF($U287=0,0,IF(A_Stammdaten!$B$11-D_SAV!$C287&lt;0,0,D_SAV!$T287))</f>
        <v>0</v>
      </c>
      <c r="W287" s="103">
        <f t="shared" si="45"/>
        <v>0</v>
      </c>
      <c r="X287" s="52">
        <f t="shared" si="48"/>
        <v>0</v>
      </c>
      <c r="Y287" s="511">
        <v>1</v>
      </c>
      <c r="Z287" s="103">
        <f t="shared" si="49"/>
        <v>0</v>
      </c>
      <c r="AA287" s="103">
        <f t="shared" si="50"/>
        <v>0</v>
      </c>
      <c r="AB287" s="103">
        <f t="shared" si="51"/>
        <v>0</v>
      </c>
      <c r="AC287" s="513">
        <f>IFERROR(IF(VLOOKUP($G287,D1_ND!$A$3:$E$51,5,FALSE)="keine",1,IFERROR(VLOOKUP(D_SAV!$C287,Faktorreihe!$A$3:$F$91,VLOOKUP(D_SAV!$G287,D1_ND!$A$3:$E$51,5,FALSE)+1,FALSE),0)),0)</f>
        <v>0</v>
      </c>
      <c r="AD287" s="103">
        <f t="shared" si="52"/>
        <v>0</v>
      </c>
      <c r="AE287" s="103">
        <f t="shared" si="53"/>
        <v>0</v>
      </c>
      <c r="AF287" s="52">
        <f t="shared" si="54"/>
        <v>0</v>
      </c>
    </row>
    <row r="288" spans="1:32" x14ac:dyDescent="0.25">
      <c r="A288" s="156" t="b">
        <f t="shared" si="44"/>
        <v>0</v>
      </c>
      <c r="B288" s="92"/>
      <c r="C288" s="92"/>
      <c r="D288" s="92"/>
      <c r="E288" s="92"/>
      <c r="F288" s="92"/>
      <c r="G288" s="92"/>
      <c r="H288" s="170" t="str">
        <f>IFERROR(VLOOKUP($G288,D1_ND!$A$3:$E$51,2,FALSE), "Agr ungültig")</f>
        <v>Agr ungültig</v>
      </c>
      <c r="I288" s="170" t="str">
        <f>IFERROR(VLOOKUP($G288,D1_ND!$A$3:$E$51,3,FALSE), "Agr ungültig")</f>
        <v>Agr ungültig</v>
      </c>
      <c r="J288" s="170" t="str">
        <f>IFERROR(VLOOKUP($G288,D1_ND!$A$3:$E$51,4,FALSE), "Agr ungültig")</f>
        <v>Agr ungültig</v>
      </c>
      <c r="K288" s="171" t="str">
        <f t="shared" si="46"/>
        <v>ja</v>
      </c>
      <c r="L288" s="124"/>
      <c r="M288" s="125"/>
      <c r="N288" s="126"/>
      <c r="O288" s="127"/>
      <c r="P288" s="123"/>
      <c r="Q288" s="123"/>
      <c r="R288" s="123"/>
      <c r="S288" s="123"/>
      <c r="T288" s="52">
        <f t="shared" si="47"/>
        <v>0</v>
      </c>
      <c r="U288" s="509">
        <f>IF(OR($B288=0,$C288=0,$J288=0,$J288="Agr ungültig"),0,IF($J288="keine","keine",IF(A_Stammdaten!$B$11-D_SAV!$C288&lt;0,0,MAX(0,D_SAV!$J288-(A_Stammdaten!$B$11-D_SAV!$C288)))))</f>
        <v>0</v>
      </c>
      <c r="V288" s="103">
        <f>IF($U288=0,0,IF(A_Stammdaten!$B$11-D_SAV!$C288&lt;0,0,D_SAV!$T288))</f>
        <v>0</v>
      </c>
      <c r="W288" s="103">
        <f t="shared" si="45"/>
        <v>0</v>
      </c>
      <c r="X288" s="52">
        <f t="shared" si="48"/>
        <v>0</v>
      </c>
      <c r="Y288" s="511">
        <v>1</v>
      </c>
      <c r="Z288" s="103">
        <f t="shared" si="49"/>
        <v>0</v>
      </c>
      <c r="AA288" s="103">
        <f t="shared" si="50"/>
        <v>0</v>
      </c>
      <c r="AB288" s="103">
        <f t="shared" si="51"/>
        <v>0</v>
      </c>
      <c r="AC288" s="513">
        <f>IFERROR(IF(VLOOKUP($G288,D1_ND!$A$3:$E$51,5,FALSE)="keine",1,IFERROR(VLOOKUP(D_SAV!$C288,Faktorreihe!$A$3:$F$91,VLOOKUP(D_SAV!$G288,D1_ND!$A$3:$E$51,5,FALSE)+1,FALSE),0)),0)</f>
        <v>0</v>
      </c>
      <c r="AD288" s="103">
        <f t="shared" si="52"/>
        <v>0</v>
      </c>
      <c r="AE288" s="103">
        <f t="shared" si="53"/>
        <v>0</v>
      </c>
      <c r="AF288" s="52">
        <f t="shared" si="54"/>
        <v>0</v>
      </c>
    </row>
    <row r="289" spans="1:32" x14ac:dyDescent="0.25">
      <c r="A289" s="156" t="b">
        <f t="shared" si="44"/>
        <v>0</v>
      </c>
      <c r="B289" s="92"/>
      <c r="C289" s="92"/>
      <c r="D289" s="92"/>
      <c r="E289" s="92"/>
      <c r="F289" s="92"/>
      <c r="G289" s="92"/>
      <c r="H289" s="170" t="str">
        <f>IFERROR(VLOOKUP($G289,D1_ND!$A$3:$E$51,2,FALSE), "Agr ungültig")</f>
        <v>Agr ungültig</v>
      </c>
      <c r="I289" s="170" t="str">
        <f>IFERROR(VLOOKUP($G289,D1_ND!$A$3:$E$51,3,FALSE), "Agr ungültig")</f>
        <v>Agr ungültig</v>
      </c>
      <c r="J289" s="170" t="str">
        <f>IFERROR(VLOOKUP($G289,D1_ND!$A$3:$E$51,4,FALSE), "Agr ungültig")</f>
        <v>Agr ungültig</v>
      </c>
      <c r="K289" s="171" t="str">
        <f t="shared" si="46"/>
        <v>ja</v>
      </c>
      <c r="L289" s="124"/>
      <c r="M289" s="125"/>
      <c r="N289" s="126"/>
      <c r="O289" s="127"/>
      <c r="P289" s="123"/>
      <c r="Q289" s="123"/>
      <c r="R289" s="123"/>
      <c r="S289" s="123"/>
      <c r="T289" s="52">
        <f t="shared" si="47"/>
        <v>0</v>
      </c>
      <c r="U289" s="509">
        <f>IF(OR($B289=0,$C289=0,$J289=0,$J289="Agr ungültig"),0,IF($J289="keine","keine",IF(A_Stammdaten!$B$11-D_SAV!$C289&lt;0,0,MAX(0,D_SAV!$J289-(A_Stammdaten!$B$11-D_SAV!$C289)))))</f>
        <v>0</v>
      </c>
      <c r="V289" s="103">
        <f>IF($U289=0,0,IF(A_Stammdaten!$B$11-D_SAV!$C289&lt;0,0,D_SAV!$T289))</f>
        <v>0</v>
      </c>
      <c r="W289" s="103">
        <f t="shared" si="45"/>
        <v>0</v>
      </c>
      <c r="X289" s="52">
        <f t="shared" si="48"/>
        <v>0</v>
      </c>
      <c r="Y289" s="511">
        <v>1</v>
      </c>
      <c r="Z289" s="103">
        <f t="shared" si="49"/>
        <v>0</v>
      </c>
      <c r="AA289" s="103">
        <f t="shared" si="50"/>
        <v>0</v>
      </c>
      <c r="AB289" s="103">
        <f t="shared" si="51"/>
        <v>0</v>
      </c>
      <c r="AC289" s="513">
        <f>IFERROR(IF(VLOOKUP($G289,D1_ND!$A$3:$E$51,5,FALSE)="keine",1,IFERROR(VLOOKUP(D_SAV!$C289,Faktorreihe!$A$3:$F$91,VLOOKUP(D_SAV!$G289,D1_ND!$A$3:$E$51,5,FALSE)+1,FALSE),0)),0)</f>
        <v>0</v>
      </c>
      <c r="AD289" s="103">
        <f t="shared" si="52"/>
        <v>0</v>
      </c>
      <c r="AE289" s="103">
        <f t="shared" si="53"/>
        <v>0</v>
      </c>
      <c r="AF289" s="52">
        <f t="shared" si="54"/>
        <v>0</v>
      </c>
    </row>
    <row r="290" spans="1:32" x14ac:dyDescent="0.25">
      <c r="A290" s="156" t="b">
        <f t="shared" si="44"/>
        <v>0</v>
      </c>
      <c r="B290" s="92"/>
      <c r="C290" s="92"/>
      <c r="D290" s="92"/>
      <c r="E290" s="92"/>
      <c r="F290" s="92"/>
      <c r="G290" s="92"/>
      <c r="H290" s="170" t="str">
        <f>IFERROR(VLOOKUP($G290,D1_ND!$A$3:$E$51,2,FALSE), "Agr ungültig")</f>
        <v>Agr ungültig</v>
      </c>
      <c r="I290" s="170" t="str">
        <f>IFERROR(VLOOKUP($G290,D1_ND!$A$3:$E$51,3,FALSE), "Agr ungültig")</f>
        <v>Agr ungültig</v>
      </c>
      <c r="J290" s="170" t="str">
        <f>IFERROR(VLOOKUP($G290,D1_ND!$A$3:$E$51,4,FALSE), "Agr ungültig")</f>
        <v>Agr ungültig</v>
      </c>
      <c r="K290" s="171" t="str">
        <f t="shared" si="46"/>
        <v>ja</v>
      </c>
      <c r="L290" s="124"/>
      <c r="M290" s="125"/>
      <c r="N290" s="126"/>
      <c r="O290" s="127"/>
      <c r="P290" s="123"/>
      <c r="Q290" s="123"/>
      <c r="R290" s="123"/>
      <c r="S290" s="123"/>
      <c r="T290" s="52">
        <f t="shared" si="47"/>
        <v>0</v>
      </c>
      <c r="U290" s="509">
        <f>IF(OR($B290=0,$C290=0,$J290=0,$J290="Agr ungültig"),0,IF($J290="keine","keine",IF(A_Stammdaten!$B$11-D_SAV!$C290&lt;0,0,MAX(0,D_SAV!$J290-(A_Stammdaten!$B$11-D_SAV!$C290)))))</f>
        <v>0</v>
      </c>
      <c r="V290" s="103">
        <f>IF($U290=0,0,IF(A_Stammdaten!$B$11-D_SAV!$C290&lt;0,0,D_SAV!$T290))</f>
        <v>0</v>
      </c>
      <c r="W290" s="103">
        <f t="shared" si="45"/>
        <v>0</v>
      </c>
      <c r="X290" s="52">
        <f t="shared" si="48"/>
        <v>0</v>
      </c>
      <c r="Y290" s="511">
        <v>1</v>
      </c>
      <c r="Z290" s="103">
        <f t="shared" si="49"/>
        <v>0</v>
      </c>
      <c r="AA290" s="103">
        <f t="shared" si="50"/>
        <v>0</v>
      </c>
      <c r="AB290" s="103">
        <f t="shared" si="51"/>
        <v>0</v>
      </c>
      <c r="AC290" s="513">
        <f>IFERROR(IF(VLOOKUP($G290,D1_ND!$A$3:$E$51,5,FALSE)="keine",1,IFERROR(VLOOKUP(D_SAV!$C290,Faktorreihe!$A$3:$F$91,VLOOKUP(D_SAV!$G290,D1_ND!$A$3:$E$51,5,FALSE)+1,FALSE),0)),0)</f>
        <v>0</v>
      </c>
      <c r="AD290" s="103">
        <f t="shared" si="52"/>
        <v>0</v>
      </c>
      <c r="AE290" s="103">
        <f t="shared" si="53"/>
        <v>0</v>
      </c>
      <c r="AF290" s="52">
        <f t="shared" si="54"/>
        <v>0</v>
      </c>
    </row>
    <row r="291" spans="1:32" x14ac:dyDescent="0.25">
      <c r="A291" s="156" t="b">
        <f t="shared" si="44"/>
        <v>0</v>
      </c>
      <c r="B291" s="92"/>
      <c r="C291" s="92"/>
      <c r="D291" s="92"/>
      <c r="E291" s="92"/>
      <c r="F291" s="92"/>
      <c r="G291" s="92"/>
      <c r="H291" s="170" t="str">
        <f>IFERROR(VLOOKUP($G291,D1_ND!$A$3:$E$51,2,FALSE), "Agr ungültig")</f>
        <v>Agr ungültig</v>
      </c>
      <c r="I291" s="170" t="str">
        <f>IFERROR(VLOOKUP($G291,D1_ND!$A$3:$E$51,3,FALSE), "Agr ungültig")</f>
        <v>Agr ungültig</v>
      </c>
      <c r="J291" s="170" t="str">
        <f>IFERROR(VLOOKUP($G291,D1_ND!$A$3:$E$51,4,FALSE), "Agr ungültig")</f>
        <v>Agr ungültig</v>
      </c>
      <c r="K291" s="171" t="str">
        <f t="shared" si="46"/>
        <v>ja</v>
      </c>
      <c r="L291" s="124"/>
      <c r="M291" s="125"/>
      <c r="N291" s="126"/>
      <c r="O291" s="127"/>
      <c r="P291" s="123"/>
      <c r="Q291" s="123"/>
      <c r="R291" s="123"/>
      <c r="S291" s="123"/>
      <c r="T291" s="52">
        <f t="shared" si="47"/>
        <v>0</v>
      </c>
      <c r="U291" s="509">
        <f>IF(OR($B291=0,$C291=0,$J291=0,$J291="Agr ungültig"),0,IF($J291="keine","keine",IF(A_Stammdaten!$B$11-D_SAV!$C291&lt;0,0,MAX(0,D_SAV!$J291-(A_Stammdaten!$B$11-D_SAV!$C291)))))</f>
        <v>0</v>
      </c>
      <c r="V291" s="103">
        <f>IF($U291=0,0,IF(A_Stammdaten!$B$11-D_SAV!$C291&lt;0,0,D_SAV!$T291))</f>
        <v>0</v>
      </c>
      <c r="W291" s="103">
        <f t="shared" si="45"/>
        <v>0</v>
      </c>
      <c r="X291" s="52">
        <f t="shared" si="48"/>
        <v>0</v>
      </c>
      <c r="Y291" s="511">
        <v>1</v>
      </c>
      <c r="Z291" s="103">
        <f t="shared" si="49"/>
        <v>0</v>
      </c>
      <c r="AA291" s="103">
        <f t="shared" si="50"/>
        <v>0</v>
      </c>
      <c r="AB291" s="103">
        <f t="shared" si="51"/>
        <v>0</v>
      </c>
      <c r="AC291" s="513">
        <f>IFERROR(IF(VLOOKUP($G291,D1_ND!$A$3:$E$51,5,FALSE)="keine",1,IFERROR(VLOOKUP(D_SAV!$C291,Faktorreihe!$A$3:$F$91,VLOOKUP(D_SAV!$G291,D1_ND!$A$3:$E$51,5,FALSE)+1,FALSE),0)),0)</f>
        <v>0</v>
      </c>
      <c r="AD291" s="103">
        <f t="shared" si="52"/>
        <v>0</v>
      </c>
      <c r="AE291" s="103">
        <f t="shared" si="53"/>
        <v>0</v>
      </c>
      <c r="AF291" s="52">
        <f t="shared" si="54"/>
        <v>0</v>
      </c>
    </row>
    <row r="292" spans="1:32" x14ac:dyDescent="0.25">
      <c r="A292" s="156" t="b">
        <f t="shared" si="44"/>
        <v>0</v>
      </c>
      <c r="B292" s="92"/>
      <c r="C292" s="92"/>
      <c r="D292" s="92"/>
      <c r="E292" s="92"/>
      <c r="F292" s="92"/>
      <c r="G292" s="92"/>
      <c r="H292" s="170" t="str">
        <f>IFERROR(VLOOKUP($G292,D1_ND!$A$3:$E$51,2,FALSE), "Agr ungültig")</f>
        <v>Agr ungültig</v>
      </c>
      <c r="I292" s="170" t="str">
        <f>IFERROR(VLOOKUP($G292,D1_ND!$A$3:$E$51,3,FALSE), "Agr ungültig")</f>
        <v>Agr ungültig</v>
      </c>
      <c r="J292" s="170" t="str">
        <f>IFERROR(VLOOKUP($G292,D1_ND!$A$3:$E$51,4,FALSE), "Agr ungültig")</f>
        <v>Agr ungültig</v>
      </c>
      <c r="K292" s="171" t="str">
        <f t="shared" si="46"/>
        <v>ja</v>
      </c>
      <c r="L292" s="124"/>
      <c r="M292" s="125"/>
      <c r="N292" s="126"/>
      <c r="O292" s="127"/>
      <c r="P292" s="123"/>
      <c r="Q292" s="123"/>
      <c r="R292" s="123"/>
      <c r="S292" s="123"/>
      <c r="T292" s="52">
        <f t="shared" si="47"/>
        <v>0</v>
      </c>
      <c r="U292" s="509">
        <f>IF(OR($B292=0,$C292=0,$J292=0,$J292="Agr ungültig"),0,IF($J292="keine","keine",IF(A_Stammdaten!$B$11-D_SAV!$C292&lt;0,0,MAX(0,D_SAV!$J292-(A_Stammdaten!$B$11-D_SAV!$C292)))))</f>
        <v>0</v>
      </c>
      <c r="V292" s="103">
        <f>IF($U292=0,0,IF(A_Stammdaten!$B$11-D_SAV!$C292&lt;0,0,D_SAV!$T292))</f>
        <v>0</v>
      </c>
      <c r="W292" s="103">
        <f t="shared" si="45"/>
        <v>0</v>
      </c>
      <c r="X292" s="52">
        <f t="shared" si="48"/>
        <v>0</v>
      </c>
      <c r="Y292" s="511">
        <v>1</v>
      </c>
      <c r="Z292" s="103">
        <f t="shared" si="49"/>
        <v>0</v>
      </c>
      <c r="AA292" s="103">
        <f t="shared" si="50"/>
        <v>0</v>
      </c>
      <c r="AB292" s="103">
        <f t="shared" si="51"/>
        <v>0</v>
      </c>
      <c r="AC292" s="513">
        <f>IFERROR(IF(VLOOKUP($G292,D1_ND!$A$3:$E$51,5,FALSE)="keine",1,IFERROR(VLOOKUP(D_SAV!$C292,Faktorreihe!$A$3:$F$91,VLOOKUP(D_SAV!$G292,D1_ND!$A$3:$E$51,5,FALSE)+1,FALSE),0)),0)</f>
        <v>0</v>
      </c>
      <c r="AD292" s="103">
        <f t="shared" si="52"/>
        <v>0</v>
      </c>
      <c r="AE292" s="103">
        <f t="shared" si="53"/>
        <v>0</v>
      </c>
      <c r="AF292" s="52">
        <f t="shared" si="54"/>
        <v>0</v>
      </c>
    </row>
    <row r="293" spans="1:32" x14ac:dyDescent="0.25">
      <c r="A293" s="156" t="b">
        <f t="shared" si="44"/>
        <v>0</v>
      </c>
      <c r="B293" s="92"/>
      <c r="C293" s="92"/>
      <c r="D293" s="92"/>
      <c r="E293" s="92"/>
      <c r="F293" s="92"/>
      <c r="G293" s="92"/>
      <c r="H293" s="170" t="str">
        <f>IFERROR(VLOOKUP($G293,D1_ND!$A$3:$E$51,2,FALSE), "Agr ungültig")</f>
        <v>Agr ungültig</v>
      </c>
      <c r="I293" s="170" t="str">
        <f>IFERROR(VLOOKUP($G293,D1_ND!$A$3:$E$51,3,FALSE), "Agr ungültig")</f>
        <v>Agr ungültig</v>
      </c>
      <c r="J293" s="170" t="str">
        <f>IFERROR(VLOOKUP($G293,D1_ND!$A$3:$E$51,4,FALSE), "Agr ungültig")</f>
        <v>Agr ungültig</v>
      </c>
      <c r="K293" s="171" t="str">
        <f t="shared" si="46"/>
        <v>ja</v>
      </c>
      <c r="L293" s="124"/>
      <c r="M293" s="125"/>
      <c r="N293" s="126"/>
      <c r="O293" s="127"/>
      <c r="P293" s="123"/>
      <c r="Q293" s="123"/>
      <c r="R293" s="123"/>
      <c r="S293" s="123"/>
      <c r="T293" s="52">
        <f t="shared" si="47"/>
        <v>0</v>
      </c>
      <c r="U293" s="509">
        <f>IF(OR($B293=0,$C293=0,$J293=0,$J293="Agr ungültig"),0,IF($J293="keine","keine",IF(A_Stammdaten!$B$11-D_SAV!$C293&lt;0,0,MAX(0,D_SAV!$J293-(A_Stammdaten!$B$11-D_SAV!$C293)))))</f>
        <v>0</v>
      </c>
      <c r="V293" s="103">
        <f>IF($U293=0,0,IF(A_Stammdaten!$B$11-D_SAV!$C293&lt;0,0,D_SAV!$T293))</f>
        <v>0</v>
      </c>
      <c r="W293" s="103">
        <f t="shared" si="45"/>
        <v>0</v>
      </c>
      <c r="X293" s="52">
        <f t="shared" si="48"/>
        <v>0</v>
      </c>
      <c r="Y293" s="511">
        <v>1</v>
      </c>
      <c r="Z293" s="103">
        <f t="shared" si="49"/>
        <v>0</v>
      </c>
      <c r="AA293" s="103">
        <f t="shared" si="50"/>
        <v>0</v>
      </c>
      <c r="AB293" s="103">
        <f t="shared" si="51"/>
        <v>0</v>
      </c>
      <c r="AC293" s="513">
        <f>IFERROR(IF(VLOOKUP($G293,D1_ND!$A$3:$E$51,5,FALSE)="keine",1,IFERROR(VLOOKUP(D_SAV!$C293,Faktorreihe!$A$3:$F$91,VLOOKUP(D_SAV!$G293,D1_ND!$A$3:$E$51,5,FALSE)+1,FALSE),0)),0)</f>
        <v>0</v>
      </c>
      <c r="AD293" s="103">
        <f t="shared" si="52"/>
        <v>0</v>
      </c>
      <c r="AE293" s="103">
        <f t="shared" si="53"/>
        <v>0</v>
      </c>
      <c r="AF293" s="52">
        <f t="shared" si="54"/>
        <v>0</v>
      </c>
    </row>
    <row r="294" spans="1:32" x14ac:dyDescent="0.25">
      <c r="A294" s="156" t="b">
        <f t="shared" si="44"/>
        <v>0</v>
      </c>
      <c r="B294" s="92"/>
      <c r="C294" s="92"/>
      <c r="D294" s="92"/>
      <c r="E294" s="92"/>
      <c r="F294" s="92"/>
      <c r="G294" s="92"/>
      <c r="H294" s="170" t="str">
        <f>IFERROR(VLOOKUP($G294,D1_ND!$A$3:$E$51,2,FALSE), "Agr ungültig")</f>
        <v>Agr ungültig</v>
      </c>
      <c r="I294" s="170" t="str">
        <f>IFERROR(VLOOKUP($G294,D1_ND!$A$3:$E$51,3,FALSE), "Agr ungültig")</f>
        <v>Agr ungültig</v>
      </c>
      <c r="J294" s="170" t="str">
        <f>IFERROR(VLOOKUP($G294,D1_ND!$A$3:$E$51,4,FALSE), "Agr ungültig")</f>
        <v>Agr ungültig</v>
      </c>
      <c r="K294" s="171" t="str">
        <f t="shared" si="46"/>
        <v>ja</v>
      </c>
      <c r="L294" s="124"/>
      <c r="M294" s="125"/>
      <c r="N294" s="126"/>
      <c r="O294" s="127"/>
      <c r="P294" s="123"/>
      <c r="Q294" s="123"/>
      <c r="R294" s="123"/>
      <c r="S294" s="123"/>
      <c r="T294" s="52">
        <f t="shared" si="47"/>
        <v>0</v>
      </c>
      <c r="U294" s="509">
        <f>IF(OR($B294=0,$C294=0,$J294=0,$J294="Agr ungültig"),0,IF($J294="keine","keine",IF(A_Stammdaten!$B$11-D_SAV!$C294&lt;0,0,MAX(0,D_SAV!$J294-(A_Stammdaten!$B$11-D_SAV!$C294)))))</f>
        <v>0</v>
      </c>
      <c r="V294" s="103">
        <f>IF($U294=0,0,IF(A_Stammdaten!$B$11-D_SAV!$C294&lt;0,0,D_SAV!$T294))</f>
        <v>0</v>
      </c>
      <c r="W294" s="103">
        <f t="shared" si="45"/>
        <v>0</v>
      </c>
      <c r="X294" s="52">
        <f t="shared" si="48"/>
        <v>0</v>
      </c>
      <c r="Y294" s="511">
        <v>1</v>
      </c>
      <c r="Z294" s="103">
        <f t="shared" si="49"/>
        <v>0</v>
      </c>
      <c r="AA294" s="103">
        <f t="shared" si="50"/>
        <v>0</v>
      </c>
      <c r="AB294" s="103">
        <f t="shared" si="51"/>
        <v>0</v>
      </c>
      <c r="AC294" s="513">
        <f>IFERROR(IF(VLOOKUP($G294,D1_ND!$A$3:$E$51,5,FALSE)="keine",1,IFERROR(VLOOKUP(D_SAV!$C294,Faktorreihe!$A$3:$F$91,VLOOKUP(D_SAV!$G294,D1_ND!$A$3:$E$51,5,FALSE)+1,FALSE),0)),0)</f>
        <v>0</v>
      </c>
      <c r="AD294" s="103">
        <f t="shared" si="52"/>
        <v>0</v>
      </c>
      <c r="AE294" s="103">
        <f t="shared" si="53"/>
        <v>0</v>
      </c>
      <c r="AF294" s="52">
        <f t="shared" si="54"/>
        <v>0</v>
      </c>
    </row>
    <row r="295" spans="1:32" x14ac:dyDescent="0.25">
      <c r="A295" s="156" t="b">
        <f t="shared" si="44"/>
        <v>0</v>
      </c>
      <c r="B295" s="92"/>
      <c r="C295" s="92"/>
      <c r="D295" s="92"/>
      <c r="E295" s="92"/>
      <c r="F295" s="92"/>
      <c r="G295" s="92"/>
      <c r="H295" s="170" t="str">
        <f>IFERROR(VLOOKUP($G295,D1_ND!$A$3:$E$51,2,FALSE), "Agr ungültig")</f>
        <v>Agr ungültig</v>
      </c>
      <c r="I295" s="170" t="str">
        <f>IFERROR(VLOOKUP($G295,D1_ND!$A$3:$E$51,3,FALSE), "Agr ungültig")</f>
        <v>Agr ungültig</v>
      </c>
      <c r="J295" s="170" t="str">
        <f>IFERROR(VLOOKUP($G295,D1_ND!$A$3:$E$51,4,FALSE), "Agr ungültig")</f>
        <v>Agr ungültig</v>
      </c>
      <c r="K295" s="171" t="str">
        <f t="shared" si="46"/>
        <v>ja</v>
      </c>
      <c r="L295" s="124"/>
      <c r="M295" s="125"/>
      <c r="N295" s="126"/>
      <c r="O295" s="127"/>
      <c r="P295" s="123"/>
      <c r="Q295" s="123"/>
      <c r="R295" s="123"/>
      <c r="S295" s="123"/>
      <c r="T295" s="52">
        <f t="shared" si="47"/>
        <v>0</v>
      </c>
      <c r="U295" s="509">
        <f>IF(OR($B295=0,$C295=0,$J295=0,$J295="Agr ungültig"),0,IF($J295="keine","keine",IF(A_Stammdaten!$B$11-D_SAV!$C295&lt;0,0,MAX(0,D_SAV!$J295-(A_Stammdaten!$B$11-D_SAV!$C295)))))</f>
        <v>0</v>
      </c>
      <c r="V295" s="103">
        <f>IF($U295=0,0,IF(A_Stammdaten!$B$11-D_SAV!$C295&lt;0,0,D_SAV!$T295))</f>
        <v>0</v>
      </c>
      <c r="W295" s="103">
        <f t="shared" si="45"/>
        <v>0</v>
      </c>
      <c r="X295" s="52">
        <f t="shared" si="48"/>
        <v>0</v>
      </c>
      <c r="Y295" s="511">
        <v>1</v>
      </c>
      <c r="Z295" s="103">
        <f t="shared" si="49"/>
        <v>0</v>
      </c>
      <c r="AA295" s="103">
        <f t="shared" si="50"/>
        <v>0</v>
      </c>
      <c r="AB295" s="103">
        <f t="shared" si="51"/>
        <v>0</v>
      </c>
      <c r="AC295" s="513">
        <f>IFERROR(IF(VLOOKUP($G295,D1_ND!$A$3:$E$51,5,FALSE)="keine",1,IFERROR(VLOOKUP(D_SAV!$C295,Faktorreihe!$A$3:$F$91,VLOOKUP(D_SAV!$G295,D1_ND!$A$3:$E$51,5,FALSE)+1,FALSE),0)),0)</f>
        <v>0</v>
      </c>
      <c r="AD295" s="103">
        <f t="shared" si="52"/>
        <v>0</v>
      </c>
      <c r="AE295" s="103">
        <f t="shared" si="53"/>
        <v>0</v>
      </c>
      <c r="AF295" s="52">
        <f t="shared" si="54"/>
        <v>0</v>
      </c>
    </row>
    <row r="296" spans="1:32" x14ac:dyDescent="0.25">
      <c r="A296" s="156" t="b">
        <f t="shared" si="44"/>
        <v>0</v>
      </c>
      <c r="B296" s="92"/>
      <c r="C296" s="92"/>
      <c r="D296" s="92"/>
      <c r="E296" s="92"/>
      <c r="F296" s="92"/>
      <c r="G296" s="92"/>
      <c r="H296" s="170" t="str">
        <f>IFERROR(VLOOKUP($G296,D1_ND!$A$3:$E$51,2,FALSE), "Agr ungültig")</f>
        <v>Agr ungültig</v>
      </c>
      <c r="I296" s="170" t="str">
        <f>IFERROR(VLOOKUP($G296,D1_ND!$A$3:$E$51,3,FALSE), "Agr ungültig")</f>
        <v>Agr ungültig</v>
      </c>
      <c r="J296" s="170" t="str">
        <f>IFERROR(VLOOKUP($G296,D1_ND!$A$3:$E$51,4,FALSE), "Agr ungültig")</f>
        <v>Agr ungültig</v>
      </c>
      <c r="K296" s="171" t="str">
        <f t="shared" si="46"/>
        <v>ja</v>
      </c>
      <c r="L296" s="124"/>
      <c r="M296" s="125"/>
      <c r="N296" s="126"/>
      <c r="O296" s="127"/>
      <c r="P296" s="123"/>
      <c r="Q296" s="123"/>
      <c r="R296" s="123"/>
      <c r="S296" s="123"/>
      <c r="T296" s="52">
        <f t="shared" si="47"/>
        <v>0</v>
      </c>
      <c r="U296" s="509">
        <f>IF(OR($B296=0,$C296=0,$J296=0,$J296="Agr ungültig"),0,IF($J296="keine","keine",IF(A_Stammdaten!$B$11-D_SAV!$C296&lt;0,0,MAX(0,D_SAV!$J296-(A_Stammdaten!$B$11-D_SAV!$C296)))))</f>
        <v>0</v>
      </c>
      <c r="V296" s="103">
        <f>IF($U296=0,0,IF(A_Stammdaten!$B$11-D_SAV!$C296&lt;0,0,D_SAV!$T296))</f>
        <v>0</v>
      </c>
      <c r="W296" s="103">
        <f t="shared" si="45"/>
        <v>0</v>
      </c>
      <c r="X296" s="52">
        <f t="shared" si="48"/>
        <v>0</v>
      </c>
      <c r="Y296" s="511">
        <v>1</v>
      </c>
      <c r="Z296" s="103">
        <f t="shared" si="49"/>
        <v>0</v>
      </c>
      <c r="AA296" s="103">
        <f t="shared" si="50"/>
        <v>0</v>
      </c>
      <c r="AB296" s="103">
        <f t="shared" si="51"/>
        <v>0</v>
      </c>
      <c r="AC296" s="513">
        <f>IFERROR(IF(VLOOKUP($G296,D1_ND!$A$3:$E$51,5,FALSE)="keine",1,IFERROR(VLOOKUP(D_SAV!$C296,Faktorreihe!$A$3:$F$91,VLOOKUP(D_SAV!$G296,D1_ND!$A$3:$E$51,5,FALSE)+1,FALSE),0)),0)</f>
        <v>0</v>
      </c>
      <c r="AD296" s="103">
        <f t="shared" si="52"/>
        <v>0</v>
      </c>
      <c r="AE296" s="103">
        <f t="shared" si="53"/>
        <v>0</v>
      </c>
      <c r="AF296" s="52">
        <f t="shared" si="54"/>
        <v>0</v>
      </c>
    </row>
    <row r="297" spans="1:32" x14ac:dyDescent="0.25">
      <c r="A297" s="156" t="b">
        <f t="shared" si="44"/>
        <v>0</v>
      </c>
      <c r="B297" s="92"/>
      <c r="C297" s="92"/>
      <c r="D297" s="92"/>
      <c r="E297" s="92"/>
      <c r="F297" s="92"/>
      <c r="G297" s="92"/>
      <c r="H297" s="170" t="str">
        <f>IFERROR(VLOOKUP($G297,D1_ND!$A$3:$E$51,2,FALSE), "Agr ungültig")</f>
        <v>Agr ungültig</v>
      </c>
      <c r="I297" s="170" t="str">
        <f>IFERROR(VLOOKUP($G297,D1_ND!$A$3:$E$51,3,FALSE), "Agr ungültig")</f>
        <v>Agr ungültig</v>
      </c>
      <c r="J297" s="170" t="str">
        <f>IFERROR(VLOOKUP($G297,D1_ND!$A$3:$E$51,4,FALSE), "Agr ungültig")</f>
        <v>Agr ungültig</v>
      </c>
      <c r="K297" s="171" t="str">
        <f t="shared" si="46"/>
        <v>ja</v>
      </c>
      <c r="L297" s="124"/>
      <c r="M297" s="125"/>
      <c r="N297" s="126"/>
      <c r="O297" s="127"/>
      <c r="P297" s="123"/>
      <c r="Q297" s="123"/>
      <c r="R297" s="123"/>
      <c r="S297" s="123"/>
      <c r="T297" s="52">
        <f t="shared" si="47"/>
        <v>0</v>
      </c>
      <c r="U297" s="509">
        <f>IF(OR($B297=0,$C297=0,$J297=0,$J297="Agr ungültig"),0,IF($J297="keine","keine",IF(A_Stammdaten!$B$11-D_SAV!$C297&lt;0,0,MAX(0,D_SAV!$J297-(A_Stammdaten!$B$11-D_SAV!$C297)))))</f>
        <v>0</v>
      </c>
      <c r="V297" s="103">
        <f>IF($U297=0,0,IF(A_Stammdaten!$B$11-D_SAV!$C297&lt;0,0,D_SAV!$T297))</f>
        <v>0</v>
      </c>
      <c r="W297" s="103">
        <f t="shared" si="45"/>
        <v>0</v>
      </c>
      <c r="X297" s="52">
        <f t="shared" si="48"/>
        <v>0</v>
      </c>
      <c r="Y297" s="511">
        <v>1</v>
      </c>
      <c r="Z297" s="103">
        <f t="shared" si="49"/>
        <v>0</v>
      </c>
      <c r="AA297" s="103">
        <f t="shared" si="50"/>
        <v>0</v>
      </c>
      <c r="AB297" s="103">
        <f t="shared" si="51"/>
        <v>0</v>
      </c>
      <c r="AC297" s="513">
        <f>IFERROR(IF(VLOOKUP($G297,D1_ND!$A$3:$E$51,5,FALSE)="keine",1,IFERROR(VLOOKUP(D_SAV!$C297,Faktorreihe!$A$3:$F$91,VLOOKUP(D_SAV!$G297,D1_ND!$A$3:$E$51,5,FALSE)+1,FALSE),0)),0)</f>
        <v>0</v>
      </c>
      <c r="AD297" s="103">
        <f t="shared" si="52"/>
        <v>0</v>
      </c>
      <c r="AE297" s="103">
        <f t="shared" si="53"/>
        <v>0</v>
      </c>
      <c r="AF297" s="52">
        <f t="shared" si="54"/>
        <v>0</v>
      </c>
    </row>
    <row r="298" spans="1:32" x14ac:dyDescent="0.25">
      <c r="A298" s="156" t="b">
        <f t="shared" si="44"/>
        <v>0</v>
      </c>
      <c r="B298" s="92"/>
      <c r="C298" s="92"/>
      <c r="D298" s="92"/>
      <c r="E298" s="92"/>
      <c r="F298" s="92"/>
      <c r="G298" s="92"/>
      <c r="H298" s="170" t="str">
        <f>IFERROR(VLOOKUP($G298,D1_ND!$A$3:$E$51,2,FALSE), "Agr ungültig")</f>
        <v>Agr ungültig</v>
      </c>
      <c r="I298" s="170" t="str">
        <f>IFERROR(VLOOKUP($G298,D1_ND!$A$3:$E$51,3,FALSE), "Agr ungültig")</f>
        <v>Agr ungültig</v>
      </c>
      <c r="J298" s="170" t="str">
        <f>IFERROR(VLOOKUP($G298,D1_ND!$A$3:$E$51,4,FALSE), "Agr ungültig")</f>
        <v>Agr ungültig</v>
      </c>
      <c r="K298" s="171" t="str">
        <f t="shared" si="46"/>
        <v>ja</v>
      </c>
      <c r="L298" s="124"/>
      <c r="M298" s="125"/>
      <c r="N298" s="126"/>
      <c r="O298" s="127"/>
      <c r="P298" s="123"/>
      <c r="Q298" s="123"/>
      <c r="R298" s="123"/>
      <c r="S298" s="123"/>
      <c r="T298" s="52">
        <f t="shared" si="47"/>
        <v>0</v>
      </c>
      <c r="U298" s="509">
        <f>IF(OR($B298=0,$C298=0,$J298=0,$J298="Agr ungültig"),0,IF($J298="keine","keine",IF(A_Stammdaten!$B$11-D_SAV!$C298&lt;0,0,MAX(0,D_SAV!$J298-(A_Stammdaten!$B$11-D_SAV!$C298)))))</f>
        <v>0</v>
      </c>
      <c r="V298" s="103">
        <f>IF($U298=0,0,IF(A_Stammdaten!$B$11-D_SAV!$C298&lt;0,0,D_SAV!$T298))</f>
        <v>0</v>
      </c>
      <c r="W298" s="103">
        <f t="shared" si="45"/>
        <v>0</v>
      </c>
      <c r="X298" s="52">
        <f t="shared" si="48"/>
        <v>0</v>
      </c>
      <c r="Y298" s="511">
        <v>1</v>
      </c>
      <c r="Z298" s="103">
        <f t="shared" si="49"/>
        <v>0</v>
      </c>
      <c r="AA298" s="103">
        <f t="shared" si="50"/>
        <v>0</v>
      </c>
      <c r="AB298" s="103">
        <f t="shared" si="51"/>
        <v>0</v>
      </c>
      <c r="AC298" s="513">
        <f>IFERROR(IF(VLOOKUP($G298,D1_ND!$A$3:$E$51,5,FALSE)="keine",1,IFERROR(VLOOKUP(D_SAV!$C298,Faktorreihe!$A$3:$F$91,VLOOKUP(D_SAV!$G298,D1_ND!$A$3:$E$51,5,FALSE)+1,FALSE),0)),0)</f>
        <v>0</v>
      </c>
      <c r="AD298" s="103">
        <f t="shared" si="52"/>
        <v>0</v>
      </c>
      <c r="AE298" s="103">
        <f t="shared" si="53"/>
        <v>0</v>
      </c>
      <c r="AF298" s="52">
        <f t="shared" si="54"/>
        <v>0</v>
      </c>
    </row>
    <row r="299" spans="1:32" x14ac:dyDescent="0.25">
      <c r="A299" s="156" t="b">
        <f t="shared" si="44"/>
        <v>0</v>
      </c>
      <c r="B299" s="92"/>
      <c r="C299" s="92"/>
      <c r="D299" s="92"/>
      <c r="E299" s="92"/>
      <c r="F299" s="92"/>
      <c r="G299" s="92"/>
      <c r="H299" s="170" t="str">
        <f>IFERROR(VLOOKUP($G299,D1_ND!$A$3:$E$51,2,FALSE), "Agr ungültig")</f>
        <v>Agr ungültig</v>
      </c>
      <c r="I299" s="170" t="str">
        <f>IFERROR(VLOOKUP($G299,D1_ND!$A$3:$E$51,3,FALSE), "Agr ungültig")</f>
        <v>Agr ungültig</v>
      </c>
      <c r="J299" s="170" t="str">
        <f>IFERROR(VLOOKUP($G299,D1_ND!$A$3:$E$51,4,FALSE), "Agr ungültig")</f>
        <v>Agr ungültig</v>
      </c>
      <c r="K299" s="171" t="str">
        <f t="shared" si="46"/>
        <v>ja</v>
      </c>
      <c r="L299" s="124"/>
      <c r="M299" s="125"/>
      <c r="N299" s="126"/>
      <c r="O299" s="127"/>
      <c r="P299" s="123"/>
      <c r="Q299" s="123"/>
      <c r="R299" s="123"/>
      <c r="S299" s="123"/>
      <c r="T299" s="52">
        <f t="shared" si="47"/>
        <v>0</v>
      </c>
      <c r="U299" s="509">
        <f>IF(OR($B299=0,$C299=0,$J299=0,$J299="Agr ungültig"),0,IF($J299="keine","keine",IF(A_Stammdaten!$B$11-D_SAV!$C299&lt;0,0,MAX(0,D_SAV!$J299-(A_Stammdaten!$B$11-D_SAV!$C299)))))</f>
        <v>0</v>
      </c>
      <c r="V299" s="103">
        <f>IF($U299=0,0,IF(A_Stammdaten!$B$11-D_SAV!$C299&lt;0,0,D_SAV!$T299))</f>
        <v>0</v>
      </c>
      <c r="W299" s="103">
        <f t="shared" si="45"/>
        <v>0</v>
      </c>
      <c r="X299" s="52">
        <f t="shared" si="48"/>
        <v>0</v>
      </c>
      <c r="Y299" s="511">
        <v>1</v>
      </c>
      <c r="Z299" s="103">
        <f t="shared" si="49"/>
        <v>0</v>
      </c>
      <c r="AA299" s="103">
        <f t="shared" si="50"/>
        <v>0</v>
      </c>
      <c r="AB299" s="103">
        <f t="shared" si="51"/>
        <v>0</v>
      </c>
      <c r="AC299" s="513">
        <f>IFERROR(IF(VLOOKUP($G299,D1_ND!$A$3:$E$51,5,FALSE)="keine",1,IFERROR(VLOOKUP(D_SAV!$C299,Faktorreihe!$A$3:$F$91,VLOOKUP(D_SAV!$G299,D1_ND!$A$3:$E$51,5,FALSE)+1,FALSE),0)),0)</f>
        <v>0</v>
      </c>
      <c r="AD299" s="103">
        <f t="shared" si="52"/>
        <v>0</v>
      </c>
      <c r="AE299" s="103">
        <f t="shared" si="53"/>
        <v>0</v>
      </c>
      <c r="AF299" s="52">
        <f t="shared" si="54"/>
        <v>0</v>
      </c>
    </row>
    <row r="300" spans="1:32" ht="15.75" thickBot="1" x14ac:dyDescent="0.3">
      <c r="A300" s="169" t="b">
        <f t="shared" si="44"/>
        <v>0</v>
      </c>
      <c r="B300" s="129"/>
      <c r="C300" s="129"/>
      <c r="D300" s="129"/>
      <c r="E300" s="129"/>
      <c r="F300" s="129"/>
      <c r="G300" s="129"/>
      <c r="H300" s="291" t="str">
        <f>IFERROR(VLOOKUP($G300,D1_ND!$A$3:$E$51,2,FALSE), "Agr ungültig")</f>
        <v>Agr ungültig</v>
      </c>
      <c r="I300" s="291" t="str">
        <f>IFERROR(VLOOKUP($G300,D1_ND!$A$3:$E$51,3,FALSE), "Agr ungültig")</f>
        <v>Agr ungültig</v>
      </c>
      <c r="J300" s="291" t="str">
        <f>IFERROR(VLOOKUP($G300,D1_ND!$A$3:$E$51,4,FALSE), "Agr ungültig")</f>
        <v>Agr ungültig</v>
      </c>
      <c r="K300" s="173" t="str">
        <f t="shared" si="46"/>
        <v>ja</v>
      </c>
      <c r="L300" s="128"/>
      <c r="M300" s="166"/>
      <c r="N300" s="167"/>
      <c r="O300" s="130"/>
      <c r="P300" s="131"/>
      <c r="Q300" s="131"/>
      <c r="R300" s="131"/>
      <c r="S300" s="131"/>
      <c r="T300" s="53">
        <f t="shared" si="47"/>
        <v>0</v>
      </c>
      <c r="U300" s="510">
        <f>IF(OR($B300=0,$C300=0,$J300=0,$J300="Agr ungültig"),0,IF($J300="keine","keine",IF(A_Stammdaten!$B$11-D_SAV!$C300&lt;0,0,MAX(0,D_SAV!$J300-(A_Stammdaten!$B$11-D_SAV!$C300)))))</f>
        <v>0</v>
      </c>
      <c r="V300" s="144">
        <f>IF($U300=0,0,IF(A_Stammdaten!$B$11-D_SAV!$C300&lt;0,0,D_SAV!$T300))</f>
        <v>0</v>
      </c>
      <c r="W300" s="144">
        <f t="shared" si="45"/>
        <v>0</v>
      </c>
      <c r="X300" s="53">
        <f t="shared" si="48"/>
        <v>0</v>
      </c>
      <c r="Y300" s="512">
        <v>1</v>
      </c>
      <c r="Z300" s="144">
        <f t="shared" si="49"/>
        <v>0</v>
      </c>
      <c r="AA300" s="144">
        <f t="shared" si="50"/>
        <v>0</v>
      </c>
      <c r="AB300" s="144">
        <f t="shared" si="51"/>
        <v>0</v>
      </c>
      <c r="AC300" s="514">
        <f>IFERROR(IF(VLOOKUP($G300,D1_ND!$A$3:$E$51,5,FALSE)="keine",1,IFERROR(VLOOKUP(D_SAV!$C300,Faktorreihe!$A$3:$F$91,VLOOKUP(D_SAV!$G300,D1_ND!$A$3:$E$51,5,FALSE)+1,FALSE),0)),0)</f>
        <v>0</v>
      </c>
      <c r="AD300" s="144">
        <f t="shared" si="52"/>
        <v>0</v>
      </c>
      <c r="AE300" s="144">
        <f t="shared" si="53"/>
        <v>0</v>
      </c>
      <c r="AF300" s="53">
        <f t="shared" si="54"/>
        <v>0</v>
      </c>
    </row>
  </sheetData>
  <sheetProtection algorithmName="SHA-512" hashValue="uBaPbz6qWi6Gd3FJtq5US/4FwexLKiCrxF2SdV3a2vwl2r0kaSWOveur1oh3a5XMXnufH8tXquS/QAwpFdiOOA==" saltValue="Ku+GcesRSI6NSXfE1B8OYQ==" spinCount="100000" sheet="1" objects="1" scenarios="1"/>
  <mergeCells count="10">
    <mergeCell ref="A1:XFD1"/>
    <mergeCell ref="L2:N3"/>
    <mergeCell ref="O2:T3"/>
    <mergeCell ref="U2:X2"/>
    <mergeCell ref="U3:X3"/>
    <mergeCell ref="Y2:AF2"/>
    <mergeCell ref="Z3:AB3"/>
    <mergeCell ref="AC3:AF3"/>
    <mergeCell ref="Y3:Y4"/>
    <mergeCell ref="A2:K3"/>
  </mergeCells>
  <conditionalFormatting sqref="A6:A300">
    <cfRule type="duplicateValues" dxfId="5" priority="4"/>
    <cfRule type="containsErrors" dxfId="4" priority="5">
      <formula>ISERROR(A6)</formula>
    </cfRule>
  </conditionalFormatting>
  <conditionalFormatting sqref="M6:N300">
    <cfRule type="expression" dxfId="3" priority="3">
      <formula>$L6&lt;&gt;"Ja"</formula>
    </cfRule>
  </conditionalFormatting>
  <dataValidations count="1">
    <dataValidation type="list" allowBlank="1" showInputMessage="1" showErrorMessage="1" sqref="L6:L300" xr:uid="{C27E34AA-EEF9-48F4-B109-860FC73FFA82}">
      <formula1>"Ja,Nein"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A5EBBF2-9983-403F-B2E6-4496AE8BF96D}">
          <x14:formula1>
            <xm:f>'Drop-Down Listen'!$H$2:$H$50</xm:f>
          </x14:formula1>
          <xm:sqref>G6:G300</xm:sqref>
        </x14:dataValidation>
        <x14:dataValidation type="list" allowBlank="1" showInputMessage="1" showErrorMessage="1" xr:uid="{352BDAC8-EECA-4140-AB64-3F7E8057DA23}">
          <x14:formula1>
            <xm:f>'Drop-Down Listen'!$M$2:$M$501</xm:f>
          </x14:formula1>
          <xm:sqref>B6:B300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51338-7ADB-4A93-B43A-CB446D42B876}">
  <sheetPr>
    <tabColor theme="3" tint="0.499984740745262"/>
  </sheetPr>
  <dimension ref="A1:E51"/>
  <sheetViews>
    <sheetView workbookViewId="0">
      <selection activeCell="I26" sqref="I26"/>
    </sheetView>
  </sheetViews>
  <sheetFormatPr baseColWidth="10" defaultColWidth="11.42578125" defaultRowHeight="15" x14ac:dyDescent="0.25"/>
  <cols>
    <col min="1" max="1" width="78.5703125" style="109" customWidth="1"/>
    <col min="2" max="16384" width="11.42578125" style="109"/>
  </cols>
  <sheetData>
    <row r="1" spans="1:5" ht="19.5" thickBot="1" x14ac:dyDescent="0.35">
      <c r="A1" s="174" t="s">
        <v>636</v>
      </c>
      <c r="B1" s="175"/>
      <c r="C1" s="175"/>
      <c r="D1" s="175"/>
      <c r="E1" s="175"/>
    </row>
    <row r="2" spans="1:5" ht="60.75" thickBot="1" x14ac:dyDescent="0.3">
      <c r="A2" s="195" t="s">
        <v>443</v>
      </c>
      <c r="B2" s="196" t="s">
        <v>515</v>
      </c>
      <c r="C2" s="196" t="s">
        <v>516</v>
      </c>
      <c r="D2" s="196" t="s">
        <v>517</v>
      </c>
      <c r="E2" s="197" t="s">
        <v>493</v>
      </c>
    </row>
    <row r="3" spans="1:5" x14ac:dyDescent="0.25">
      <c r="A3" s="176" t="s">
        <v>444</v>
      </c>
      <c r="B3" s="177">
        <v>25</v>
      </c>
      <c r="C3" s="177">
        <v>35</v>
      </c>
      <c r="D3" s="515">
        <v>25</v>
      </c>
      <c r="E3" s="178">
        <v>1</v>
      </c>
    </row>
    <row r="4" spans="1:5" x14ac:dyDescent="0.25">
      <c r="A4" s="179" t="s">
        <v>445</v>
      </c>
      <c r="B4" s="180">
        <v>50</v>
      </c>
      <c r="C4" s="180">
        <v>60</v>
      </c>
      <c r="D4" s="47">
        <v>50</v>
      </c>
      <c r="E4" s="181">
        <v>1</v>
      </c>
    </row>
    <row r="5" spans="1:5" x14ac:dyDescent="0.25">
      <c r="A5" s="179" t="s">
        <v>446</v>
      </c>
      <c r="B5" s="180">
        <v>60</v>
      </c>
      <c r="C5" s="180">
        <v>70</v>
      </c>
      <c r="D5" s="47">
        <v>60</v>
      </c>
      <c r="E5" s="181">
        <v>1</v>
      </c>
    </row>
    <row r="6" spans="1:5" x14ac:dyDescent="0.25">
      <c r="A6" s="179" t="s">
        <v>447</v>
      </c>
      <c r="B6" s="180">
        <v>23</v>
      </c>
      <c r="C6" s="180">
        <v>27</v>
      </c>
      <c r="D6" s="47">
        <v>23</v>
      </c>
      <c r="E6" s="181">
        <v>4</v>
      </c>
    </row>
    <row r="7" spans="1:5" x14ac:dyDescent="0.25">
      <c r="A7" s="179" t="s">
        <v>448</v>
      </c>
      <c r="B7" s="180">
        <v>8</v>
      </c>
      <c r="C7" s="180">
        <v>10</v>
      </c>
      <c r="D7" s="47">
        <v>8</v>
      </c>
      <c r="E7" s="181">
        <v>4</v>
      </c>
    </row>
    <row r="8" spans="1:5" x14ac:dyDescent="0.25">
      <c r="A8" s="179" t="s">
        <v>449</v>
      </c>
      <c r="B8" s="180">
        <v>14</v>
      </c>
      <c r="C8" s="180">
        <v>18</v>
      </c>
      <c r="D8" s="47">
        <v>14</v>
      </c>
      <c r="E8" s="181">
        <v>4</v>
      </c>
    </row>
    <row r="9" spans="1:5" x14ac:dyDescent="0.25">
      <c r="A9" s="179" t="s">
        <v>450</v>
      </c>
      <c r="B9" s="180">
        <v>14</v>
      </c>
      <c r="C9" s="180">
        <v>25</v>
      </c>
      <c r="D9" s="47">
        <v>14</v>
      </c>
      <c r="E9" s="181">
        <v>4</v>
      </c>
    </row>
    <row r="10" spans="1:5" x14ac:dyDescent="0.25">
      <c r="A10" s="179" t="s">
        <v>451</v>
      </c>
      <c r="B10" s="180">
        <v>4</v>
      </c>
      <c r="C10" s="180">
        <v>8</v>
      </c>
      <c r="D10" s="47">
        <v>4</v>
      </c>
      <c r="E10" s="181">
        <v>4</v>
      </c>
    </row>
    <row r="11" spans="1:5" x14ac:dyDescent="0.25">
      <c r="A11" s="179" t="s">
        <v>452</v>
      </c>
      <c r="B11" s="180">
        <v>3</v>
      </c>
      <c r="C11" s="180">
        <v>5</v>
      </c>
      <c r="D11" s="47">
        <v>3</v>
      </c>
      <c r="E11" s="181">
        <v>4</v>
      </c>
    </row>
    <row r="12" spans="1:5" x14ac:dyDescent="0.25">
      <c r="A12" s="179" t="s">
        <v>453</v>
      </c>
      <c r="B12" s="180">
        <v>5</v>
      </c>
      <c r="C12" s="180">
        <v>5</v>
      </c>
      <c r="D12" s="47">
        <v>5</v>
      </c>
      <c r="E12" s="181">
        <v>4</v>
      </c>
    </row>
    <row r="13" spans="1:5" ht="15.75" thickBot="1" x14ac:dyDescent="0.3">
      <c r="A13" s="182" t="s">
        <v>454</v>
      </c>
      <c r="B13" s="183">
        <v>8</v>
      </c>
      <c r="C13" s="183">
        <v>8</v>
      </c>
      <c r="D13" s="516">
        <v>8</v>
      </c>
      <c r="E13" s="184">
        <v>4</v>
      </c>
    </row>
    <row r="14" spans="1:5" ht="15.75" thickBot="1" x14ac:dyDescent="0.3">
      <c r="A14" s="185" t="s">
        <v>455</v>
      </c>
      <c r="B14" s="186">
        <v>35</v>
      </c>
      <c r="C14" s="186">
        <v>55</v>
      </c>
      <c r="D14" s="517">
        <v>35</v>
      </c>
      <c r="E14" s="187">
        <v>4</v>
      </c>
    </row>
    <row r="15" spans="1:5" ht="15.75" thickBot="1" x14ac:dyDescent="0.3">
      <c r="A15" s="188" t="s">
        <v>518</v>
      </c>
      <c r="B15" s="189">
        <v>25</v>
      </c>
      <c r="C15" s="189">
        <v>25</v>
      </c>
      <c r="D15" s="518">
        <v>25</v>
      </c>
      <c r="E15" s="190">
        <v>4</v>
      </c>
    </row>
    <row r="16" spans="1:5" x14ac:dyDescent="0.25">
      <c r="A16" s="176" t="s">
        <v>456</v>
      </c>
      <c r="B16" s="177">
        <v>25</v>
      </c>
      <c r="C16" s="177">
        <v>25</v>
      </c>
      <c r="D16" s="515">
        <v>25</v>
      </c>
      <c r="E16" s="178">
        <v>4</v>
      </c>
    </row>
    <row r="17" spans="1:5" x14ac:dyDescent="0.25">
      <c r="A17" s="179" t="s">
        <v>457</v>
      </c>
      <c r="B17" s="180">
        <v>25</v>
      </c>
      <c r="C17" s="180">
        <v>25</v>
      </c>
      <c r="D17" s="47">
        <v>25</v>
      </c>
      <c r="E17" s="181">
        <v>4</v>
      </c>
    </row>
    <row r="18" spans="1:5" x14ac:dyDescent="0.25">
      <c r="A18" s="179" t="s">
        <v>458</v>
      </c>
      <c r="B18" s="180">
        <v>25</v>
      </c>
      <c r="C18" s="180">
        <v>25</v>
      </c>
      <c r="D18" s="47">
        <v>25</v>
      </c>
      <c r="E18" s="181">
        <v>4</v>
      </c>
    </row>
    <row r="19" spans="1:5" x14ac:dyDescent="0.25">
      <c r="A19" s="179" t="s">
        <v>519</v>
      </c>
      <c r="B19" s="180">
        <v>25</v>
      </c>
      <c r="C19" s="180">
        <v>25</v>
      </c>
      <c r="D19" s="47">
        <v>25</v>
      </c>
      <c r="E19" s="181">
        <v>4</v>
      </c>
    </row>
    <row r="20" spans="1:5" x14ac:dyDescent="0.25">
      <c r="A20" s="179" t="s">
        <v>520</v>
      </c>
      <c r="B20" s="180">
        <v>20</v>
      </c>
      <c r="C20" s="180">
        <v>20</v>
      </c>
      <c r="D20" s="47">
        <v>20</v>
      </c>
      <c r="E20" s="181">
        <v>4</v>
      </c>
    </row>
    <row r="21" spans="1:5" x14ac:dyDescent="0.25">
      <c r="A21" s="179" t="s">
        <v>521</v>
      </c>
      <c r="B21" s="180">
        <v>25</v>
      </c>
      <c r="C21" s="180">
        <v>25</v>
      </c>
      <c r="D21" s="47">
        <v>25</v>
      </c>
      <c r="E21" s="181">
        <v>4</v>
      </c>
    </row>
    <row r="22" spans="1:5" ht="15.75" thickBot="1" x14ac:dyDescent="0.3">
      <c r="A22" s="182" t="s">
        <v>459</v>
      </c>
      <c r="B22" s="183">
        <v>25</v>
      </c>
      <c r="C22" s="183">
        <v>35</v>
      </c>
      <c r="D22" s="516">
        <v>25</v>
      </c>
      <c r="E22" s="184">
        <v>1</v>
      </c>
    </row>
    <row r="23" spans="1:5" x14ac:dyDescent="0.25">
      <c r="A23" s="176" t="s">
        <v>460</v>
      </c>
      <c r="B23" s="180">
        <v>35</v>
      </c>
      <c r="C23" s="177">
        <v>55</v>
      </c>
      <c r="D23" s="515">
        <v>35</v>
      </c>
      <c r="E23" s="178">
        <v>2</v>
      </c>
    </row>
    <row r="24" spans="1:5" x14ac:dyDescent="0.25">
      <c r="A24" s="179" t="s">
        <v>461</v>
      </c>
      <c r="B24" s="180">
        <v>35</v>
      </c>
      <c r="C24" s="180">
        <v>55</v>
      </c>
      <c r="D24" s="47">
        <v>35</v>
      </c>
      <c r="E24" s="181">
        <v>3</v>
      </c>
    </row>
    <row r="25" spans="1:5" x14ac:dyDescent="0.25">
      <c r="A25" s="179" t="s">
        <v>462</v>
      </c>
      <c r="B25" s="180">
        <v>35</v>
      </c>
      <c r="C25" s="180">
        <v>65</v>
      </c>
      <c r="D25" s="47">
        <v>35</v>
      </c>
      <c r="E25" s="181">
        <v>2</v>
      </c>
    </row>
    <row r="26" spans="1:5" x14ac:dyDescent="0.25">
      <c r="A26" s="179" t="s">
        <v>463</v>
      </c>
      <c r="B26" s="180">
        <v>35</v>
      </c>
      <c r="C26" s="180">
        <v>65</v>
      </c>
      <c r="D26" s="47">
        <v>35</v>
      </c>
      <c r="E26" s="181">
        <v>3</v>
      </c>
    </row>
    <row r="27" spans="1:5" x14ac:dyDescent="0.25">
      <c r="A27" s="179" t="s">
        <v>464</v>
      </c>
      <c r="B27" s="180">
        <v>35</v>
      </c>
      <c r="C27" s="180">
        <v>55</v>
      </c>
      <c r="D27" s="47">
        <v>35</v>
      </c>
      <c r="E27" s="181">
        <v>2</v>
      </c>
    </row>
    <row r="28" spans="1:5" x14ac:dyDescent="0.25">
      <c r="A28" s="179" t="s">
        <v>465</v>
      </c>
      <c r="B28" s="180">
        <v>35</v>
      </c>
      <c r="C28" s="180">
        <v>55</v>
      </c>
      <c r="D28" s="47">
        <v>35</v>
      </c>
      <c r="E28" s="181">
        <v>3</v>
      </c>
    </row>
    <row r="29" spans="1:5" x14ac:dyDescent="0.25">
      <c r="A29" s="179" t="s">
        <v>466</v>
      </c>
      <c r="B29" s="180">
        <v>35</v>
      </c>
      <c r="C29" s="180">
        <v>55</v>
      </c>
      <c r="D29" s="47">
        <v>35</v>
      </c>
      <c r="E29" s="181">
        <v>2</v>
      </c>
    </row>
    <row r="30" spans="1:5" x14ac:dyDescent="0.25">
      <c r="A30" s="179" t="s">
        <v>467</v>
      </c>
      <c r="B30" s="180">
        <v>35</v>
      </c>
      <c r="C30" s="180">
        <v>55</v>
      </c>
      <c r="D30" s="47">
        <v>35</v>
      </c>
      <c r="E30" s="181">
        <v>2</v>
      </c>
    </row>
    <row r="31" spans="1:5" x14ac:dyDescent="0.25">
      <c r="A31" s="179" t="s">
        <v>468</v>
      </c>
      <c r="B31" s="180">
        <v>35</v>
      </c>
      <c r="C31" s="180">
        <v>55</v>
      </c>
      <c r="D31" s="47">
        <v>35</v>
      </c>
      <c r="E31" s="181">
        <v>2</v>
      </c>
    </row>
    <row r="32" spans="1:5" x14ac:dyDescent="0.25">
      <c r="A32" s="179" t="s">
        <v>469</v>
      </c>
      <c r="B32" s="180">
        <v>30</v>
      </c>
      <c r="C32" s="180">
        <v>40</v>
      </c>
      <c r="D32" s="47">
        <v>30</v>
      </c>
      <c r="E32" s="181">
        <v>2</v>
      </c>
    </row>
    <row r="33" spans="1:5" x14ac:dyDescent="0.25">
      <c r="A33" s="179" t="s">
        <v>470</v>
      </c>
      <c r="B33" s="180">
        <v>35</v>
      </c>
      <c r="C33" s="180">
        <v>45</v>
      </c>
      <c r="D33" s="47">
        <v>35</v>
      </c>
      <c r="E33" s="181">
        <v>4</v>
      </c>
    </row>
    <row r="34" spans="1:5" x14ac:dyDescent="0.25">
      <c r="A34" s="179" t="s">
        <v>471</v>
      </c>
      <c r="B34" s="180">
        <v>35</v>
      </c>
      <c r="C34" s="180">
        <v>45</v>
      </c>
      <c r="D34" s="47">
        <v>35</v>
      </c>
      <c r="E34" s="181">
        <v>4</v>
      </c>
    </row>
    <row r="35" spans="1:5" ht="15.75" thickBot="1" x14ac:dyDescent="0.3">
      <c r="A35" s="182" t="s">
        <v>472</v>
      </c>
      <c r="B35" s="180">
        <v>35</v>
      </c>
      <c r="C35" s="183">
        <v>45</v>
      </c>
      <c r="D35" s="516">
        <v>35</v>
      </c>
      <c r="E35" s="184">
        <v>4</v>
      </c>
    </row>
    <row r="36" spans="1:5" x14ac:dyDescent="0.25">
      <c r="A36" s="176" t="s">
        <v>473</v>
      </c>
      <c r="B36" s="177">
        <v>8</v>
      </c>
      <c r="C36" s="177">
        <v>16</v>
      </c>
      <c r="D36" s="515">
        <v>8</v>
      </c>
      <c r="E36" s="178">
        <v>4</v>
      </c>
    </row>
    <row r="37" spans="1:5" x14ac:dyDescent="0.25">
      <c r="A37" s="179" t="s">
        <v>474</v>
      </c>
      <c r="B37" s="180">
        <v>15</v>
      </c>
      <c r="C37" s="180">
        <v>25</v>
      </c>
      <c r="D37" s="47">
        <v>15</v>
      </c>
      <c r="E37" s="181">
        <v>4</v>
      </c>
    </row>
    <row r="38" spans="1:5" x14ac:dyDescent="0.25">
      <c r="A38" s="179" t="s">
        <v>475</v>
      </c>
      <c r="B38" s="180">
        <v>35</v>
      </c>
      <c r="C38" s="180">
        <v>45</v>
      </c>
      <c r="D38" s="47">
        <v>35</v>
      </c>
      <c r="E38" s="181">
        <v>4</v>
      </c>
    </row>
    <row r="39" spans="1:5" x14ac:dyDescent="0.25">
      <c r="A39" s="179" t="s">
        <v>476</v>
      </c>
      <c r="B39" s="180">
        <v>35</v>
      </c>
      <c r="C39" s="180">
        <v>45</v>
      </c>
      <c r="D39" s="47">
        <v>35</v>
      </c>
      <c r="E39" s="181">
        <v>4</v>
      </c>
    </row>
    <row r="40" spans="1:5" x14ac:dyDescent="0.25">
      <c r="A40" s="179" t="s">
        <v>477</v>
      </c>
      <c r="B40" s="180">
        <v>20</v>
      </c>
      <c r="C40" s="180">
        <v>30</v>
      </c>
      <c r="D40" s="47">
        <v>20</v>
      </c>
      <c r="E40" s="181">
        <v>4</v>
      </c>
    </row>
    <row r="41" spans="1:5" x14ac:dyDescent="0.25">
      <c r="A41" s="179" t="s">
        <v>478</v>
      </c>
      <c r="B41" s="180">
        <v>10</v>
      </c>
      <c r="C41" s="180">
        <v>30</v>
      </c>
      <c r="D41" s="47">
        <v>10</v>
      </c>
      <c r="E41" s="181">
        <v>4</v>
      </c>
    </row>
    <row r="42" spans="1:5" x14ac:dyDescent="0.25">
      <c r="A42" s="179" t="s">
        <v>479</v>
      </c>
      <c r="B42" s="180">
        <v>15</v>
      </c>
      <c r="C42" s="180">
        <v>30</v>
      </c>
      <c r="D42" s="47">
        <v>15</v>
      </c>
      <c r="E42" s="181">
        <v>4</v>
      </c>
    </row>
    <row r="43" spans="1:5" x14ac:dyDescent="0.25">
      <c r="A43" s="179" t="s">
        <v>480</v>
      </c>
      <c r="B43" s="180">
        <v>15</v>
      </c>
      <c r="C43" s="180">
        <v>30</v>
      </c>
      <c r="D43" s="47">
        <v>15</v>
      </c>
      <c r="E43" s="181">
        <v>4</v>
      </c>
    </row>
    <row r="44" spans="1:5" ht="15.75" thickBot="1" x14ac:dyDescent="0.3">
      <c r="A44" s="182" t="s">
        <v>481</v>
      </c>
      <c r="B44" s="183">
        <v>60</v>
      </c>
      <c r="C44" s="183">
        <v>60</v>
      </c>
      <c r="D44" s="516">
        <v>60</v>
      </c>
      <c r="E44" s="184">
        <v>1</v>
      </c>
    </row>
    <row r="45" spans="1:5" ht="15.75" thickBot="1" x14ac:dyDescent="0.3">
      <c r="A45" s="185" t="s">
        <v>482</v>
      </c>
      <c r="B45" s="186">
        <v>15</v>
      </c>
      <c r="C45" s="186">
        <v>20</v>
      </c>
      <c r="D45" s="517">
        <v>15</v>
      </c>
      <c r="E45" s="187">
        <v>4</v>
      </c>
    </row>
    <row r="46" spans="1:5" x14ac:dyDescent="0.25">
      <c r="A46" s="191" t="s">
        <v>483</v>
      </c>
      <c r="B46" s="192" t="s">
        <v>490</v>
      </c>
      <c r="C46" s="192"/>
      <c r="D46" s="519" t="s">
        <v>490</v>
      </c>
      <c r="E46" s="193" t="s">
        <v>490</v>
      </c>
    </row>
    <row r="47" spans="1:5" x14ac:dyDescent="0.25">
      <c r="A47" s="179" t="s">
        <v>484</v>
      </c>
      <c r="B47" s="180"/>
      <c r="C47" s="180"/>
      <c r="D47" s="47"/>
      <c r="E47" s="181" t="s">
        <v>490</v>
      </c>
    </row>
    <row r="48" spans="1:5" x14ac:dyDescent="0.25">
      <c r="A48" s="179" t="s">
        <v>104</v>
      </c>
      <c r="B48" s="180"/>
      <c r="C48" s="180"/>
      <c r="D48" s="47"/>
      <c r="E48" s="181" t="s">
        <v>490</v>
      </c>
    </row>
    <row r="49" spans="1:5" ht="30" x14ac:dyDescent="0.25">
      <c r="A49" s="194" t="s">
        <v>106</v>
      </c>
      <c r="B49" s="180"/>
      <c r="C49" s="180"/>
      <c r="D49" s="47"/>
      <c r="E49" s="181" t="s">
        <v>490</v>
      </c>
    </row>
    <row r="50" spans="1:5" x14ac:dyDescent="0.25">
      <c r="A50" s="179" t="s">
        <v>485</v>
      </c>
      <c r="B50" s="180" t="s">
        <v>490</v>
      </c>
      <c r="C50" s="180"/>
      <c r="D50" s="47" t="s">
        <v>490</v>
      </c>
      <c r="E50" s="181" t="s">
        <v>490</v>
      </c>
    </row>
    <row r="51" spans="1:5" ht="15.75" thickBot="1" x14ac:dyDescent="0.3">
      <c r="A51" s="182" t="s">
        <v>486</v>
      </c>
      <c r="B51" s="183" t="s">
        <v>490</v>
      </c>
      <c r="C51" s="183"/>
      <c r="D51" s="516" t="s">
        <v>490</v>
      </c>
      <c r="E51" s="184" t="s">
        <v>490</v>
      </c>
    </row>
  </sheetData>
  <sheetProtection algorithmName="SHA-512" hashValue="iNDPZs0QN9nCRQtorI9e5xPeWdUt1ekeHbTTYCuEvu6OfTXK6d1w2azzDqHNT1cIea0jYqkELk88bjHHHupmmA==" saltValue="GNpdvbd4Rj0s5BiMq6VPcw==" spinCount="100000" sheet="1" objects="1" scenarios="1"/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2EAAE-23A9-4C2F-B8B7-2F1EA9262C8F}">
  <sheetPr>
    <tabColor theme="3" tint="0.499984740745262"/>
    <pageSetUpPr fitToPage="1"/>
  </sheetPr>
  <dimension ref="A1:Q4590"/>
  <sheetViews>
    <sheetView showGridLines="0" zoomScaleNormal="100" zoomScaleSheetLayoutView="100" workbookViewId="0">
      <pane ySplit="4" topLeftCell="A5" activePane="bottomLeft" state="frozen"/>
      <selection activeCell="H1" sqref="H1"/>
      <selection pane="bottomLeft" activeCell="O5" sqref="O5:O504"/>
    </sheetView>
  </sheetViews>
  <sheetFormatPr baseColWidth="10" defaultColWidth="10" defaultRowHeight="15" x14ac:dyDescent="0.25"/>
  <cols>
    <col min="1" max="1" width="11.140625" style="175" customWidth="1"/>
    <col min="2" max="4" width="5" style="175" customWidth="1"/>
    <col min="5" max="5" width="54.7109375" style="175" customWidth="1"/>
    <col min="6" max="7" width="14.7109375" style="175" customWidth="1"/>
    <col min="8" max="8" width="18.42578125" style="542" customWidth="1"/>
    <col min="9" max="9" width="14.7109375" style="175" customWidth="1"/>
    <col min="10" max="10" width="16.7109375" style="175" customWidth="1"/>
    <col min="11" max="11" width="14.7109375" style="175" customWidth="1"/>
    <col min="12" max="12" width="16.7109375" style="175" customWidth="1"/>
    <col min="13" max="14" width="14.7109375" style="175" customWidth="1"/>
    <col min="15" max="15" width="16.7109375" style="541" customWidth="1"/>
    <col min="16" max="17" width="14.7109375" style="175" customWidth="1"/>
    <col min="18" max="16384" width="10" style="19"/>
  </cols>
  <sheetData>
    <row r="1" spans="1:17" ht="24.95" customHeight="1" thickBot="1" x14ac:dyDescent="0.3">
      <c r="A1" s="520" t="s">
        <v>725</v>
      </c>
      <c r="B1" s="520"/>
      <c r="C1" s="521"/>
      <c r="D1" s="521"/>
      <c r="E1" s="521"/>
      <c r="F1" s="521"/>
      <c r="G1" s="521"/>
      <c r="H1" s="19"/>
      <c r="I1" s="521"/>
      <c r="J1" s="521"/>
      <c r="K1" s="521"/>
      <c r="L1" s="521"/>
      <c r="M1" s="521"/>
      <c r="N1" s="521"/>
      <c r="O1" s="521"/>
      <c r="P1" s="521"/>
      <c r="Q1" s="521"/>
    </row>
    <row r="2" spans="1:17" ht="37.5" customHeight="1" x14ac:dyDescent="0.25">
      <c r="A2" s="522"/>
      <c r="B2" s="523"/>
      <c r="C2" s="524"/>
      <c r="D2" s="524"/>
      <c r="E2" s="524"/>
      <c r="F2" s="524"/>
      <c r="G2" s="525"/>
      <c r="H2" s="351" t="str">
        <f>"Ansätze für das Istjahr " &amp; A_Stammdaten!$B$11</f>
        <v xml:space="preserve">Ansätze für das Istjahr </v>
      </c>
      <c r="I2" s="352"/>
      <c r="J2" s="352"/>
      <c r="K2" s="352"/>
      <c r="L2" s="352"/>
      <c r="M2" s="352"/>
      <c r="N2" s="352"/>
      <c r="O2" s="352"/>
      <c r="P2" s="352"/>
      <c r="Q2" s="353"/>
    </row>
    <row r="3" spans="1:17" ht="75" x14ac:dyDescent="0.25">
      <c r="A3" s="526" t="s">
        <v>522</v>
      </c>
      <c r="B3" s="527" t="s">
        <v>7</v>
      </c>
      <c r="C3" s="527" t="s">
        <v>523</v>
      </c>
      <c r="D3" s="527" t="s">
        <v>440</v>
      </c>
      <c r="E3" s="528" t="s">
        <v>423</v>
      </c>
      <c r="F3" s="528" t="s">
        <v>724</v>
      </c>
      <c r="G3" s="529" t="str">
        <f>"Zugänge im Zugangsjahr Stand 31.12." &amp; A_Stammdaten!$B$11-1 &amp; "
[€]"</f>
        <v>Zugänge im Zugangsjahr Stand 31.12.-1
[€]</v>
      </c>
      <c r="H3" s="526" t="s">
        <v>736</v>
      </c>
      <c r="I3" s="528" t="str">
        <f>"Restwert Stand 31.12." &amp; A_Stammdaten!B11-1 &amp; " [€]"</f>
        <v>Restwert Stand 31.12.-1 [€]</v>
      </c>
      <c r="J3" s="528" t="s">
        <v>501</v>
      </c>
      <c r="K3" s="528" t="s">
        <v>502</v>
      </c>
      <c r="L3" s="528" t="str">
        <f>"Restwert nach Hinzurechnung &amp; Kürzung"&amp; "
Stand 01.01."&amp; A_Stammdaten!$B$11&amp; " [€]"</f>
        <v>Restwert nach Hinzurechnung &amp; Kürzung
Stand 01.01. [€]</v>
      </c>
      <c r="M3" s="528" t="str">
        <f xml:space="preserve"> "Zugänge im Jahr " &amp; A_Stammdaten!$B$11</f>
        <v xml:space="preserve">Zugänge im Jahr </v>
      </c>
      <c r="N3" s="528" t="str">
        <f>"Restwert Stand 01.01."&amp; A_Stammdaten!$B$11</f>
        <v>Restwert Stand 01.01.</v>
      </c>
      <c r="O3" s="528" t="str">
        <f>"Restauflösungs-dauer zu Beginn des Jahres " &amp; A_Stammdaten!$B$11</f>
        <v xml:space="preserve">Restauflösungs-dauer zu Beginn des Jahres </v>
      </c>
      <c r="P3" s="528" t="str">
        <f>"Auflösung "&amp; A_Stammdaten!$B$11&amp; "
[€]"</f>
        <v>Auflösung 
[€]</v>
      </c>
      <c r="Q3" s="529" t="str">
        <f>"Restwert Stand 31.12."&amp; A_Stammdaten!$B$11&amp; "
[€]"</f>
        <v>Restwert Stand 31.12.
[€]</v>
      </c>
    </row>
    <row r="4" spans="1:17" x14ac:dyDescent="0.25">
      <c r="A4" s="530"/>
      <c r="B4" s="531"/>
      <c r="C4" s="531"/>
      <c r="D4" s="531"/>
      <c r="E4" s="531"/>
      <c r="F4" s="531"/>
      <c r="G4" s="532"/>
      <c r="H4" s="533"/>
      <c r="I4" s="534">
        <f t="shared" ref="I4:L4" si="0">SUM(I5:I504)</f>
        <v>0</v>
      </c>
      <c r="J4" s="534">
        <f t="shared" si="0"/>
        <v>0</v>
      </c>
      <c r="K4" s="534">
        <f t="shared" si="0"/>
        <v>0</v>
      </c>
      <c r="L4" s="534">
        <f t="shared" si="0"/>
        <v>0</v>
      </c>
      <c r="M4" s="534"/>
      <c r="N4" s="534">
        <f>SUM(N5:N504)</f>
        <v>0</v>
      </c>
      <c r="O4" s="531"/>
      <c r="P4" s="534">
        <f>SUM(P5:P504)</f>
        <v>0</v>
      </c>
      <c r="Q4" s="535">
        <f>SUM(Q5:Q504)</f>
        <v>0</v>
      </c>
    </row>
    <row r="5" spans="1:17" x14ac:dyDescent="0.25">
      <c r="A5" s="536" t="b">
        <f t="shared" ref="A5:A68" si="1">IF(AND(B5&lt;&gt;0,C5&lt;&gt;0),IF(D5&lt;&gt;0,CONCATENATE(B5,"-",C5,"-",D5),CONCATENATE(B5,"-",C5)))</f>
        <v>0</v>
      </c>
      <c r="B5" s="543"/>
      <c r="C5" s="544"/>
      <c r="D5" s="544"/>
      <c r="E5" s="544"/>
      <c r="F5" s="544"/>
      <c r="G5" s="545"/>
      <c r="H5" s="546"/>
      <c r="I5" s="543"/>
      <c r="J5" s="543"/>
      <c r="K5" s="543"/>
      <c r="L5" s="534">
        <f>IF(OR(C5&gt;A_Stammdaten!$B$12,NOT(ISNUMBER(C5))),0,SUM($I5:J5)-$K5)</f>
        <v>0</v>
      </c>
      <c r="M5" s="543"/>
      <c r="N5" s="534">
        <f>IF( H5="Nein",M5+L5,L5)</f>
        <v>0</v>
      </c>
      <c r="O5" s="551"/>
      <c r="P5" s="534">
        <f>IF(OR(H5="nein",H5="ja"),IF(H5="ja",0,IF(AND(O5&lt;&gt;0,H5="nein"),L5+M5-Q5,"Restauflösungsdauer fehlt!")),0)</f>
        <v>0</v>
      </c>
      <c r="Q5" s="535">
        <f>IF(O5=0,L5+M5,(L5+M5)/O5*(O5-1))</f>
        <v>0</v>
      </c>
    </row>
    <row r="6" spans="1:17" x14ac:dyDescent="0.25">
      <c r="A6" s="536" t="b">
        <f t="shared" si="1"/>
        <v>0</v>
      </c>
      <c r="B6" s="543"/>
      <c r="C6" s="544"/>
      <c r="D6" s="544"/>
      <c r="E6" s="544"/>
      <c r="F6" s="544"/>
      <c r="G6" s="545"/>
      <c r="H6" s="546"/>
      <c r="I6" s="543"/>
      <c r="J6" s="543"/>
      <c r="K6" s="543"/>
      <c r="L6" s="534">
        <f>IF(OR(C6&gt;A_Stammdaten!$B$12,NOT(ISNUMBER(C6))),0,SUM($I6:J6)-$K6)</f>
        <v>0</v>
      </c>
      <c r="M6" s="543"/>
      <c r="N6" s="534">
        <f t="shared" ref="N6:N69" si="2">IF( H6="Nein",M6+L6,L6)</f>
        <v>0</v>
      </c>
      <c r="O6" s="551"/>
      <c r="P6" s="534">
        <f t="shared" ref="P6:P69" si="3">IF(OR(H6="nein",H6="ja"),IF(H6="ja",0,IF(AND(O6&lt;&gt;0,H6="nein"),L6+M6-Q6,"Restauflösungsdauer fehlt!")),0)</f>
        <v>0</v>
      </c>
      <c r="Q6" s="535">
        <f t="shared" ref="Q6:Q69" si="4">IF(O6=0,L6+M6,(L6+M6)/O6*(O6-1))</f>
        <v>0</v>
      </c>
    </row>
    <row r="7" spans="1:17" x14ac:dyDescent="0.25">
      <c r="A7" s="536" t="b">
        <f t="shared" si="1"/>
        <v>0</v>
      </c>
      <c r="B7" s="543"/>
      <c r="C7" s="544"/>
      <c r="D7" s="544"/>
      <c r="E7" s="544"/>
      <c r="F7" s="544"/>
      <c r="G7" s="545"/>
      <c r="H7" s="546"/>
      <c r="I7" s="543"/>
      <c r="J7" s="543"/>
      <c r="K7" s="543"/>
      <c r="L7" s="534">
        <f>IF(OR(C7&gt;A_Stammdaten!$B$12,NOT(ISNUMBER(C7))),0,SUM($I7:J7)-$K7)</f>
        <v>0</v>
      </c>
      <c r="M7" s="543"/>
      <c r="N7" s="534">
        <f t="shared" si="2"/>
        <v>0</v>
      </c>
      <c r="O7" s="551"/>
      <c r="P7" s="534">
        <f t="shared" si="3"/>
        <v>0</v>
      </c>
      <c r="Q7" s="535">
        <f t="shared" si="4"/>
        <v>0</v>
      </c>
    </row>
    <row r="8" spans="1:17" x14ac:dyDescent="0.25">
      <c r="A8" s="536" t="b">
        <f t="shared" si="1"/>
        <v>0</v>
      </c>
      <c r="B8" s="543"/>
      <c r="C8" s="544"/>
      <c r="D8" s="544"/>
      <c r="E8" s="544"/>
      <c r="F8" s="544"/>
      <c r="G8" s="545"/>
      <c r="H8" s="546"/>
      <c r="I8" s="543"/>
      <c r="J8" s="543"/>
      <c r="K8" s="543"/>
      <c r="L8" s="534">
        <f>IF(OR(C8&gt;A_Stammdaten!$B$12,NOT(ISNUMBER(C8))),0,SUM($I8:J8)-$K8)</f>
        <v>0</v>
      </c>
      <c r="M8" s="543"/>
      <c r="N8" s="534">
        <f t="shared" si="2"/>
        <v>0</v>
      </c>
      <c r="O8" s="551"/>
      <c r="P8" s="534">
        <f t="shared" si="3"/>
        <v>0</v>
      </c>
      <c r="Q8" s="535">
        <f t="shared" si="4"/>
        <v>0</v>
      </c>
    </row>
    <row r="9" spans="1:17" x14ac:dyDescent="0.25">
      <c r="A9" s="536" t="b">
        <f t="shared" si="1"/>
        <v>0</v>
      </c>
      <c r="B9" s="543"/>
      <c r="C9" s="544"/>
      <c r="D9" s="544"/>
      <c r="E9" s="544"/>
      <c r="F9" s="544"/>
      <c r="G9" s="545"/>
      <c r="H9" s="546"/>
      <c r="I9" s="543"/>
      <c r="J9" s="543"/>
      <c r="K9" s="543"/>
      <c r="L9" s="534">
        <f>IF(OR(C9&gt;A_Stammdaten!$B$12,NOT(ISNUMBER(C9))),0,SUM($I9:J9)-$K9)</f>
        <v>0</v>
      </c>
      <c r="M9" s="543"/>
      <c r="N9" s="534">
        <f t="shared" si="2"/>
        <v>0</v>
      </c>
      <c r="O9" s="551"/>
      <c r="P9" s="534">
        <f t="shared" si="3"/>
        <v>0</v>
      </c>
      <c r="Q9" s="535">
        <f t="shared" si="4"/>
        <v>0</v>
      </c>
    </row>
    <row r="10" spans="1:17" x14ac:dyDescent="0.25">
      <c r="A10" s="536" t="b">
        <f t="shared" si="1"/>
        <v>0</v>
      </c>
      <c r="B10" s="543"/>
      <c r="C10" s="544"/>
      <c r="D10" s="544"/>
      <c r="E10" s="544"/>
      <c r="F10" s="544"/>
      <c r="G10" s="545"/>
      <c r="H10" s="546"/>
      <c r="I10" s="543"/>
      <c r="J10" s="543"/>
      <c r="K10" s="543"/>
      <c r="L10" s="534">
        <f>IF(OR(C10&gt;A_Stammdaten!$B$12,NOT(ISNUMBER(C10))),0,SUM($I10:J10)-$K10)</f>
        <v>0</v>
      </c>
      <c r="M10" s="543"/>
      <c r="N10" s="534">
        <f t="shared" si="2"/>
        <v>0</v>
      </c>
      <c r="O10" s="551"/>
      <c r="P10" s="534">
        <f t="shared" si="3"/>
        <v>0</v>
      </c>
      <c r="Q10" s="535">
        <f t="shared" si="4"/>
        <v>0</v>
      </c>
    </row>
    <row r="11" spans="1:17" x14ac:dyDescent="0.25">
      <c r="A11" s="536" t="b">
        <f t="shared" si="1"/>
        <v>0</v>
      </c>
      <c r="B11" s="543"/>
      <c r="C11" s="544"/>
      <c r="D11" s="544"/>
      <c r="E11" s="544"/>
      <c r="F11" s="544"/>
      <c r="G11" s="545"/>
      <c r="H11" s="546"/>
      <c r="I11" s="543"/>
      <c r="J11" s="543"/>
      <c r="K11" s="543"/>
      <c r="L11" s="534">
        <f>IF(OR(C11&gt;A_Stammdaten!$B$12,NOT(ISNUMBER(C11))),0,SUM($I11:J11)-$K11)</f>
        <v>0</v>
      </c>
      <c r="M11" s="543"/>
      <c r="N11" s="534">
        <f t="shared" si="2"/>
        <v>0</v>
      </c>
      <c r="O11" s="551"/>
      <c r="P11" s="534">
        <f t="shared" si="3"/>
        <v>0</v>
      </c>
      <c r="Q11" s="535">
        <f t="shared" si="4"/>
        <v>0</v>
      </c>
    </row>
    <row r="12" spans="1:17" x14ac:dyDescent="0.25">
      <c r="A12" s="536" t="b">
        <f t="shared" si="1"/>
        <v>0</v>
      </c>
      <c r="B12" s="543"/>
      <c r="C12" s="544"/>
      <c r="D12" s="544"/>
      <c r="E12" s="544"/>
      <c r="F12" s="544"/>
      <c r="G12" s="545"/>
      <c r="H12" s="546"/>
      <c r="I12" s="543"/>
      <c r="J12" s="543"/>
      <c r="K12" s="543"/>
      <c r="L12" s="534">
        <f>IF(OR(C12&gt;A_Stammdaten!$B$12,NOT(ISNUMBER(C12))),0,SUM($I12:J12)-$K12)</f>
        <v>0</v>
      </c>
      <c r="M12" s="543"/>
      <c r="N12" s="534">
        <f t="shared" si="2"/>
        <v>0</v>
      </c>
      <c r="O12" s="551"/>
      <c r="P12" s="534">
        <f t="shared" si="3"/>
        <v>0</v>
      </c>
      <c r="Q12" s="535">
        <f t="shared" si="4"/>
        <v>0</v>
      </c>
    </row>
    <row r="13" spans="1:17" x14ac:dyDescent="0.25">
      <c r="A13" s="536" t="b">
        <f t="shared" si="1"/>
        <v>0</v>
      </c>
      <c r="B13" s="543"/>
      <c r="C13" s="544"/>
      <c r="D13" s="544"/>
      <c r="E13" s="544"/>
      <c r="F13" s="544"/>
      <c r="G13" s="545"/>
      <c r="H13" s="546"/>
      <c r="I13" s="543"/>
      <c r="J13" s="543"/>
      <c r="K13" s="543"/>
      <c r="L13" s="534">
        <f>IF(OR(C13&gt;A_Stammdaten!$B$12,NOT(ISNUMBER(C13))),0,SUM($I13:J13)-$K13)</f>
        <v>0</v>
      </c>
      <c r="M13" s="543"/>
      <c r="N13" s="534">
        <f t="shared" si="2"/>
        <v>0</v>
      </c>
      <c r="O13" s="551"/>
      <c r="P13" s="534">
        <f t="shared" si="3"/>
        <v>0</v>
      </c>
      <c r="Q13" s="535">
        <f t="shared" si="4"/>
        <v>0</v>
      </c>
    </row>
    <row r="14" spans="1:17" x14ac:dyDescent="0.25">
      <c r="A14" s="536" t="b">
        <f t="shared" si="1"/>
        <v>0</v>
      </c>
      <c r="B14" s="543"/>
      <c r="C14" s="544"/>
      <c r="D14" s="544"/>
      <c r="E14" s="544"/>
      <c r="F14" s="544"/>
      <c r="G14" s="545"/>
      <c r="H14" s="546"/>
      <c r="I14" s="543"/>
      <c r="J14" s="543"/>
      <c r="K14" s="543"/>
      <c r="L14" s="534">
        <f>IF(OR(C14&gt;A_Stammdaten!$B$12,NOT(ISNUMBER(C14))),0,SUM($I14:J14)-$K14)</f>
        <v>0</v>
      </c>
      <c r="M14" s="543"/>
      <c r="N14" s="534">
        <f t="shared" si="2"/>
        <v>0</v>
      </c>
      <c r="O14" s="551"/>
      <c r="P14" s="534">
        <f t="shared" si="3"/>
        <v>0</v>
      </c>
      <c r="Q14" s="535">
        <f t="shared" si="4"/>
        <v>0</v>
      </c>
    </row>
    <row r="15" spans="1:17" x14ac:dyDescent="0.25">
      <c r="A15" s="536" t="b">
        <f t="shared" si="1"/>
        <v>0</v>
      </c>
      <c r="B15" s="543"/>
      <c r="C15" s="544"/>
      <c r="D15" s="544"/>
      <c r="E15" s="544"/>
      <c r="F15" s="544"/>
      <c r="G15" s="545"/>
      <c r="H15" s="546"/>
      <c r="I15" s="543"/>
      <c r="J15" s="543"/>
      <c r="K15" s="543"/>
      <c r="L15" s="534">
        <f>IF(OR(C15&gt;A_Stammdaten!$B$12,NOT(ISNUMBER(C15))),0,SUM($I15:J15)-$K15)</f>
        <v>0</v>
      </c>
      <c r="M15" s="543"/>
      <c r="N15" s="534">
        <f t="shared" si="2"/>
        <v>0</v>
      </c>
      <c r="O15" s="551"/>
      <c r="P15" s="534">
        <f t="shared" si="3"/>
        <v>0</v>
      </c>
      <c r="Q15" s="535">
        <f t="shared" si="4"/>
        <v>0</v>
      </c>
    </row>
    <row r="16" spans="1:17" x14ac:dyDescent="0.25">
      <c r="A16" s="536" t="b">
        <f t="shared" si="1"/>
        <v>0</v>
      </c>
      <c r="B16" s="543"/>
      <c r="C16" s="544"/>
      <c r="D16" s="544"/>
      <c r="E16" s="544"/>
      <c r="F16" s="544"/>
      <c r="G16" s="545"/>
      <c r="H16" s="546"/>
      <c r="I16" s="543"/>
      <c r="J16" s="543"/>
      <c r="K16" s="543"/>
      <c r="L16" s="534">
        <f>IF(OR(C16&gt;A_Stammdaten!$B$12,NOT(ISNUMBER(C16))),0,SUM($I16:J16)-$K16)</f>
        <v>0</v>
      </c>
      <c r="M16" s="543"/>
      <c r="N16" s="534">
        <f t="shared" si="2"/>
        <v>0</v>
      </c>
      <c r="O16" s="551"/>
      <c r="P16" s="534">
        <f t="shared" si="3"/>
        <v>0</v>
      </c>
      <c r="Q16" s="535">
        <f t="shared" si="4"/>
        <v>0</v>
      </c>
    </row>
    <row r="17" spans="1:17" x14ac:dyDescent="0.25">
      <c r="A17" s="536" t="b">
        <f t="shared" si="1"/>
        <v>0</v>
      </c>
      <c r="B17" s="543"/>
      <c r="C17" s="544"/>
      <c r="D17" s="544"/>
      <c r="E17" s="544"/>
      <c r="F17" s="544"/>
      <c r="G17" s="545"/>
      <c r="H17" s="546"/>
      <c r="I17" s="543"/>
      <c r="J17" s="543"/>
      <c r="K17" s="543"/>
      <c r="L17" s="534">
        <f>IF(OR(C17&gt;A_Stammdaten!$B$12,NOT(ISNUMBER(C17))),0,SUM($I17:J17)-$K17)</f>
        <v>0</v>
      </c>
      <c r="M17" s="543"/>
      <c r="N17" s="534">
        <f t="shared" si="2"/>
        <v>0</v>
      </c>
      <c r="O17" s="551"/>
      <c r="P17" s="534">
        <f t="shared" si="3"/>
        <v>0</v>
      </c>
      <c r="Q17" s="535">
        <f t="shared" si="4"/>
        <v>0</v>
      </c>
    </row>
    <row r="18" spans="1:17" x14ac:dyDescent="0.25">
      <c r="A18" s="536" t="b">
        <f t="shared" si="1"/>
        <v>0</v>
      </c>
      <c r="B18" s="543"/>
      <c r="C18" s="544"/>
      <c r="D18" s="544"/>
      <c r="E18" s="544"/>
      <c r="F18" s="544"/>
      <c r="G18" s="545"/>
      <c r="H18" s="546"/>
      <c r="I18" s="543"/>
      <c r="J18" s="543"/>
      <c r="K18" s="543"/>
      <c r="L18" s="534">
        <f>IF(OR(C18&gt;A_Stammdaten!$B$12,NOT(ISNUMBER(C18))),0,SUM($I18:J18)-$K18)</f>
        <v>0</v>
      </c>
      <c r="M18" s="543"/>
      <c r="N18" s="534">
        <f t="shared" si="2"/>
        <v>0</v>
      </c>
      <c r="O18" s="551"/>
      <c r="P18" s="534">
        <f t="shared" si="3"/>
        <v>0</v>
      </c>
      <c r="Q18" s="535">
        <f t="shared" si="4"/>
        <v>0</v>
      </c>
    </row>
    <row r="19" spans="1:17" x14ac:dyDescent="0.25">
      <c r="A19" s="536" t="b">
        <f t="shared" si="1"/>
        <v>0</v>
      </c>
      <c r="B19" s="543"/>
      <c r="C19" s="544"/>
      <c r="D19" s="544"/>
      <c r="E19" s="544"/>
      <c r="F19" s="544"/>
      <c r="G19" s="545"/>
      <c r="H19" s="546"/>
      <c r="I19" s="543"/>
      <c r="J19" s="543"/>
      <c r="K19" s="543"/>
      <c r="L19" s="534">
        <f>IF(OR(C19&gt;A_Stammdaten!$B$12,NOT(ISNUMBER(C19))),0,SUM($I19:J19)-$K19)</f>
        <v>0</v>
      </c>
      <c r="M19" s="543"/>
      <c r="N19" s="534">
        <f t="shared" si="2"/>
        <v>0</v>
      </c>
      <c r="O19" s="551"/>
      <c r="P19" s="534">
        <f t="shared" si="3"/>
        <v>0</v>
      </c>
      <c r="Q19" s="535">
        <f t="shared" si="4"/>
        <v>0</v>
      </c>
    </row>
    <row r="20" spans="1:17" x14ac:dyDescent="0.25">
      <c r="A20" s="536" t="b">
        <f t="shared" si="1"/>
        <v>0</v>
      </c>
      <c r="B20" s="543"/>
      <c r="C20" s="544"/>
      <c r="D20" s="544"/>
      <c r="E20" s="544"/>
      <c r="F20" s="544"/>
      <c r="G20" s="545"/>
      <c r="H20" s="546"/>
      <c r="I20" s="543"/>
      <c r="J20" s="543"/>
      <c r="K20" s="543"/>
      <c r="L20" s="534">
        <f>IF(OR(C20&gt;A_Stammdaten!$B$12,NOT(ISNUMBER(C20))),0,SUM($I20:J20)-$K20)</f>
        <v>0</v>
      </c>
      <c r="M20" s="543"/>
      <c r="N20" s="534">
        <f t="shared" si="2"/>
        <v>0</v>
      </c>
      <c r="O20" s="551"/>
      <c r="P20" s="534">
        <f t="shared" si="3"/>
        <v>0</v>
      </c>
      <c r="Q20" s="535">
        <f t="shared" si="4"/>
        <v>0</v>
      </c>
    </row>
    <row r="21" spans="1:17" x14ac:dyDescent="0.25">
      <c r="A21" s="536" t="b">
        <f t="shared" si="1"/>
        <v>0</v>
      </c>
      <c r="B21" s="543"/>
      <c r="C21" s="544"/>
      <c r="D21" s="544"/>
      <c r="E21" s="544"/>
      <c r="F21" s="544"/>
      <c r="G21" s="545"/>
      <c r="H21" s="546"/>
      <c r="I21" s="543"/>
      <c r="J21" s="543"/>
      <c r="K21" s="543"/>
      <c r="L21" s="534">
        <f>IF(OR(C21&gt;A_Stammdaten!$B$12,NOT(ISNUMBER(C21))),0,SUM($I21:J21)-$K21)</f>
        <v>0</v>
      </c>
      <c r="M21" s="543"/>
      <c r="N21" s="534">
        <f t="shared" si="2"/>
        <v>0</v>
      </c>
      <c r="O21" s="551"/>
      <c r="P21" s="534">
        <f t="shared" si="3"/>
        <v>0</v>
      </c>
      <c r="Q21" s="535">
        <f t="shared" si="4"/>
        <v>0</v>
      </c>
    </row>
    <row r="22" spans="1:17" x14ac:dyDescent="0.25">
      <c r="A22" s="536" t="b">
        <f t="shared" si="1"/>
        <v>0</v>
      </c>
      <c r="B22" s="543"/>
      <c r="C22" s="544"/>
      <c r="D22" s="544"/>
      <c r="E22" s="544"/>
      <c r="F22" s="544"/>
      <c r="G22" s="545"/>
      <c r="H22" s="546"/>
      <c r="I22" s="543"/>
      <c r="J22" s="543"/>
      <c r="K22" s="543"/>
      <c r="L22" s="534">
        <f>IF(OR(C22&gt;A_Stammdaten!$B$12,NOT(ISNUMBER(C22))),0,SUM($I22:J22)-$K22)</f>
        <v>0</v>
      </c>
      <c r="M22" s="543"/>
      <c r="N22" s="534">
        <f t="shared" si="2"/>
        <v>0</v>
      </c>
      <c r="O22" s="551"/>
      <c r="P22" s="534">
        <f t="shared" si="3"/>
        <v>0</v>
      </c>
      <c r="Q22" s="535">
        <f t="shared" si="4"/>
        <v>0</v>
      </c>
    </row>
    <row r="23" spans="1:17" x14ac:dyDescent="0.25">
      <c r="A23" s="536" t="b">
        <f t="shared" si="1"/>
        <v>0</v>
      </c>
      <c r="B23" s="543"/>
      <c r="C23" s="544"/>
      <c r="D23" s="544"/>
      <c r="E23" s="544"/>
      <c r="F23" s="544"/>
      <c r="G23" s="545"/>
      <c r="H23" s="546"/>
      <c r="I23" s="543"/>
      <c r="J23" s="543"/>
      <c r="K23" s="543"/>
      <c r="L23" s="534">
        <f>IF(OR(C23&gt;A_Stammdaten!$B$12,NOT(ISNUMBER(C23))),0,SUM($I23:J23)-$K23)</f>
        <v>0</v>
      </c>
      <c r="M23" s="543"/>
      <c r="N23" s="534">
        <f t="shared" si="2"/>
        <v>0</v>
      </c>
      <c r="O23" s="551"/>
      <c r="P23" s="534">
        <f t="shared" si="3"/>
        <v>0</v>
      </c>
      <c r="Q23" s="535">
        <f t="shared" si="4"/>
        <v>0</v>
      </c>
    </row>
    <row r="24" spans="1:17" x14ac:dyDescent="0.25">
      <c r="A24" s="536" t="b">
        <f t="shared" si="1"/>
        <v>0</v>
      </c>
      <c r="B24" s="543"/>
      <c r="C24" s="544"/>
      <c r="D24" s="544"/>
      <c r="E24" s="544"/>
      <c r="F24" s="544"/>
      <c r="G24" s="545"/>
      <c r="H24" s="546"/>
      <c r="I24" s="543"/>
      <c r="J24" s="543"/>
      <c r="K24" s="543"/>
      <c r="L24" s="534">
        <f>IF(OR(C24&gt;A_Stammdaten!$B$12,NOT(ISNUMBER(C24))),0,SUM($I24:J24)-$K24)</f>
        <v>0</v>
      </c>
      <c r="M24" s="543"/>
      <c r="N24" s="534">
        <f t="shared" si="2"/>
        <v>0</v>
      </c>
      <c r="O24" s="551"/>
      <c r="P24" s="534">
        <f t="shared" si="3"/>
        <v>0</v>
      </c>
      <c r="Q24" s="535">
        <f t="shared" si="4"/>
        <v>0</v>
      </c>
    </row>
    <row r="25" spans="1:17" x14ac:dyDescent="0.25">
      <c r="A25" s="536" t="b">
        <f t="shared" si="1"/>
        <v>0</v>
      </c>
      <c r="B25" s="543"/>
      <c r="C25" s="544"/>
      <c r="D25" s="544"/>
      <c r="E25" s="544"/>
      <c r="F25" s="544"/>
      <c r="G25" s="545"/>
      <c r="H25" s="546"/>
      <c r="I25" s="543"/>
      <c r="J25" s="543"/>
      <c r="K25" s="543"/>
      <c r="L25" s="534">
        <f>IF(OR(C25&gt;A_Stammdaten!$B$12,NOT(ISNUMBER(C25))),0,SUM($I25:J25)-$K25)</f>
        <v>0</v>
      </c>
      <c r="M25" s="543"/>
      <c r="N25" s="534">
        <f t="shared" si="2"/>
        <v>0</v>
      </c>
      <c r="O25" s="551"/>
      <c r="P25" s="534">
        <f t="shared" si="3"/>
        <v>0</v>
      </c>
      <c r="Q25" s="535">
        <f t="shared" si="4"/>
        <v>0</v>
      </c>
    </row>
    <row r="26" spans="1:17" x14ac:dyDescent="0.25">
      <c r="A26" s="536" t="b">
        <f t="shared" si="1"/>
        <v>0</v>
      </c>
      <c r="B26" s="543"/>
      <c r="C26" s="544"/>
      <c r="D26" s="544"/>
      <c r="E26" s="544"/>
      <c r="F26" s="544"/>
      <c r="G26" s="545"/>
      <c r="H26" s="546"/>
      <c r="I26" s="543"/>
      <c r="J26" s="543"/>
      <c r="K26" s="543"/>
      <c r="L26" s="534">
        <f>IF(OR(C26&gt;A_Stammdaten!$B$12,NOT(ISNUMBER(C26))),0,SUM($I26:J26)-$K26)</f>
        <v>0</v>
      </c>
      <c r="M26" s="543"/>
      <c r="N26" s="534">
        <f t="shared" si="2"/>
        <v>0</v>
      </c>
      <c r="O26" s="551"/>
      <c r="P26" s="534">
        <f t="shared" si="3"/>
        <v>0</v>
      </c>
      <c r="Q26" s="535">
        <f t="shared" si="4"/>
        <v>0</v>
      </c>
    </row>
    <row r="27" spans="1:17" x14ac:dyDescent="0.25">
      <c r="A27" s="536" t="b">
        <f t="shared" si="1"/>
        <v>0</v>
      </c>
      <c r="B27" s="543"/>
      <c r="C27" s="544"/>
      <c r="D27" s="544"/>
      <c r="E27" s="544"/>
      <c r="F27" s="544"/>
      <c r="G27" s="545"/>
      <c r="H27" s="546"/>
      <c r="I27" s="543"/>
      <c r="J27" s="543"/>
      <c r="K27" s="543"/>
      <c r="L27" s="534">
        <f>IF(OR(C27&gt;A_Stammdaten!$B$12,NOT(ISNUMBER(C27))),0,SUM($I27:J27)-$K27)</f>
        <v>0</v>
      </c>
      <c r="M27" s="543"/>
      <c r="N27" s="534">
        <f t="shared" si="2"/>
        <v>0</v>
      </c>
      <c r="O27" s="551"/>
      <c r="P27" s="534">
        <f t="shared" si="3"/>
        <v>0</v>
      </c>
      <c r="Q27" s="535">
        <f t="shared" si="4"/>
        <v>0</v>
      </c>
    </row>
    <row r="28" spans="1:17" x14ac:dyDescent="0.25">
      <c r="A28" s="536" t="b">
        <f t="shared" si="1"/>
        <v>0</v>
      </c>
      <c r="B28" s="543"/>
      <c r="C28" s="544"/>
      <c r="D28" s="544"/>
      <c r="E28" s="544"/>
      <c r="F28" s="544"/>
      <c r="G28" s="545"/>
      <c r="H28" s="546"/>
      <c r="I28" s="543"/>
      <c r="J28" s="543"/>
      <c r="K28" s="543"/>
      <c r="L28" s="534">
        <f>IF(OR(C28&gt;A_Stammdaten!$B$12,NOT(ISNUMBER(C28))),0,SUM($I28:J28)-$K28)</f>
        <v>0</v>
      </c>
      <c r="M28" s="543"/>
      <c r="N28" s="534">
        <f t="shared" si="2"/>
        <v>0</v>
      </c>
      <c r="O28" s="551"/>
      <c r="P28" s="534">
        <f t="shared" si="3"/>
        <v>0</v>
      </c>
      <c r="Q28" s="535">
        <f t="shared" si="4"/>
        <v>0</v>
      </c>
    </row>
    <row r="29" spans="1:17" x14ac:dyDescent="0.25">
      <c r="A29" s="536" t="b">
        <f t="shared" si="1"/>
        <v>0</v>
      </c>
      <c r="B29" s="543"/>
      <c r="C29" s="544"/>
      <c r="D29" s="544"/>
      <c r="E29" s="544"/>
      <c r="F29" s="544"/>
      <c r="G29" s="545"/>
      <c r="H29" s="546"/>
      <c r="I29" s="543"/>
      <c r="J29" s="543"/>
      <c r="K29" s="543"/>
      <c r="L29" s="534">
        <f>IF(OR(C29&gt;A_Stammdaten!$B$12,NOT(ISNUMBER(C29))),0,SUM($I29:J29)-$K29)</f>
        <v>0</v>
      </c>
      <c r="M29" s="543"/>
      <c r="N29" s="534">
        <f t="shared" si="2"/>
        <v>0</v>
      </c>
      <c r="O29" s="551"/>
      <c r="P29" s="534">
        <f t="shared" si="3"/>
        <v>0</v>
      </c>
      <c r="Q29" s="535">
        <f t="shared" si="4"/>
        <v>0</v>
      </c>
    </row>
    <row r="30" spans="1:17" x14ac:dyDescent="0.25">
      <c r="A30" s="536" t="b">
        <f t="shared" si="1"/>
        <v>0</v>
      </c>
      <c r="B30" s="543"/>
      <c r="C30" s="544"/>
      <c r="D30" s="544"/>
      <c r="E30" s="544"/>
      <c r="F30" s="544"/>
      <c r="G30" s="545"/>
      <c r="H30" s="546"/>
      <c r="I30" s="543"/>
      <c r="J30" s="543"/>
      <c r="K30" s="543"/>
      <c r="L30" s="534">
        <f>IF(OR(C30&gt;A_Stammdaten!$B$12,NOT(ISNUMBER(C30))),0,SUM($I30:J30)-$K30)</f>
        <v>0</v>
      </c>
      <c r="M30" s="543"/>
      <c r="N30" s="534">
        <f t="shared" si="2"/>
        <v>0</v>
      </c>
      <c r="O30" s="551"/>
      <c r="P30" s="534">
        <f t="shared" si="3"/>
        <v>0</v>
      </c>
      <c r="Q30" s="535">
        <f t="shared" si="4"/>
        <v>0</v>
      </c>
    </row>
    <row r="31" spans="1:17" x14ac:dyDescent="0.25">
      <c r="A31" s="536" t="b">
        <f t="shared" si="1"/>
        <v>0</v>
      </c>
      <c r="B31" s="543"/>
      <c r="C31" s="544"/>
      <c r="D31" s="544"/>
      <c r="E31" s="544"/>
      <c r="F31" s="544"/>
      <c r="G31" s="545"/>
      <c r="H31" s="546"/>
      <c r="I31" s="543"/>
      <c r="J31" s="543"/>
      <c r="K31" s="543"/>
      <c r="L31" s="534">
        <f>IF(OR(C31&gt;A_Stammdaten!$B$12,NOT(ISNUMBER(C31))),0,SUM($I31:J31)-$K31)</f>
        <v>0</v>
      </c>
      <c r="M31" s="543"/>
      <c r="N31" s="534">
        <f t="shared" si="2"/>
        <v>0</v>
      </c>
      <c r="O31" s="551"/>
      <c r="P31" s="534">
        <f t="shared" si="3"/>
        <v>0</v>
      </c>
      <c r="Q31" s="535">
        <f t="shared" si="4"/>
        <v>0</v>
      </c>
    </row>
    <row r="32" spans="1:17" x14ac:dyDescent="0.25">
      <c r="A32" s="536" t="b">
        <f t="shared" si="1"/>
        <v>0</v>
      </c>
      <c r="B32" s="543"/>
      <c r="C32" s="544"/>
      <c r="D32" s="544"/>
      <c r="E32" s="544"/>
      <c r="F32" s="544"/>
      <c r="G32" s="545"/>
      <c r="H32" s="546"/>
      <c r="I32" s="543"/>
      <c r="J32" s="543"/>
      <c r="K32" s="543"/>
      <c r="L32" s="534">
        <f>IF(OR(C32&gt;A_Stammdaten!$B$12,NOT(ISNUMBER(C32))),0,SUM($I32:J32)-$K32)</f>
        <v>0</v>
      </c>
      <c r="M32" s="543"/>
      <c r="N32" s="534">
        <f t="shared" si="2"/>
        <v>0</v>
      </c>
      <c r="O32" s="551"/>
      <c r="P32" s="534">
        <f t="shared" si="3"/>
        <v>0</v>
      </c>
      <c r="Q32" s="535">
        <f t="shared" si="4"/>
        <v>0</v>
      </c>
    </row>
    <row r="33" spans="1:17" x14ac:dyDescent="0.25">
      <c r="A33" s="536" t="b">
        <f t="shared" si="1"/>
        <v>0</v>
      </c>
      <c r="B33" s="543"/>
      <c r="C33" s="544"/>
      <c r="D33" s="544"/>
      <c r="E33" s="544"/>
      <c r="F33" s="544"/>
      <c r="G33" s="545"/>
      <c r="H33" s="546"/>
      <c r="I33" s="543"/>
      <c r="J33" s="543"/>
      <c r="K33" s="543"/>
      <c r="L33" s="534">
        <f>IF(OR(C33&gt;A_Stammdaten!$B$12,NOT(ISNUMBER(C33))),0,SUM($I33:J33)-$K33)</f>
        <v>0</v>
      </c>
      <c r="M33" s="543"/>
      <c r="N33" s="534">
        <f t="shared" si="2"/>
        <v>0</v>
      </c>
      <c r="O33" s="551"/>
      <c r="P33" s="534">
        <f t="shared" si="3"/>
        <v>0</v>
      </c>
      <c r="Q33" s="535">
        <f t="shared" si="4"/>
        <v>0</v>
      </c>
    </row>
    <row r="34" spans="1:17" x14ac:dyDescent="0.25">
      <c r="A34" s="536" t="b">
        <f t="shared" si="1"/>
        <v>0</v>
      </c>
      <c r="B34" s="543"/>
      <c r="C34" s="544"/>
      <c r="D34" s="544"/>
      <c r="E34" s="544"/>
      <c r="F34" s="544"/>
      <c r="G34" s="545"/>
      <c r="H34" s="546"/>
      <c r="I34" s="543"/>
      <c r="J34" s="543"/>
      <c r="K34" s="543"/>
      <c r="L34" s="534">
        <f>IF(OR(C34&gt;A_Stammdaten!$B$12,NOT(ISNUMBER(C34))),0,SUM($I34:J34)-$K34)</f>
        <v>0</v>
      </c>
      <c r="M34" s="543"/>
      <c r="N34" s="534">
        <f t="shared" si="2"/>
        <v>0</v>
      </c>
      <c r="O34" s="551"/>
      <c r="P34" s="534">
        <f t="shared" si="3"/>
        <v>0</v>
      </c>
      <c r="Q34" s="535">
        <f t="shared" si="4"/>
        <v>0</v>
      </c>
    </row>
    <row r="35" spans="1:17" x14ac:dyDescent="0.25">
      <c r="A35" s="536" t="b">
        <f t="shared" si="1"/>
        <v>0</v>
      </c>
      <c r="B35" s="543"/>
      <c r="C35" s="544"/>
      <c r="D35" s="544"/>
      <c r="E35" s="544"/>
      <c r="F35" s="544"/>
      <c r="G35" s="545"/>
      <c r="H35" s="546"/>
      <c r="I35" s="543"/>
      <c r="J35" s="543"/>
      <c r="K35" s="543"/>
      <c r="L35" s="534">
        <f>IF(OR(C35&gt;A_Stammdaten!$B$12,NOT(ISNUMBER(C35))),0,SUM($I35:J35)-$K35)</f>
        <v>0</v>
      </c>
      <c r="M35" s="543"/>
      <c r="N35" s="534">
        <f t="shared" si="2"/>
        <v>0</v>
      </c>
      <c r="O35" s="551"/>
      <c r="P35" s="534">
        <f t="shared" si="3"/>
        <v>0</v>
      </c>
      <c r="Q35" s="535">
        <f t="shared" si="4"/>
        <v>0</v>
      </c>
    </row>
    <row r="36" spans="1:17" x14ac:dyDescent="0.25">
      <c r="A36" s="536" t="b">
        <f t="shared" si="1"/>
        <v>0</v>
      </c>
      <c r="B36" s="543"/>
      <c r="C36" s="544"/>
      <c r="D36" s="544"/>
      <c r="E36" s="544"/>
      <c r="F36" s="544"/>
      <c r="G36" s="545"/>
      <c r="H36" s="546"/>
      <c r="I36" s="543"/>
      <c r="J36" s="543"/>
      <c r="K36" s="543"/>
      <c r="L36" s="534">
        <f>IF(OR(C36&gt;A_Stammdaten!$B$12,NOT(ISNUMBER(C36))),0,SUM($I36:J36)-$K36)</f>
        <v>0</v>
      </c>
      <c r="M36" s="543"/>
      <c r="N36" s="534">
        <f t="shared" si="2"/>
        <v>0</v>
      </c>
      <c r="O36" s="551"/>
      <c r="P36" s="534">
        <f t="shared" si="3"/>
        <v>0</v>
      </c>
      <c r="Q36" s="535">
        <f t="shared" si="4"/>
        <v>0</v>
      </c>
    </row>
    <row r="37" spans="1:17" x14ac:dyDescent="0.25">
      <c r="A37" s="536" t="b">
        <f t="shared" si="1"/>
        <v>0</v>
      </c>
      <c r="B37" s="543"/>
      <c r="C37" s="544"/>
      <c r="D37" s="544"/>
      <c r="E37" s="544"/>
      <c r="F37" s="544"/>
      <c r="G37" s="545"/>
      <c r="H37" s="546"/>
      <c r="I37" s="543"/>
      <c r="J37" s="543"/>
      <c r="K37" s="543"/>
      <c r="L37" s="534">
        <f>IF(OR(C37&gt;A_Stammdaten!$B$12,NOT(ISNUMBER(C37))),0,SUM($I37:J37)-$K37)</f>
        <v>0</v>
      </c>
      <c r="M37" s="543"/>
      <c r="N37" s="534">
        <f t="shared" si="2"/>
        <v>0</v>
      </c>
      <c r="O37" s="551"/>
      <c r="P37" s="534">
        <f t="shared" si="3"/>
        <v>0</v>
      </c>
      <c r="Q37" s="535">
        <f t="shared" si="4"/>
        <v>0</v>
      </c>
    </row>
    <row r="38" spans="1:17" x14ac:dyDescent="0.25">
      <c r="A38" s="536" t="b">
        <f t="shared" si="1"/>
        <v>0</v>
      </c>
      <c r="B38" s="543"/>
      <c r="C38" s="544"/>
      <c r="D38" s="544"/>
      <c r="E38" s="544"/>
      <c r="F38" s="544"/>
      <c r="G38" s="545"/>
      <c r="H38" s="546"/>
      <c r="I38" s="543"/>
      <c r="J38" s="543"/>
      <c r="K38" s="543"/>
      <c r="L38" s="534">
        <f>IF(OR(C38&gt;A_Stammdaten!$B$12,NOT(ISNUMBER(C38))),0,SUM($I38:J38)-$K38)</f>
        <v>0</v>
      </c>
      <c r="M38" s="543"/>
      <c r="N38" s="534">
        <f t="shared" si="2"/>
        <v>0</v>
      </c>
      <c r="O38" s="551"/>
      <c r="P38" s="534">
        <f t="shared" si="3"/>
        <v>0</v>
      </c>
      <c r="Q38" s="535">
        <f t="shared" si="4"/>
        <v>0</v>
      </c>
    </row>
    <row r="39" spans="1:17" x14ac:dyDescent="0.25">
      <c r="A39" s="536" t="b">
        <f t="shared" si="1"/>
        <v>0</v>
      </c>
      <c r="B39" s="543"/>
      <c r="C39" s="544"/>
      <c r="D39" s="544"/>
      <c r="E39" s="544"/>
      <c r="F39" s="544"/>
      <c r="G39" s="545"/>
      <c r="H39" s="546"/>
      <c r="I39" s="543"/>
      <c r="J39" s="543"/>
      <c r="K39" s="543"/>
      <c r="L39" s="534">
        <f>IF(OR(C39&gt;A_Stammdaten!$B$12,NOT(ISNUMBER(C39))),0,SUM($I39:J39)-$K39)</f>
        <v>0</v>
      </c>
      <c r="M39" s="543"/>
      <c r="N39" s="534">
        <f t="shared" si="2"/>
        <v>0</v>
      </c>
      <c r="O39" s="551"/>
      <c r="P39" s="534">
        <f t="shared" si="3"/>
        <v>0</v>
      </c>
      <c r="Q39" s="535">
        <f t="shared" si="4"/>
        <v>0</v>
      </c>
    </row>
    <row r="40" spans="1:17" x14ac:dyDescent="0.25">
      <c r="A40" s="536" t="b">
        <f t="shared" si="1"/>
        <v>0</v>
      </c>
      <c r="B40" s="543"/>
      <c r="C40" s="544"/>
      <c r="D40" s="544"/>
      <c r="E40" s="544"/>
      <c r="F40" s="544"/>
      <c r="G40" s="545"/>
      <c r="H40" s="546"/>
      <c r="I40" s="543"/>
      <c r="J40" s="543"/>
      <c r="K40" s="543"/>
      <c r="L40" s="534">
        <f>IF(OR(C40&gt;A_Stammdaten!$B$12,NOT(ISNUMBER(C40))),0,SUM($I40:J40)-$K40)</f>
        <v>0</v>
      </c>
      <c r="M40" s="543"/>
      <c r="N40" s="534">
        <f t="shared" si="2"/>
        <v>0</v>
      </c>
      <c r="O40" s="551"/>
      <c r="P40" s="534">
        <f t="shared" si="3"/>
        <v>0</v>
      </c>
      <c r="Q40" s="535">
        <f t="shared" si="4"/>
        <v>0</v>
      </c>
    </row>
    <row r="41" spans="1:17" x14ac:dyDescent="0.25">
      <c r="A41" s="536" t="b">
        <f t="shared" si="1"/>
        <v>0</v>
      </c>
      <c r="B41" s="543"/>
      <c r="C41" s="544"/>
      <c r="D41" s="544"/>
      <c r="E41" s="544"/>
      <c r="F41" s="544"/>
      <c r="G41" s="545"/>
      <c r="H41" s="546"/>
      <c r="I41" s="543"/>
      <c r="J41" s="543"/>
      <c r="K41" s="543"/>
      <c r="L41" s="534">
        <f>IF(OR(C41&gt;A_Stammdaten!$B$12,NOT(ISNUMBER(C41))),0,SUM($I41:J41)-$K41)</f>
        <v>0</v>
      </c>
      <c r="M41" s="543"/>
      <c r="N41" s="534">
        <f t="shared" si="2"/>
        <v>0</v>
      </c>
      <c r="O41" s="551"/>
      <c r="P41" s="534">
        <f t="shared" si="3"/>
        <v>0</v>
      </c>
      <c r="Q41" s="535">
        <f t="shared" si="4"/>
        <v>0</v>
      </c>
    </row>
    <row r="42" spans="1:17" x14ac:dyDescent="0.25">
      <c r="A42" s="536" t="b">
        <f t="shared" si="1"/>
        <v>0</v>
      </c>
      <c r="B42" s="543"/>
      <c r="C42" s="544"/>
      <c r="D42" s="544"/>
      <c r="E42" s="544"/>
      <c r="F42" s="544"/>
      <c r="G42" s="545"/>
      <c r="H42" s="546"/>
      <c r="I42" s="543"/>
      <c r="J42" s="543"/>
      <c r="K42" s="543"/>
      <c r="L42" s="534">
        <f>IF(OR(C42&gt;A_Stammdaten!$B$12,NOT(ISNUMBER(C42))),0,SUM($I42:J42)-$K42)</f>
        <v>0</v>
      </c>
      <c r="M42" s="543"/>
      <c r="N42" s="534">
        <f t="shared" si="2"/>
        <v>0</v>
      </c>
      <c r="O42" s="551"/>
      <c r="P42" s="534">
        <f t="shared" si="3"/>
        <v>0</v>
      </c>
      <c r="Q42" s="535">
        <f t="shared" si="4"/>
        <v>0</v>
      </c>
    </row>
    <row r="43" spans="1:17" x14ac:dyDescent="0.25">
      <c r="A43" s="536" t="b">
        <f t="shared" si="1"/>
        <v>0</v>
      </c>
      <c r="B43" s="543"/>
      <c r="C43" s="544"/>
      <c r="D43" s="544"/>
      <c r="E43" s="544"/>
      <c r="F43" s="544"/>
      <c r="G43" s="545"/>
      <c r="H43" s="546"/>
      <c r="I43" s="543"/>
      <c r="J43" s="543"/>
      <c r="K43" s="543"/>
      <c r="L43" s="534">
        <f>IF(OR(C43&gt;A_Stammdaten!$B$12,NOT(ISNUMBER(C43))),0,SUM($I43:J43)-$K43)</f>
        <v>0</v>
      </c>
      <c r="M43" s="543"/>
      <c r="N43" s="534">
        <f t="shared" si="2"/>
        <v>0</v>
      </c>
      <c r="O43" s="551"/>
      <c r="P43" s="534">
        <f t="shared" si="3"/>
        <v>0</v>
      </c>
      <c r="Q43" s="535">
        <f t="shared" si="4"/>
        <v>0</v>
      </c>
    </row>
    <row r="44" spans="1:17" x14ac:dyDescent="0.25">
      <c r="A44" s="536" t="b">
        <f t="shared" si="1"/>
        <v>0</v>
      </c>
      <c r="B44" s="543"/>
      <c r="C44" s="544"/>
      <c r="D44" s="544"/>
      <c r="E44" s="544"/>
      <c r="F44" s="544"/>
      <c r="G44" s="545"/>
      <c r="H44" s="546"/>
      <c r="I44" s="543"/>
      <c r="J44" s="543"/>
      <c r="K44" s="543"/>
      <c r="L44" s="534">
        <f>IF(OR(C44&gt;A_Stammdaten!$B$12,NOT(ISNUMBER(C44))),0,SUM($I44:J44)-$K44)</f>
        <v>0</v>
      </c>
      <c r="M44" s="543"/>
      <c r="N44" s="534">
        <f t="shared" si="2"/>
        <v>0</v>
      </c>
      <c r="O44" s="551"/>
      <c r="P44" s="534">
        <f t="shared" si="3"/>
        <v>0</v>
      </c>
      <c r="Q44" s="535">
        <f t="shared" si="4"/>
        <v>0</v>
      </c>
    </row>
    <row r="45" spans="1:17" x14ac:dyDescent="0.25">
      <c r="A45" s="536" t="b">
        <f t="shared" si="1"/>
        <v>0</v>
      </c>
      <c r="B45" s="543"/>
      <c r="C45" s="544"/>
      <c r="D45" s="544"/>
      <c r="E45" s="544"/>
      <c r="F45" s="544"/>
      <c r="G45" s="545"/>
      <c r="H45" s="546"/>
      <c r="I45" s="543"/>
      <c r="J45" s="543"/>
      <c r="K45" s="543"/>
      <c r="L45" s="534">
        <f>IF(OR(C45&gt;A_Stammdaten!$B$12,NOT(ISNUMBER(C45))),0,SUM($I45:J45)-$K45)</f>
        <v>0</v>
      </c>
      <c r="M45" s="543"/>
      <c r="N45" s="534">
        <f t="shared" si="2"/>
        <v>0</v>
      </c>
      <c r="O45" s="551"/>
      <c r="P45" s="534">
        <f t="shared" si="3"/>
        <v>0</v>
      </c>
      <c r="Q45" s="535">
        <f t="shared" si="4"/>
        <v>0</v>
      </c>
    </row>
    <row r="46" spans="1:17" x14ac:dyDescent="0.25">
      <c r="A46" s="536" t="b">
        <f t="shared" si="1"/>
        <v>0</v>
      </c>
      <c r="B46" s="543"/>
      <c r="C46" s="544"/>
      <c r="D46" s="544"/>
      <c r="E46" s="544"/>
      <c r="F46" s="544"/>
      <c r="G46" s="545"/>
      <c r="H46" s="546"/>
      <c r="I46" s="543"/>
      <c r="J46" s="543"/>
      <c r="K46" s="543"/>
      <c r="L46" s="534">
        <f>IF(OR(C46&gt;A_Stammdaten!$B$12,NOT(ISNUMBER(C46))),0,SUM($I46:J46)-$K46)</f>
        <v>0</v>
      </c>
      <c r="M46" s="543"/>
      <c r="N46" s="534">
        <f t="shared" si="2"/>
        <v>0</v>
      </c>
      <c r="O46" s="551"/>
      <c r="P46" s="534">
        <f t="shared" si="3"/>
        <v>0</v>
      </c>
      <c r="Q46" s="535">
        <f t="shared" si="4"/>
        <v>0</v>
      </c>
    </row>
    <row r="47" spans="1:17" x14ac:dyDescent="0.25">
      <c r="A47" s="536" t="b">
        <f t="shared" si="1"/>
        <v>0</v>
      </c>
      <c r="B47" s="543"/>
      <c r="C47" s="544"/>
      <c r="D47" s="544"/>
      <c r="E47" s="544"/>
      <c r="F47" s="544"/>
      <c r="G47" s="545"/>
      <c r="H47" s="546"/>
      <c r="I47" s="543"/>
      <c r="J47" s="543"/>
      <c r="K47" s="543"/>
      <c r="L47" s="534">
        <f>IF(OR(C47&gt;A_Stammdaten!$B$12,NOT(ISNUMBER(C47))),0,SUM($I47:J47)-$K47)</f>
        <v>0</v>
      </c>
      <c r="M47" s="543"/>
      <c r="N47" s="534">
        <f t="shared" si="2"/>
        <v>0</v>
      </c>
      <c r="O47" s="551"/>
      <c r="P47" s="534">
        <f t="shared" si="3"/>
        <v>0</v>
      </c>
      <c r="Q47" s="535">
        <f t="shared" si="4"/>
        <v>0</v>
      </c>
    </row>
    <row r="48" spans="1:17" x14ac:dyDescent="0.25">
      <c r="A48" s="536" t="b">
        <f t="shared" si="1"/>
        <v>0</v>
      </c>
      <c r="B48" s="543"/>
      <c r="C48" s="544"/>
      <c r="D48" s="544"/>
      <c r="E48" s="544"/>
      <c r="F48" s="544"/>
      <c r="G48" s="545"/>
      <c r="H48" s="546"/>
      <c r="I48" s="543"/>
      <c r="J48" s="543"/>
      <c r="K48" s="543"/>
      <c r="L48" s="534">
        <f>IF(OR(C48&gt;A_Stammdaten!$B$12,NOT(ISNUMBER(C48))),0,SUM($I48:J48)-$K48)</f>
        <v>0</v>
      </c>
      <c r="M48" s="543"/>
      <c r="N48" s="534">
        <f t="shared" si="2"/>
        <v>0</v>
      </c>
      <c r="O48" s="551"/>
      <c r="P48" s="534">
        <f t="shared" si="3"/>
        <v>0</v>
      </c>
      <c r="Q48" s="535">
        <f t="shared" si="4"/>
        <v>0</v>
      </c>
    </row>
    <row r="49" spans="1:17" x14ac:dyDescent="0.25">
      <c r="A49" s="536" t="b">
        <f t="shared" si="1"/>
        <v>0</v>
      </c>
      <c r="B49" s="543"/>
      <c r="C49" s="544"/>
      <c r="D49" s="544"/>
      <c r="E49" s="544"/>
      <c r="F49" s="544"/>
      <c r="G49" s="545"/>
      <c r="H49" s="546"/>
      <c r="I49" s="543"/>
      <c r="J49" s="543"/>
      <c r="K49" s="543"/>
      <c r="L49" s="534">
        <f>IF(OR(C49&gt;A_Stammdaten!$B$12,NOT(ISNUMBER(C49))),0,SUM($I49:J49)-$K49)</f>
        <v>0</v>
      </c>
      <c r="M49" s="543"/>
      <c r="N49" s="534">
        <f t="shared" si="2"/>
        <v>0</v>
      </c>
      <c r="O49" s="551"/>
      <c r="P49" s="534">
        <f t="shared" si="3"/>
        <v>0</v>
      </c>
      <c r="Q49" s="535">
        <f t="shared" si="4"/>
        <v>0</v>
      </c>
    </row>
    <row r="50" spans="1:17" x14ac:dyDescent="0.25">
      <c r="A50" s="536" t="b">
        <f t="shared" si="1"/>
        <v>0</v>
      </c>
      <c r="B50" s="543"/>
      <c r="C50" s="544"/>
      <c r="D50" s="544"/>
      <c r="E50" s="544"/>
      <c r="F50" s="544"/>
      <c r="G50" s="545"/>
      <c r="H50" s="546"/>
      <c r="I50" s="543"/>
      <c r="J50" s="543"/>
      <c r="K50" s="543"/>
      <c r="L50" s="534">
        <f>IF(OR(C50&gt;A_Stammdaten!$B$12,NOT(ISNUMBER(C50))),0,SUM($I50:J50)-$K50)</f>
        <v>0</v>
      </c>
      <c r="M50" s="543"/>
      <c r="N50" s="534">
        <f t="shared" si="2"/>
        <v>0</v>
      </c>
      <c r="O50" s="551"/>
      <c r="P50" s="534">
        <f t="shared" si="3"/>
        <v>0</v>
      </c>
      <c r="Q50" s="535">
        <f t="shared" si="4"/>
        <v>0</v>
      </c>
    </row>
    <row r="51" spans="1:17" x14ac:dyDescent="0.25">
      <c r="A51" s="536" t="b">
        <f t="shared" si="1"/>
        <v>0</v>
      </c>
      <c r="B51" s="543"/>
      <c r="C51" s="544"/>
      <c r="D51" s="544"/>
      <c r="E51" s="544"/>
      <c r="F51" s="544"/>
      <c r="G51" s="545"/>
      <c r="H51" s="546"/>
      <c r="I51" s="543"/>
      <c r="J51" s="543"/>
      <c r="K51" s="543"/>
      <c r="L51" s="534">
        <f>IF(OR(C51&gt;A_Stammdaten!$B$12,NOT(ISNUMBER(C51))),0,SUM($I51:J51)-$K51)</f>
        <v>0</v>
      </c>
      <c r="M51" s="543"/>
      <c r="N51" s="534">
        <f t="shared" si="2"/>
        <v>0</v>
      </c>
      <c r="O51" s="551"/>
      <c r="P51" s="534">
        <f t="shared" si="3"/>
        <v>0</v>
      </c>
      <c r="Q51" s="535">
        <f t="shared" si="4"/>
        <v>0</v>
      </c>
    </row>
    <row r="52" spans="1:17" x14ac:dyDescent="0.25">
      <c r="A52" s="536" t="b">
        <f t="shared" si="1"/>
        <v>0</v>
      </c>
      <c r="B52" s="543"/>
      <c r="C52" s="544"/>
      <c r="D52" s="544"/>
      <c r="E52" s="544"/>
      <c r="F52" s="544"/>
      <c r="G52" s="545"/>
      <c r="H52" s="546"/>
      <c r="I52" s="543"/>
      <c r="J52" s="543"/>
      <c r="K52" s="543"/>
      <c r="L52" s="534">
        <f>IF(OR(C52&gt;A_Stammdaten!$B$12,NOT(ISNUMBER(C52))),0,SUM($I52:J52)-$K52)</f>
        <v>0</v>
      </c>
      <c r="M52" s="543"/>
      <c r="N52" s="534">
        <f t="shared" si="2"/>
        <v>0</v>
      </c>
      <c r="O52" s="551"/>
      <c r="P52" s="534">
        <f t="shared" si="3"/>
        <v>0</v>
      </c>
      <c r="Q52" s="535">
        <f t="shared" si="4"/>
        <v>0</v>
      </c>
    </row>
    <row r="53" spans="1:17" x14ac:dyDescent="0.25">
      <c r="A53" s="536" t="b">
        <f t="shared" si="1"/>
        <v>0</v>
      </c>
      <c r="B53" s="543"/>
      <c r="C53" s="544"/>
      <c r="D53" s="544"/>
      <c r="E53" s="544"/>
      <c r="F53" s="544"/>
      <c r="G53" s="545"/>
      <c r="H53" s="546"/>
      <c r="I53" s="543"/>
      <c r="J53" s="543"/>
      <c r="K53" s="543"/>
      <c r="L53" s="534">
        <f>IF(OR(C53&gt;A_Stammdaten!$B$12,NOT(ISNUMBER(C53))),0,SUM($I53:J53)-$K53)</f>
        <v>0</v>
      </c>
      <c r="M53" s="543"/>
      <c r="N53" s="534">
        <f t="shared" si="2"/>
        <v>0</v>
      </c>
      <c r="O53" s="551"/>
      <c r="P53" s="534">
        <f t="shared" si="3"/>
        <v>0</v>
      </c>
      <c r="Q53" s="535">
        <f t="shared" si="4"/>
        <v>0</v>
      </c>
    </row>
    <row r="54" spans="1:17" x14ac:dyDescent="0.25">
      <c r="A54" s="536" t="b">
        <f t="shared" si="1"/>
        <v>0</v>
      </c>
      <c r="B54" s="543"/>
      <c r="C54" s="544"/>
      <c r="D54" s="544"/>
      <c r="E54" s="544"/>
      <c r="F54" s="544"/>
      <c r="G54" s="545"/>
      <c r="H54" s="546"/>
      <c r="I54" s="543"/>
      <c r="J54" s="543"/>
      <c r="K54" s="543"/>
      <c r="L54" s="534">
        <f>IF(OR(C54&gt;A_Stammdaten!$B$12,NOT(ISNUMBER(C54))),0,SUM($I54:J54)-$K54)</f>
        <v>0</v>
      </c>
      <c r="M54" s="543"/>
      <c r="N54" s="534">
        <f t="shared" si="2"/>
        <v>0</v>
      </c>
      <c r="O54" s="551"/>
      <c r="P54" s="534">
        <f t="shared" si="3"/>
        <v>0</v>
      </c>
      <c r="Q54" s="535">
        <f t="shared" si="4"/>
        <v>0</v>
      </c>
    </row>
    <row r="55" spans="1:17" x14ac:dyDescent="0.25">
      <c r="A55" s="536" t="b">
        <f t="shared" si="1"/>
        <v>0</v>
      </c>
      <c r="B55" s="543"/>
      <c r="C55" s="544"/>
      <c r="D55" s="544"/>
      <c r="E55" s="544"/>
      <c r="F55" s="544"/>
      <c r="G55" s="545"/>
      <c r="H55" s="546"/>
      <c r="I55" s="543"/>
      <c r="J55" s="543"/>
      <c r="K55" s="543"/>
      <c r="L55" s="534">
        <f>IF(OR(C55&gt;A_Stammdaten!$B$12,NOT(ISNUMBER(C55))),0,SUM($I55:J55)-$K55)</f>
        <v>0</v>
      </c>
      <c r="M55" s="543"/>
      <c r="N55" s="534">
        <f t="shared" si="2"/>
        <v>0</v>
      </c>
      <c r="O55" s="551"/>
      <c r="P55" s="534">
        <f t="shared" si="3"/>
        <v>0</v>
      </c>
      <c r="Q55" s="535">
        <f t="shared" si="4"/>
        <v>0</v>
      </c>
    </row>
    <row r="56" spans="1:17" x14ac:dyDescent="0.25">
      <c r="A56" s="536" t="b">
        <f t="shared" si="1"/>
        <v>0</v>
      </c>
      <c r="B56" s="543"/>
      <c r="C56" s="544"/>
      <c r="D56" s="544"/>
      <c r="E56" s="544"/>
      <c r="F56" s="544"/>
      <c r="G56" s="545"/>
      <c r="H56" s="546"/>
      <c r="I56" s="543"/>
      <c r="J56" s="543"/>
      <c r="K56" s="543"/>
      <c r="L56" s="534">
        <f>IF(OR(C56&gt;A_Stammdaten!$B$12,NOT(ISNUMBER(C56))),0,SUM($I56:J56)-$K56)</f>
        <v>0</v>
      </c>
      <c r="M56" s="543"/>
      <c r="N56" s="534">
        <f t="shared" si="2"/>
        <v>0</v>
      </c>
      <c r="O56" s="551"/>
      <c r="P56" s="534">
        <f t="shared" si="3"/>
        <v>0</v>
      </c>
      <c r="Q56" s="535">
        <f t="shared" si="4"/>
        <v>0</v>
      </c>
    </row>
    <row r="57" spans="1:17" x14ac:dyDescent="0.25">
      <c r="A57" s="536" t="b">
        <f t="shared" si="1"/>
        <v>0</v>
      </c>
      <c r="B57" s="543"/>
      <c r="C57" s="544"/>
      <c r="D57" s="544"/>
      <c r="E57" s="544"/>
      <c r="F57" s="544"/>
      <c r="G57" s="545"/>
      <c r="H57" s="546"/>
      <c r="I57" s="543"/>
      <c r="J57" s="543"/>
      <c r="K57" s="543"/>
      <c r="L57" s="534">
        <f>IF(OR(C57&gt;A_Stammdaten!$B$12,NOT(ISNUMBER(C57))),0,SUM($I57:J57)-$K57)</f>
        <v>0</v>
      </c>
      <c r="M57" s="543"/>
      <c r="N57" s="534">
        <f t="shared" si="2"/>
        <v>0</v>
      </c>
      <c r="O57" s="551"/>
      <c r="P57" s="534">
        <f t="shared" si="3"/>
        <v>0</v>
      </c>
      <c r="Q57" s="535">
        <f t="shared" si="4"/>
        <v>0</v>
      </c>
    </row>
    <row r="58" spans="1:17" x14ac:dyDescent="0.25">
      <c r="A58" s="536" t="b">
        <f t="shared" si="1"/>
        <v>0</v>
      </c>
      <c r="B58" s="543"/>
      <c r="C58" s="544"/>
      <c r="D58" s="544"/>
      <c r="E58" s="544"/>
      <c r="F58" s="544"/>
      <c r="G58" s="545"/>
      <c r="H58" s="546"/>
      <c r="I58" s="543"/>
      <c r="J58" s="543"/>
      <c r="K58" s="543"/>
      <c r="L58" s="534">
        <f>IF(OR(C58&gt;A_Stammdaten!$B$12,NOT(ISNUMBER(C58))),0,SUM($I58:J58)-$K58)</f>
        <v>0</v>
      </c>
      <c r="M58" s="543"/>
      <c r="N58" s="534">
        <f t="shared" si="2"/>
        <v>0</v>
      </c>
      <c r="O58" s="551"/>
      <c r="P58" s="534">
        <f t="shared" si="3"/>
        <v>0</v>
      </c>
      <c r="Q58" s="535">
        <f t="shared" si="4"/>
        <v>0</v>
      </c>
    </row>
    <row r="59" spans="1:17" x14ac:dyDescent="0.25">
      <c r="A59" s="536" t="b">
        <f t="shared" si="1"/>
        <v>0</v>
      </c>
      <c r="B59" s="543"/>
      <c r="C59" s="544"/>
      <c r="D59" s="544"/>
      <c r="E59" s="544"/>
      <c r="F59" s="544"/>
      <c r="G59" s="545"/>
      <c r="H59" s="546"/>
      <c r="I59" s="543"/>
      <c r="J59" s="543"/>
      <c r="K59" s="543"/>
      <c r="L59" s="534">
        <f>IF(OR(C59&gt;A_Stammdaten!$B$12,NOT(ISNUMBER(C59))),0,SUM($I59:J59)-$K59)</f>
        <v>0</v>
      </c>
      <c r="M59" s="543"/>
      <c r="N59" s="534">
        <f t="shared" si="2"/>
        <v>0</v>
      </c>
      <c r="O59" s="551"/>
      <c r="P59" s="534">
        <f t="shared" si="3"/>
        <v>0</v>
      </c>
      <c r="Q59" s="535">
        <f t="shared" si="4"/>
        <v>0</v>
      </c>
    </row>
    <row r="60" spans="1:17" x14ac:dyDescent="0.25">
      <c r="A60" s="536" t="b">
        <f t="shared" si="1"/>
        <v>0</v>
      </c>
      <c r="B60" s="543"/>
      <c r="C60" s="544"/>
      <c r="D60" s="544"/>
      <c r="E60" s="544"/>
      <c r="F60" s="544"/>
      <c r="G60" s="545"/>
      <c r="H60" s="546"/>
      <c r="I60" s="543"/>
      <c r="J60" s="543"/>
      <c r="K60" s="543"/>
      <c r="L60" s="534">
        <f>IF(OR(C60&gt;A_Stammdaten!$B$12,NOT(ISNUMBER(C60))),0,SUM($I60:J60)-$K60)</f>
        <v>0</v>
      </c>
      <c r="M60" s="543"/>
      <c r="N60" s="534">
        <f t="shared" si="2"/>
        <v>0</v>
      </c>
      <c r="O60" s="551"/>
      <c r="P60" s="534">
        <f t="shared" si="3"/>
        <v>0</v>
      </c>
      <c r="Q60" s="535">
        <f t="shared" si="4"/>
        <v>0</v>
      </c>
    </row>
    <row r="61" spans="1:17" x14ac:dyDescent="0.25">
      <c r="A61" s="536" t="b">
        <f t="shared" si="1"/>
        <v>0</v>
      </c>
      <c r="B61" s="543"/>
      <c r="C61" s="544"/>
      <c r="D61" s="544"/>
      <c r="E61" s="544"/>
      <c r="F61" s="544"/>
      <c r="G61" s="545"/>
      <c r="H61" s="546"/>
      <c r="I61" s="543"/>
      <c r="J61" s="543"/>
      <c r="K61" s="543"/>
      <c r="L61" s="534">
        <f>IF(OR(C61&gt;A_Stammdaten!$B$12,NOT(ISNUMBER(C61))),0,SUM($I61:J61)-$K61)</f>
        <v>0</v>
      </c>
      <c r="M61" s="543"/>
      <c r="N61" s="534">
        <f t="shared" si="2"/>
        <v>0</v>
      </c>
      <c r="O61" s="551"/>
      <c r="P61" s="534">
        <f t="shared" si="3"/>
        <v>0</v>
      </c>
      <c r="Q61" s="535">
        <f t="shared" si="4"/>
        <v>0</v>
      </c>
    </row>
    <row r="62" spans="1:17" x14ac:dyDescent="0.25">
      <c r="A62" s="536" t="b">
        <f t="shared" si="1"/>
        <v>0</v>
      </c>
      <c r="B62" s="543"/>
      <c r="C62" s="544"/>
      <c r="D62" s="544"/>
      <c r="E62" s="544"/>
      <c r="F62" s="544"/>
      <c r="G62" s="545"/>
      <c r="H62" s="546"/>
      <c r="I62" s="543"/>
      <c r="J62" s="543"/>
      <c r="K62" s="543"/>
      <c r="L62" s="534">
        <f>IF(OR(C62&gt;A_Stammdaten!$B$12,NOT(ISNUMBER(C62))),0,SUM($I62:J62)-$K62)</f>
        <v>0</v>
      </c>
      <c r="M62" s="543"/>
      <c r="N62" s="534">
        <f t="shared" si="2"/>
        <v>0</v>
      </c>
      <c r="O62" s="551"/>
      <c r="P62" s="534">
        <f t="shared" si="3"/>
        <v>0</v>
      </c>
      <c r="Q62" s="535">
        <f t="shared" si="4"/>
        <v>0</v>
      </c>
    </row>
    <row r="63" spans="1:17" x14ac:dyDescent="0.25">
      <c r="A63" s="536" t="b">
        <f t="shared" si="1"/>
        <v>0</v>
      </c>
      <c r="B63" s="543"/>
      <c r="C63" s="544"/>
      <c r="D63" s="544"/>
      <c r="E63" s="544"/>
      <c r="F63" s="544"/>
      <c r="G63" s="545"/>
      <c r="H63" s="546"/>
      <c r="I63" s="543"/>
      <c r="J63" s="543"/>
      <c r="K63" s="543"/>
      <c r="L63" s="534">
        <f>IF(OR(C63&gt;A_Stammdaten!$B$12,NOT(ISNUMBER(C63))),0,SUM($I63:J63)-$K63)</f>
        <v>0</v>
      </c>
      <c r="M63" s="543"/>
      <c r="N63" s="534">
        <f t="shared" si="2"/>
        <v>0</v>
      </c>
      <c r="O63" s="551"/>
      <c r="P63" s="534">
        <f t="shared" si="3"/>
        <v>0</v>
      </c>
      <c r="Q63" s="535">
        <f t="shared" si="4"/>
        <v>0</v>
      </c>
    </row>
    <row r="64" spans="1:17" x14ac:dyDescent="0.25">
      <c r="A64" s="536" t="b">
        <f t="shared" si="1"/>
        <v>0</v>
      </c>
      <c r="B64" s="543"/>
      <c r="C64" s="544"/>
      <c r="D64" s="544"/>
      <c r="E64" s="544"/>
      <c r="F64" s="544"/>
      <c r="G64" s="545"/>
      <c r="H64" s="546"/>
      <c r="I64" s="543"/>
      <c r="J64" s="543"/>
      <c r="K64" s="543"/>
      <c r="L64" s="534">
        <f>IF(OR(C64&gt;A_Stammdaten!$B$12,NOT(ISNUMBER(C64))),0,SUM($I64:J64)-$K64)</f>
        <v>0</v>
      </c>
      <c r="M64" s="543"/>
      <c r="N64" s="534">
        <f t="shared" si="2"/>
        <v>0</v>
      </c>
      <c r="O64" s="551"/>
      <c r="P64" s="534">
        <f t="shared" si="3"/>
        <v>0</v>
      </c>
      <c r="Q64" s="535">
        <f t="shared" si="4"/>
        <v>0</v>
      </c>
    </row>
    <row r="65" spans="1:17" x14ac:dyDescent="0.25">
      <c r="A65" s="536" t="b">
        <f t="shared" si="1"/>
        <v>0</v>
      </c>
      <c r="B65" s="543"/>
      <c r="C65" s="544"/>
      <c r="D65" s="544"/>
      <c r="E65" s="544"/>
      <c r="F65" s="544"/>
      <c r="G65" s="545"/>
      <c r="H65" s="546"/>
      <c r="I65" s="543"/>
      <c r="J65" s="543"/>
      <c r="K65" s="543"/>
      <c r="L65" s="534">
        <f>IF(OR(C65&gt;A_Stammdaten!$B$12,NOT(ISNUMBER(C65))),0,SUM($I65:J65)-$K65)</f>
        <v>0</v>
      </c>
      <c r="M65" s="543"/>
      <c r="N65" s="534">
        <f t="shared" si="2"/>
        <v>0</v>
      </c>
      <c r="O65" s="551"/>
      <c r="P65" s="534">
        <f t="shared" si="3"/>
        <v>0</v>
      </c>
      <c r="Q65" s="535">
        <f t="shared" si="4"/>
        <v>0</v>
      </c>
    </row>
    <row r="66" spans="1:17" x14ac:dyDescent="0.25">
      <c r="A66" s="536" t="b">
        <f t="shared" si="1"/>
        <v>0</v>
      </c>
      <c r="B66" s="543"/>
      <c r="C66" s="544"/>
      <c r="D66" s="544"/>
      <c r="E66" s="544"/>
      <c r="F66" s="544"/>
      <c r="G66" s="545"/>
      <c r="H66" s="546"/>
      <c r="I66" s="543"/>
      <c r="J66" s="543"/>
      <c r="K66" s="543"/>
      <c r="L66" s="534">
        <f>IF(OR(C66&gt;A_Stammdaten!$B$12,NOT(ISNUMBER(C66))),0,SUM($I66:J66)-$K66)</f>
        <v>0</v>
      </c>
      <c r="M66" s="543"/>
      <c r="N66" s="534">
        <f t="shared" si="2"/>
        <v>0</v>
      </c>
      <c r="O66" s="551"/>
      <c r="P66" s="534">
        <f t="shared" si="3"/>
        <v>0</v>
      </c>
      <c r="Q66" s="535">
        <f t="shared" si="4"/>
        <v>0</v>
      </c>
    </row>
    <row r="67" spans="1:17" x14ac:dyDescent="0.25">
      <c r="A67" s="536" t="b">
        <f t="shared" si="1"/>
        <v>0</v>
      </c>
      <c r="B67" s="543"/>
      <c r="C67" s="544"/>
      <c r="D67" s="544"/>
      <c r="E67" s="544"/>
      <c r="F67" s="544"/>
      <c r="G67" s="545"/>
      <c r="H67" s="546"/>
      <c r="I67" s="543"/>
      <c r="J67" s="543"/>
      <c r="K67" s="543"/>
      <c r="L67" s="534">
        <f>IF(OR(C67&gt;A_Stammdaten!$B$12,NOT(ISNUMBER(C67))),0,SUM($I67:J67)-$K67)</f>
        <v>0</v>
      </c>
      <c r="M67" s="543"/>
      <c r="N67" s="534">
        <f t="shared" si="2"/>
        <v>0</v>
      </c>
      <c r="O67" s="551"/>
      <c r="P67" s="534">
        <f t="shared" si="3"/>
        <v>0</v>
      </c>
      <c r="Q67" s="535">
        <f t="shared" si="4"/>
        <v>0</v>
      </c>
    </row>
    <row r="68" spans="1:17" x14ac:dyDescent="0.25">
      <c r="A68" s="536" t="b">
        <f t="shared" si="1"/>
        <v>0</v>
      </c>
      <c r="B68" s="543"/>
      <c r="C68" s="544"/>
      <c r="D68" s="544"/>
      <c r="E68" s="544"/>
      <c r="F68" s="544"/>
      <c r="G68" s="545"/>
      <c r="H68" s="546"/>
      <c r="I68" s="543"/>
      <c r="J68" s="543"/>
      <c r="K68" s="543"/>
      <c r="L68" s="534">
        <f>IF(OR(C68&gt;A_Stammdaten!$B$12,NOT(ISNUMBER(C68))),0,SUM($I68:J68)-$K68)</f>
        <v>0</v>
      </c>
      <c r="M68" s="543"/>
      <c r="N68" s="534">
        <f t="shared" si="2"/>
        <v>0</v>
      </c>
      <c r="O68" s="551"/>
      <c r="P68" s="534">
        <f t="shared" si="3"/>
        <v>0</v>
      </c>
      <c r="Q68" s="535">
        <f t="shared" si="4"/>
        <v>0</v>
      </c>
    </row>
    <row r="69" spans="1:17" x14ac:dyDescent="0.25">
      <c r="A69" s="536" t="b">
        <f t="shared" ref="A69:A132" si="5">IF(AND(B69&lt;&gt;0,C69&lt;&gt;0),IF(D69&lt;&gt;0,CONCATENATE(B69,"-",C69,"-",D69),CONCATENATE(B69,"-",C69)))</f>
        <v>0</v>
      </c>
      <c r="B69" s="543"/>
      <c r="C69" s="544"/>
      <c r="D69" s="544"/>
      <c r="E69" s="544"/>
      <c r="F69" s="544"/>
      <c r="G69" s="545"/>
      <c r="H69" s="546"/>
      <c r="I69" s="543"/>
      <c r="J69" s="543"/>
      <c r="K69" s="543"/>
      <c r="L69" s="534">
        <f>IF(OR(C69&gt;A_Stammdaten!$B$12,NOT(ISNUMBER(C69))),0,SUM($I69:J69)-$K69)</f>
        <v>0</v>
      </c>
      <c r="M69" s="543"/>
      <c r="N69" s="534">
        <f t="shared" si="2"/>
        <v>0</v>
      </c>
      <c r="O69" s="551"/>
      <c r="P69" s="534">
        <f t="shared" si="3"/>
        <v>0</v>
      </c>
      <c r="Q69" s="535">
        <f t="shared" si="4"/>
        <v>0</v>
      </c>
    </row>
    <row r="70" spans="1:17" x14ac:dyDescent="0.25">
      <c r="A70" s="536" t="b">
        <f t="shared" si="5"/>
        <v>0</v>
      </c>
      <c r="B70" s="543"/>
      <c r="C70" s="544"/>
      <c r="D70" s="544"/>
      <c r="E70" s="544"/>
      <c r="F70" s="544"/>
      <c r="G70" s="545"/>
      <c r="H70" s="546"/>
      <c r="I70" s="543"/>
      <c r="J70" s="543"/>
      <c r="K70" s="543"/>
      <c r="L70" s="534">
        <f>IF(OR(C70&gt;A_Stammdaten!$B$12,NOT(ISNUMBER(C70))),0,SUM($I70:J70)-$K70)</f>
        <v>0</v>
      </c>
      <c r="M70" s="543"/>
      <c r="N70" s="534">
        <f t="shared" ref="N70:N133" si="6">IF( H70="Nein",M70+L70,L70)</f>
        <v>0</v>
      </c>
      <c r="O70" s="551"/>
      <c r="P70" s="534">
        <f t="shared" ref="P70:P133" si="7">IF(OR(H70="nein",H70="ja"),IF(H70="ja",0,IF(AND(O70&lt;&gt;0,H70="nein"),L70+M70-Q70,"Restauflösungsdauer fehlt!")),0)</f>
        <v>0</v>
      </c>
      <c r="Q70" s="535">
        <f t="shared" ref="Q70:Q133" si="8">IF(O70=0,L70+M70,(L70+M70)/O70*(O70-1))</f>
        <v>0</v>
      </c>
    </row>
    <row r="71" spans="1:17" x14ac:dyDescent="0.25">
      <c r="A71" s="536" t="b">
        <f t="shared" si="5"/>
        <v>0</v>
      </c>
      <c r="B71" s="543"/>
      <c r="C71" s="544"/>
      <c r="D71" s="544"/>
      <c r="E71" s="544"/>
      <c r="F71" s="544"/>
      <c r="G71" s="545"/>
      <c r="H71" s="546"/>
      <c r="I71" s="543"/>
      <c r="J71" s="543"/>
      <c r="K71" s="543"/>
      <c r="L71" s="534">
        <f>IF(OR(C71&gt;A_Stammdaten!$B$12,NOT(ISNUMBER(C71))),0,SUM($I71:J71)-$K71)</f>
        <v>0</v>
      </c>
      <c r="M71" s="543"/>
      <c r="N71" s="534">
        <f t="shared" si="6"/>
        <v>0</v>
      </c>
      <c r="O71" s="551"/>
      <c r="P71" s="534">
        <f t="shared" si="7"/>
        <v>0</v>
      </c>
      <c r="Q71" s="535">
        <f t="shared" si="8"/>
        <v>0</v>
      </c>
    </row>
    <row r="72" spans="1:17" x14ac:dyDescent="0.25">
      <c r="A72" s="536" t="b">
        <f t="shared" si="5"/>
        <v>0</v>
      </c>
      <c r="B72" s="543"/>
      <c r="C72" s="544"/>
      <c r="D72" s="544"/>
      <c r="E72" s="544"/>
      <c r="F72" s="544"/>
      <c r="G72" s="545"/>
      <c r="H72" s="546"/>
      <c r="I72" s="543"/>
      <c r="J72" s="543"/>
      <c r="K72" s="543"/>
      <c r="L72" s="534">
        <f>IF(OR(C72&gt;A_Stammdaten!$B$12,NOT(ISNUMBER(C72))),0,SUM($I72:J72)-$K72)</f>
        <v>0</v>
      </c>
      <c r="M72" s="543"/>
      <c r="N72" s="534">
        <f t="shared" si="6"/>
        <v>0</v>
      </c>
      <c r="O72" s="551"/>
      <c r="P72" s="534">
        <f t="shared" si="7"/>
        <v>0</v>
      </c>
      <c r="Q72" s="535">
        <f t="shared" si="8"/>
        <v>0</v>
      </c>
    </row>
    <row r="73" spans="1:17" x14ac:dyDescent="0.25">
      <c r="A73" s="536" t="b">
        <f t="shared" si="5"/>
        <v>0</v>
      </c>
      <c r="B73" s="543"/>
      <c r="C73" s="544"/>
      <c r="D73" s="544"/>
      <c r="E73" s="544"/>
      <c r="F73" s="544"/>
      <c r="G73" s="545"/>
      <c r="H73" s="546"/>
      <c r="I73" s="543"/>
      <c r="J73" s="543"/>
      <c r="K73" s="543"/>
      <c r="L73" s="534">
        <f>IF(OR(C73&gt;A_Stammdaten!$B$12,NOT(ISNUMBER(C73))),0,SUM($I73:J73)-$K73)</f>
        <v>0</v>
      </c>
      <c r="M73" s="543"/>
      <c r="N73" s="534">
        <f t="shared" si="6"/>
        <v>0</v>
      </c>
      <c r="O73" s="551"/>
      <c r="P73" s="534">
        <f t="shared" si="7"/>
        <v>0</v>
      </c>
      <c r="Q73" s="535">
        <f t="shared" si="8"/>
        <v>0</v>
      </c>
    </row>
    <row r="74" spans="1:17" x14ac:dyDescent="0.25">
      <c r="A74" s="536" t="b">
        <f t="shared" si="5"/>
        <v>0</v>
      </c>
      <c r="B74" s="543"/>
      <c r="C74" s="544"/>
      <c r="D74" s="544"/>
      <c r="E74" s="544"/>
      <c r="F74" s="544"/>
      <c r="G74" s="545"/>
      <c r="H74" s="546"/>
      <c r="I74" s="543"/>
      <c r="J74" s="543"/>
      <c r="K74" s="543"/>
      <c r="L74" s="534">
        <f>IF(OR(C74&gt;A_Stammdaten!$B$12,NOT(ISNUMBER(C74))),0,SUM($I74:J74)-$K74)</f>
        <v>0</v>
      </c>
      <c r="M74" s="543"/>
      <c r="N74" s="534">
        <f t="shared" si="6"/>
        <v>0</v>
      </c>
      <c r="O74" s="551"/>
      <c r="P74" s="534">
        <f t="shared" si="7"/>
        <v>0</v>
      </c>
      <c r="Q74" s="535">
        <f t="shared" si="8"/>
        <v>0</v>
      </c>
    </row>
    <row r="75" spans="1:17" x14ac:dyDescent="0.25">
      <c r="A75" s="536" t="b">
        <f t="shared" si="5"/>
        <v>0</v>
      </c>
      <c r="B75" s="543"/>
      <c r="C75" s="544"/>
      <c r="D75" s="544"/>
      <c r="E75" s="544"/>
      <c r="F75" s="544"/>
      <c r="G75" s="545"/>
      <c r="H75" s="546"/>
      <c r="I75" s="543"/>
      <c r="J75" s="543"/>
      <c r="K75" s="543"/>
      <c r="L75" s="534">
        <f>IF(OR(C75&gt;A_Stammdaten!$B$12,NOT(ISNUMBER(C75))),0,SUM($I75:J75)-$K75)</f>
        <v>0</v>
      </c>
      <c r="M75" s="543"/>
      <c r="N75" s="534">
        <f t="shared" si="6"/>
        <v>0</v>
      </c>
      <c r="O75" s="551"/>
      <c r="P75" s="534">
        <f t="shared" si="7"/>
        <v>0</v>
      </c>
      <c r="Q75" s="535">
        <f t="shared" si="8"/>
        <v>0</v>
      </c>
    </row>
    <row r="76" spans="1:17" x14ac:dyDescent="0.25">
      <c r="A76" s="536" t="b">
        <f t="shared" si="5"/>
        <v>0</v>
      </c>
      <c r="B76" s="543"/>
      <c r="C76" s="544"/>
      <c r="D76" s="544"/>
      <c r="E76" s="544"/>
      <c r="F76" s="544"/>
      <c r="G76" s="545"/>
      <c r="H76" s="546"/>
      <c r="I76" s="543"/>
      <c r="J76" s="543"/>
      <c r="K76" s="543"/>
      <c r="L76" s="534">
        <f>IF(OR(C76&gt;A_Stammdaten!$B$12,NOT(ISNUMBER(C76))),0,SUM($I76:J76)-$K76)</f>
        <v>0</v>
      </c>
      <c r="M76" s="543"/>
      <c r="N76" s="534">
        <f t="shared" si="6"/>
        <v>0</v>
      </c>
      <c r="O76" s="551"/>
      <c r="P76" s="534">
        <f t="shared" si="7"/>
        <v>0</v>
      </c>
      <c r="Q76" s="535">
        <f t="shared" si="8"/>
        <v>0</v>
      </c>
    </row>
    <row r="77" spans="1:17" x14ac:dyDescent="0.25">
      <c r="A77" s="536" t="b">
        <f t="shared" si="5"/>
        <v>0</v>
      </c>
      <c r="B77" s="543"/>
      <c r="C77" s="544"/>
      <c r="D77" s="544"/>
      <c r="E77" s="544"/>
      <c r="F77" s="544"/>
      <c r="G77" s="545"/>
      <c r="H77" s="546"/>
      <c r="I77" s="543"/>
      <c r="J77" s="543"/>
      <c r="K77" s="543"/>
      <c r="L77" s="534">
        <f>IF(OR(C77&gt;A_Stammdaten!$B$12,NOT(ISNUMBER(C77))),0,SUM($I77:J77)-$K77)</f>
        <v>0</v>
      </c>
      <c r="M77" s="543"/>
      <c r="N77" s="534">
        <f t="shared" si="6"/>
        <v>0</v>
      </c>
      <c r="O77" s="551"/>
      <c r="P77" s="534">
        <f t="shared" si="7"/>
        <v>0</v>
      </c>
      <c r="Q77" s="535">
        <f t="shared" si="8"/>
        <v>0</v>
      </c>
    </row>
    <row r="78" spans="1:17" x14ac:dyDescent="0.25">
      <c r="A78" s="536" t="b">
        <f t="shared" si="5"/>
        <v>0</v>
      </c>
      <c r="B78" s="543"/>
      <c r="C78" s="544"/>
      <c r="D78" s="544"/>
      <c r="E78" s="544"/>
      <c r="F78" s="544"/>
      <c r="G78" s="545"/>
      <c r="H78" s="546"/>
      <c r="I78" s="543"/>
      <c r="J78" s="543"/>
      <c r="K78" s="543"/>
      <c r="L78" s="534">
        <f>IF(OR(C78&gt;A_Stammdaten!$B$12,NOT(ISNUMBER(C78))),0,SUM($I78:J78)-$K78)</f>
        <v>0</v>
      </c>
      <c r="M78" s="543"/>
      <c r="N78" s="534">
        <f t="shared" si="6"/>
        <v>0</v>
      </c>
      <c r="O78" s="551"/>
      <c r="P78" s="534">
        <f t="shared" si="7"/>
        <v>0</v>
      </c>
      <c r="Q78" s="535">
        <f t="shared" si="8"/>
        <v>0</v>
      </c>
    </row>
    <row r="79" spans="1:17" x14ac:dyDescent="0.25">
      <c r="A79" s="536" t="b">
        <f t="shared" si="5"/>
        <v>0</v>
      </c>
      <c r="B79" s="543"/>
      <c r="C79" s="544"/>
      <c r="D79" s="544"/>
      <c r="E79" s="544"/>
      <c r="F79" s="544"/>
      <c r="G79" s="545"/>
      <c r="H79" s="546"/>
      <c r="I79" s="543"/>
      <c r="J79" s="543"/>
      <c r="K79" s="543"/>
      <c r="L79" s="534">
        <f>IF(OR(C79&gt;A_Stammdaten!$B$12,NOT(ISNUMBER(C79))),0,SUM($I79:J79)-$K79)</f>
        <v>0</v>
      </c>
      <c r="M79" s="543"/>
      <c r="N79" s="534">
        <f t="shared" si="6"/>
        <v>0</v>
      </c>
      <c r="O79" s="551"/>
      <c r="P79" s="534">
        <f t="shared" si="7"/>
        <v>0</v>
      </c>
      <c r="Q79" s="535">
        <f t="shared" si="8"/>
        <v>0</v>
      </c>
    </row>
    <row r="80" spans="1:17" x14ac:dyDescent="0.25">
      <c r="A80" s="536" t="b">
        <f t="shared" si="5"/>
        <v>0</v>
      </c>
      <c r="B80" s="543"/>
      <c r="C80" s="544"/>
      <c r="D80" s="544"/>
      <c r="E80" s="544"/>
      <c r="F80" s="544"/>
      <c r="G80" s="545"/>
      <c r="H80" s="546"/>
      <c r="I80" s="543"/>
      <c r="J80" s="543"/>
      <c r="K80" s="543"/>
      <c r="L80" s="534">
        <f>IF(OR(C80&gt;A_Stammdaten!$B$12,NOT(ISNUMBER(C80))),0,SUM($I80:J80)-$K80)</f>
        <v>0</v>
      </c>
      <c r="M80" s="543"/>
      <c r="N80" s="534">
        <f t="shared" si="6"/>
        <v>0</v>
      </c>
      <c r="O80" s="551"/>
      <c r="P80" s="534">
        <f t="shared" si="7"/>
        <v>0</v>
      </c>
      <c r="Q80" s="535">
        <f t="shared" si="8"/>
        <v>0</v>
      </c>
    </row>
    <row r="81" spans="1:17" x14ac:dyDescent="0.25">
      <c r="A81" s="536" t="b">
        <f t="shared" si="5"/>
        <v>0</v>
      </c>
      <c r="B81" s="543"/>
      <c r="C81" s="544"/>
      <c r="D81" s="544"/>
      <c r="E81" s="544"/>
      <c r="F81" s="544"/>
      <c r="G81" s="545"/>
      <c r="H81" s="546"/>
      <c r="I81" s="543"/>
      <c r="J81" s="543"/>
      <c r="K81" s="543"/>
      <c r="L81" s="534">
        <f>IF(OR(C81&gt;A_Stammdaten!$B$12,NOT(ISNUMBER(C81))),0,SUM($I81:J81)-$K81)</f>
        <v>0</v>
      </c>
      <c r="M81" s="543"/>
      <c r="N81" s="534">
        <f t="shared" si="6"/>
        <v>0</v>
      </c>
      <c r="O81" s="551"/>
      <c r="P81" s="534">
        <f t="shared" si="7"/>
        <v>0</v>
      </c>
      <c r="Q81" s="535">
        <f t="shared" si="8"/>
        <v>0</v>
      </c>
    </row>
    <row r="82" spans="1:17" x14ac:dyDescent="0.25">
      <c r="A82" s="536" t="b">
        <f t="shared" si="5"/>
        <v>0</v>
      </c>
      <c r="B82" s="543"/>
      <c r="C82" s="544"/>
      <c r="D82" s="544"/>
      <c r="E82" s="544"/>
      <c r="F82" s="544"/>
      <c r="G82" s="545"/>
      <c r="H82" s="546"/>
      <c r="I82" s="543"/>
      <c r="J82" s="543"/>
      <c r="K82" s="543"/>
      <c r="L82" s="534">
        <f>IF(OR(C82&gt;A_Stammdaten!$B$12,NOT(ISNUMBER(C82))),0,SUM($I82:J82)-$K82)</f>
        <v>0</v>
      </c>
      <c r="M82" s="543"/>
      <c r="N82" s="534">
        <f t="shared" si="6"/>
        <v>0</v>
      </c>
      <c r="O82" s="551"/>
      <c r="P82" s="534">
        <f t="shared" si="7"/>
        <v>0</v>
      </c>
      <c r="Q82" s="535">
        <f t="shared" si="8"/>
        <v>0</v>
      </c>
    </row>
    <row r="83" spans="1:17" x14ac:dyDescent="0.25">
      <c r="A83" s="536" t="b">
        <f t="shared" si="5"/>
        <v>0</v>
      </c>
      <c r="B83" s="543"/>
      <c r="C83" s="544"/>
      <c r="D83" s="544"/>
      <c r="E83" s="544"/>
      <c r="F83" s="544"/>
      <c r="G83" s="545"/>
      <c r="H83" s="546"/>
      <c r="I83" s="543"/>
      <c r="J83" s="543"/>
      <c r="K83" s="543"/>
      <c r="L83" s="534">
        <f>IF(OR(C83&gt;A_Stammdaten!$B$12,NOT(ISNUMBER(C83))),0,SUM($I83:J83)-$K83)</f>
        <v>0</v>
      </c>
      <c r="M83" s="543"/>
      <c r="N83" s="534">
        <f t="shared" si="6"/>
        <v>0</v>
      </c>
      <c r="O83" s="551"/>
      <c r="P83" s="534">
        <f t="shared" si="7"/>
        <v>0</v>
      </c>
      <c r="Q83" s="535">
        <f t="shared" si="8"/>
        <v>0</v>
      </c>
    </row>
    <row r="84" spans="1:17" x14ac:dyDescent="0.25">
      <c r="A84" s="536" t="b">
        <f t="shared" si="5"/>
        <v>0</v>
      </c>
      <c r="B84" s="543"/>
      <c r="C84" s="544"/>
      <c r="D84" s="544"/>
      <c r="E84" s="544"/>
      <c r="F84" s="544"/>
      <c r="G84" s="545"/>
      <c r="H84" s="546"/>
      <c r="I84" s="543"/>
      <c r="J84" s="543"/>
      <c r="K84" s="543"/>
      <c r="L84" s="534">
        <f>IF(OR(C84&gt;A_Stammdaten!$B$12,NOT(ISNUMBER(C84))),0,SUM($I84:J84)-$K84)</f>
        <v>0</v>
      </c>
      <c r="M84" s="543"/>
      <c r="N84" s="534">
        <f t="shared" si="6"/>
        <v>0</v>
      </c>
      <c r="O84" s="551"/>
      <c r="P84" s="534">
        <f t="shared" si="7"/>
        <v>0</v>
      </c>
      <c r="Q84" s="535">
        <f t="shared" si="8"/>
        <v>0</v>
      </c>
    </row>
    <row r="85" spans="1:17" x14ac:dyDescent="0.25">
      <c r="A85" s="536" t="b">
        <f t="shared" si="5"/>
        <v>0</v>
      </c>
      <c r="B85" s="543"/>
      <c r="C85" s="544"/>
      <c r="D85" s="544"/>
      <c r="E85" s="544"/>
      <c r="F85" s="544"/>
      <c r="G85" s="545"/>
      <c r="H85" s="546"/>
      <c r="I85" s="543"/>
      <c r="J85" s="543"/>
      <c r="K85" s="543"/>
      <c r="L85" s="534">
        <f>IF(OR(C85&gt;A_Stammdaten!$B$12,NOT(ISNUMBER(C85))),0,SUM($I85:J85)-$K85)</f>
        <v>0</v>
      </c>
      <c r="M85" s="543"/>
      <c r="N85" s="534">
        <f t="shared" si="6"/>
        <v>0</v>
      </c>
      <c r="O85" s="551"/>
      <c r="P85" s="534">
        <f t="shared" si="7"/>
        <v>0</v>
      </c>
      <c r="Q85" s="535">
        <f t="shared" si="8"/>
        <v>0</v>
      </c>
    </row>
    <row r="86" spans="1:17" x14ac:dyDescent="0.25">
      <c r="A86" s="536" t="b">
        <f t="shared" si="5"/>
        <v>0</v>
      </c>
      <c r="B86" s="543"/>
      <c r="C86" s="544"/>
      <c r="D86" s="544"/>
      <c r="E86" s="544"/>
      <c r="F86" s="544"/>
      <c r="G86" s="545"/>
      <c r="H86" s="546"/>
      <c r="I86" s="543"/>
      <c r="J86" s="543"/>
      <c r="K86" s="543"/>
      <c r="L86" s="534">
        <f>IF(OR(C86&gt;A_Stammdaten!$B$12,NOT(ISNUMBER(C86))),0,SUM($I86:J86)-$K86)</f>
        <v>0</v>
      </c>
      <c r="M86" s="543"/>
      <c r="N86" s="534">
        <f t="shared" si="6"/>
        <v>0</v>
      </c>
      <c r="O86" s="551"/>
      <c r="P86" s="534">
        <f t="shared" si="7"/>
        <v>0</v>
      </c>
      <c r="Q86" s="535">
        <f t="shared" si="8"/>
        <v>0</v>
      </c>
    </row>
    <row r="87" spans="1:17" x14ac:dyDescent="0.25">
      <c r="A87" s="536" t="b">
        <f t="shared" si="5"/>
        <v>0</v>
      </c>
      <c r="B87" s="543"/>
      <c r="C87" s="544"/>
      <c r="D87" s="544"/>
      <c r="E87" s="544"/>
      <c r="F87" s="544"/>
      <c r="G87" s="545"/>
      <c r="H87" s="546"/>
      <c r="I87" s="543"/>
      <c r="J87" s="543"/>
      <c r="K87" s="543"/>
      <c r="L87" s="534">
        <f>IF(OR(C87&gt;A_Stammdaten!$B$12,NOT(ISNUMBER(C87))),0,SUM($I87:J87)-$K87)</f>
        <v>0</v>
      </c>
      <c r="M87" s="543"/>
      <c r="N87" s="534">
        <f t="shared" si="6"/>
        <v>0</v>
      </c>
      <c r="O87" s="551"/>
      <c r="P87" s="534">
        <f t="shared" si="7"/>
        <v>0</v>
      </c>
      <c r="Q87" s="535">
        <f t="shared" si="8"/>
        <v>0</v>
      </c>
    </row>
    <row r="88" spans="1:17" x14ac:dyDescent="0.25">
      <c r="A88" s="536" t="b">
        <f t="shared" si="5"/>
        <v>0</v>
      </c>
      <c r="B88" s="543"/>
      <c r="C88" s="544"/>
      <c r="D88" s="544"/>
      <c r="E88" s="544"/>
      <c r="F88" s="544"/>
      <c r="G88" s="545"/>
      <c r="H88" s="546"/>
      <c r="I88" s="543"/>
      <c r="J88" s="543"/>
      <c r="K88" s="543"/>
      <c r="L88" s="534">
        <f>IF(OR(C88&gt;A_Stammdaten!$B$12,NOT(ISNUMBER(C88))),0,SUM($I88:J88)-$K88)</f>
        <v>0</v>
      </c>
      <c r="M88" s="543"/>
      <c r="N88" s="534">
        <f t="shared" si="6"/>
        <v>0</v>
      </c>
      <c r="O88" s="551"/>
      <c r="P88" s="534">
        <f t="shared" si="7"/>
        <v>0</v>
      </c>
      <c r="Q88" s="535">
        <f t="shared" si="8"/>
        <v>0</v>
      </c>
    </row>
    <row r="89" spans="1:17" x14ac:dyDescent="0.25">
      <c r="A89" s="536" t="b">
        <f t="shared" si="5"/>
        <v>0</v>
      </c>
      <c r="B89" s="543"/>
      <c r="C89" s="544"/>
      <c r="D89" s="544"/>
      <c r="E89" s="544"/>
      <c r="F89" s="544"/>
      <c r="G89" s="545"/>
      <c r="H89" s="546"/>
      <c r="I89" s="543"/>
      <c r="J89" s="543"/>
      <c r="K89" s="543"/>
      <c r="L89" s="534">
        <f>IF(OR(C89&gt;A_Stammdaten!$B$12,NOT(ISNUMBER(C89))),0,SUM($I89:J89)-$K89)</f>
        <v>0</v>
      </c>
      <c r="M89" s="543"/>
      <c r="N89" s="534">
        <f t="shared" si="6"/>
        <v>0</v>
      </c>
      <c r="O89" s="551"/>
      <c r="P89" s="534">
        <f t="shared" si="7"/>
        <v>0</v>
      </c>
      <c r="Q89" s="535">
        <f t="shared" si="8"/>
        <v>0</v>
      </c>
    </row>
    <row r="90" spans="1:17" x14ac:dyDescent="0.25">
      <c r="A90" s="536" t="b">
        <f t="shared" si="5"/>
        <v>0</v>
      </c>
      <c r="B90" s="543"/>
      <c r="C90" s="544"/>
      <c r="D90" s="544"/>
      <c r="E90" s="544"/>
      <c r="F90" s="544"/>
      <c r="G90" s="545"/>
      <c r="H90" s="546"/>
      <c r="I90" s="543"/>
      <c r="J90" s="543"/>
      <c r="K90" s="543"/>
      <c r="L90" s="534">
        <f>IF(OR(C90&gt;A_Stammdaten!$B$12,NOT(ISNUMBER(C90))),0,SUM($I90:J90)-$K90)</f>
        <v>0</v>
      </c>
      <c r="M90" s="543"/>
      <c r="N90" s="534">
        <f t="shared" si="6"/>
        <v>0</v>
      </c>
      <c r="O90" s="551"/>
      <c r="P90" s="534">
        <f t="shared" si="7"/>
        <v>0</v>
      </c>
      <c r="Q90" s="535">
        <f t="shared" si="8"/>
        <v>0</v>
      </c>
    </row>
    <row r="91" spans="1:17" x14ac:dyDescent="0.25">
      <c r="A91" s="536" t="b">
        <f t="shared" si="5"/>
        <v>0</v>
      </c>
      <c r="B91" s="543"/>
      <c r="C91" s="544"/>
      <c r="D91" s="544"/>
      <c r="E91" s="544"/>
      <c r="F91" s="544"/>
      <c r="G91" s="545"/>
      <c r="H91" s="546"/>
      <c r="I91" s="543"/>
      <c r="J91" s="543"/>
      <c r="K91" s="543"/>
      <c r="L91" s="534">
        <f>IF(OR(C91&gt;A_Stammdaten!$B$12,NOT(ISNUMBER(C91))),0,SUM($I91:J91)-$K91)</f>
        <v>0</v>
      </c>
      <c r="M91" s="543"/>
      <c r="N91" s="534">
        <f t="shared" si="6"/>
        <v>0</v>
      </c>
      <c r="O91" s="551"/>
      <c r="P91" s="534">
        <f t="shared" si="7"/>
        <v>0</v>
      </c>
      <c r="Q91" s="535">
        <f t="shared" si="8"/>
        <v>0</v>
      </c>
    </row>
    <row r="92" spans="1:17" x14ac:dyDescent="0.25">
      <c r="A92" s="536" t="b">
        <f t="shared" si="5"/>
        <v>0</v>
      </c>
      <c r="B92" s="543"/>
      <c r="C92" s="544"/>
      <c r="D92" s="544"/>
      <c r="E92" s="544"/>
      <c r="F92" s="544"/>
      <c r="G92" s="545"/>
      <c r="H92" s="546"/>
      <c r="I92" s="543"/>
      <c r="J92" s="543"/>
      <c r="K92" s="543"/>
      <c r="L92" s="534">
        <f>IF(OR(C92&gt;A_Stammdaten!$B$12,NOT(ISNUMBER(C92))),0,SUM($I92:J92)-$K92)</f>
        <v>0</v>
      </c>
      <c r="M92" s="543"/>
      <c r="N92" s="534">
        <f t="shared" si="6"/>
        <v>0</v>
      </c>
      <c r="O92" s="551"/>
      <c r="P92" s="534">
        <f t="shared" si="7"/>
        <v>0</v>
      </c>
      <c r="Q92" s="535">
        <f t="shared" si="8"/>
        <v>0</v>
      </c>
    </row>
    <row r="93" spans="1:17" x14ac:dyDescent="0.25">
      <c r="A93" s="536" t="b">
        <f t="shared" si="5"/>
        <v>0</v>
      </c>
      <c r="B93" s="543"/>
      <c r="C93" s="544"/>
      <c r="D93" s="544"/>
      <c r="E93" s="544"/>
      <c r="F93" s="544"/>
      <c r="G93" s="545"/>
      <c r="H93" s="546"/>
      <c r="I93" s="543"/>
      <c r="J93" s="543"/>
      <c r="K93" s="543"/>
      <c r="L93" s="534">
        <f>IF(OR(C93&gt;A_Stammdaten!$B$12,NOT(ISNUMBER(C93))),0,SUM($I93:J93)-$K93)</f>
        <v>0</v>
      </c>
      <c r="M93" s="543"/>
      <c r="N93" s="534">
        <f t="shared" si="6"/>
        <v>0</v>
      </c>
      <c r="O93" s="551"/>
      <c r="P93" s="534">
        <f t="shared" si="7"/>
        <v>0</v>
      </c>
      <c r="Q93" s="535">
        <f t="shared" si="8"/>
        <v>0</v>
      </c>
    </row>
    <row r="94" spans="1:17" x14ac:dyDescent="0.25">
      <c r="A94" s="536" t="b">
        <f t="shared" si="5"/>
        <v>0</v>
      </c>
      <c r="B94" s="543"/>
      <c r="C94" s="544"/>
      <c r="D94" s="544"/>
      <c r="E94" s="544"/>
      <c r="F94" s="544"/>
      <c r="G94" s="545"/>
      <c r="H94" s="546"/>
      <c r="I94" s="543"/>
      <c r="J94" s="543"/>
      <c r="K94" s="543"/>
      <c r="L94" s="534">
        <f>IF(OR(C94&gt;A_Stammdaten!$B$12,NOT(ISNUMBER(C94))),0,SUM($I94:J94)-$K94)</f>
        <v>0</v>
      </c>
      <c r="M94" s="543"/>
      <c r="N94" s="534">
        <f t="shared" si="6"/>
        <v>0</v>
      </c>
      <c r="O94" s="551"/>
      <c r="P94" s="534">
        <f t="shared" si="7"/>
        <v>0</v>
      </c>
      <c r="Q94" s="535">
        <f t="shared" si="8"/>
        <v>0</v>
      </c>
    </row>
    <row r="95" spans="1:17" x14ac:dyDescent="0.25">
      <c r="A95" s="536" t="b">
        <f t="shared" si="5"/>
        <v>0</v>
      </c>
      <c r="B95" s="543"/>
      <c r="C95" s="544"/>
      <c r="D95" s="544"/>
      <c r="E95" s="544"/>
      <c r="F95" s="544"/>
      <c r="G95" s="545"/>
      <c r="H95" s="546"/>
      <c r="I95" s="543"/>
      <c r="J95" s="543"/>
      <c r="K95" s="543"/>
      <c r="L95" s="534">
        <f>IF(OR(C95&gt;A_Stammdaten!$B$12,NOT(ISNUMBER(C95))),0,SUM($I95:J95)-$K95)</f>
        <v>0</v>
      </c>
      <c r="M95" s="543"/>
      <c r="N95" s="534">
        <f t="shared" si="6"/>
        <v>0</v>
      </c>
      <c r="O95" s="551"/>
      <c r="P95" s="534">
        <f t="shared" si="7"/>
        <v>0</v>
      </c>
      <c r="Q95" s="535">
        <f t="shared" si="8"/>
        <v>0</v>
      </c>
    </row>
    <row r="96" spans="1:17" x14ac:dyDescent="0.25">
      <c r="A96" s="536" t="b">
        <f t="shared" si="5"/>
        <v>0</v>
      </c>
      <c r="B96" s="543"/>
      <c r="C96" s="544"/>
      <c r="D96" s="544"/>
      <c r="E96" s="544"/>
      <c r="F96" s="544"/>
      <c r="G96" s="545"/>
      <c r="H96" s="546"/>
      <c r="I96" s="543"/>
      <c r="J96" s="543"/>
      <c r="K96" s="543"/>
      <c r="L96" s="534">
        <f>IF(OR(C96&gt;A_Stammdaten!$B$12,NOT(ISNUMBER(C96))),0,SUM($I96:J96)-$K96)</f>
        <v>0</v>
      </c>
      <c r="M96" s="543"/>
      <c r="N96" s="534">
        <f t="shared" si="6"/>
        <v>0</v>
      </c>
      <c r="O96" s="551"/>
      <c r="P96" s="534">
        <f t="shared" si="7"/>
        <v>0</v>
      </c>
      <c r="Q96" s="535">
        <f t="shared" si="8"/>
        <v>0</v>
      </c>
    </row>
    <row r="97" spans="1:17" x14ac:dyDescent="0.25">
      <c r="A97" s="536" t="b">
        <f t="shared" si="5"/>
        <v>0</v>
      </c>
      <c r="B97" s="543"/>
      <c r="C97" s="544"/>
      <c r="D97" s="544"/>
      <c r="E97" s="544"/>
      <c r="F97" s="544"/>
      <c r="G97" s="545"/>
      <c r="H97" s="546"/>
      <c r="I97" s="543"/>
      <c r="J97" s="543"/>
      <c r="K97" s="543"/>
      <c r="L97" s="534">
        <f>IF(OR(C97&gt;A_Stammdaten!$B$12,NOT(ISNUMBER(C97))),0,SUM($I97:J97)-$K97)</f>
        <v>0</v>
      </c>
      <c r="M97" s="543"/>
      <c r="N97" s="534">
        <f t="shared" si="6"/>
        <v>0</v>
      </c>
      <c r="O97" s="551"/>
      <c r="P97" s="534">
        <f t="shared" si="7"/>
        <v>0</v>
      </c>
      <c r="Q97" s="535">
        <f t="shared" si="8"/>
        <v>0</v>
      </c>
    </row>
    <row r="98" spans="1:17" x14ac:dyDescent="0.25">
      <c r="A98" s="536" t="b">
        <f t="shared" si="5"/>
        <v>0</v>
      </c>
      <c r="B98" s="543"/>
      <c r="C98" s="544"/>
      <c r="D98" s="544"/>
      <c r="E98" s="544"/>
      <c r="F98" s="544"/>
      <c r="G98" s="545"/>
      <c r="H98" s="546"/>
      <c r="I98" s="543"/>
      <c r="J98" s="543"/>
      <c r="K98" s="543"/>
      <c r="L98" s="534">
        <f>IF(OR(C98&gt;A_Stammdaten!$B$12,NOT(ISNUMBER(C98))),0,SUM($I98:J98)-$K98)</f>
        <v>0</v>
      </c>
      <c r="M98" s="543"/>
      <c r="N98" s="534">
        <f t="shared" si="6"/>
        <v>0</v>
      </c>
      <c r="O98" s="551"/>
      <c r="P98" s="534">
        <f t="shared" si="7"/>
        <v>0</v>
      </c>
      <c r="Q98" s="535">
        <f t="shared" si="8"/>
        <v>0</v>
      </c>
    </row>
    <row r="99" spans="1:17" x14ac:dyDescent="0.25">
      <c r="A99" s="536" t="b">
        <f t="shared" si="5"/>
        <v>0</v>
      </c>
      <c r="B99" s="543"/>
      <c r="C99" s="544"/>
      <c r="D99" s="544"/>
      <c r="E99" s="544"/>
      <c r="F99" s="544"/>
      <c r="G99" s="545"/>
      <c r="H99" s="546"/>
      <c r="I99" s="543"/>
      <c r="J99" s="543"/>
      <c r="K99" s="543"/>
      <c r="L99" s="534">
        <f>IF(OR(C99&gt;A_Stammdaten!$B$12,NOT(ISNUMBER(C99))),0,SUM($I99:J99)-$K99)</f>
        <v>0</v>
      </c>
      <c r="M99" s="543"/>
      <c r="N99" s="534">
        <f t="shared" si="6"/>
        <v>0</v>
      </c>
      <c r="O99" s="551"/>
      <c r="P99" s="534">
        <f t="shared" si="7"/>
        <v>0</v>
      </c>
      <c r="Q99" s="535">
        <f t="shared" si="8"/>
        <v>0</v>
      </c>
    </row>
    <row r="100" spans="1:17" x14ac:dyDescent="0.25">
      <c r="A100" s="536" t="b">
        <f t="shared" si="5"/>
        <v>0</v>
      </c>
      <c r="B100" s="543"/>
      <c r="C100" s="544"/>
      <c r="D100" s="544"/>
      <c r="E100" s="544"/>
      <c r="F100" s="544"/>
      <c r="G100" s="545"/>
      <c r="H100" s="546"/>
      <c r="I100" s="543"/>
      <c r="J100" s="543"/>
      <c r="K100" s="543"/>
      <c r="L100" s="534">
        <f>IF(OR(C100&gt;A_Stammdaten!$B$12,NOT(ISNUMBER(C100))),0,SUM($I100:J100)-$K100)</f>
        <v>0</v>
      </c>
      <c r="M100" s="543"/>
      <c r="N100" s="534">
        <f t="shared" si="6"/>
        <v>0</v>
      </c>
      <c r="O100" s="551"/>
      <c r="P100" s="534">
        <f t="shared" si="7"/>
        <v>0</v>
      </c>
      <c r="Q100" s="535">
        <f t="shared" si="8"/>
        <v>0</v>
      </c>
    </row>
    <row r="101" spans="1:17" x14ac:dyDescent="0.25">
      <c r="A101" s="536" t="b">
        <f t="shared" si="5"/>
        <v>0</v>
      </c>
      <c r="B101" s="543"/>
      <c r="C101" s="544"/>
      <c r="D101" s="544"/>
      <c r="E101" s="544"/>
      <c r="F101" s="544"/>
      <c r="G101" s="545"/>
      <c r="H101" s="546"/>
      <c r="I101" s="543"/>
      <c r="J101" s="543"/>
      <c r="K101" s="543"/>
      <c r="L101" s="534">
        <f>IF(OR(C101&gt;A_Stammdaten!$B$12,NOT(ISNUMBER(C101))),0,SUM($I101:J101)-$K101)</f>
        <v>0</v>
      </c>
      <c r="M101" s="543"/>
      <c r="N101" s="534">
        <f t="shared" si="6"/>
        <v>0</v>
      </c>
      <c r="O101" s="551"/>
      <c r="P101" s="534">
        <f t="shared" si="7"/>
        <v>0</v>
      </c>
      <c r="Q101" s="535">
        <f t="shared" si="8"/>
        <v>0</v>
      </c>
    </row>
    <row r="102" spans="1:17" x14ac:dyDescent="0.25">
      <c r="A102" s="536" t="b">
        <f t="shared" si="5"/>
        <v>0</v>
      </c>
      <c r="B102" s="543"/>
      <c r="C102" s="544"/>
      <c r="D102" s="544"/>
      <c r="E102" s="544"/>
      <c r="F102" s="544"/>
      <c r="G102" s="545"/>
      <c r="H102" s="546"/>
      <c r="I102" s="543"/>
      <c r="J102" s="543"/>
      <c r="K102" s="543"/>
      <c r="L102" s="534">
        <f>IF(OR(C102&gt;A_Stammdaten!$B$12,NOT(ISNUMBER(C102))),0,SUM($I102:J102)-$K102)</f>
        <v>0</v>
      </c>
      <c r="M102" s="543"/>
      <c r="N102" s="534">
        <f t="shared" si="6"/>
        <v>0</v>
      </c>
      <c r="O102" s="551"/>
      <c r="P102" s="534">
        <f t="shared" si="7"/>
        <v>0</v>
      </c>
      <c r="Q102" s="535">
        <f t="shared" si="8"/>
        <v>0</v>
      </c>
    </row>
    <row r="103" spans="1:17" x14ac:dyDescent="0.25">
      <c r="A103" s="536" t="b">
        <f t="shared" si="5"/>
        <v>0</v>
      </c>
      <c r="B103" s="543"/>
      <c r="C103" s="544"/>
      <c r="D103" s="544"/>
      <c r="E103" s="544"/>
      <c r="F103" s="544"/>
      <c r="G103" s="545"/>
      <c r="H103" s="546"/>
      <c r="I103" s="543"/>
      <c r="J103" s="543"/>
      <c r="K103" s="543"/>
      <c r="L103" s="534">
        <f>IF(OR(C103&gt;A_Stammdaten!$B$12,NOT(ISNUMBER(C103))),0,SUM($I103:J103)-$K103)</f>
        <v>0</v>
      </c>
      <c r="M103" s="543"/>
      <c r="N103" s="534">
        <f t="shared" si="6"/>
        <v>0</v>
      </c>
      <c r="O103" s="551"/>
      <c r="P103" s="534">
        <f t="shared" si="7"/>
        <v>0</v>
      </c>
      <c r="Q103" s="535">
        <f t="shared" si="8"/>
        <v>0</v>
      </c>
    </row>
    <row r="104" spans="1:17" x14ac:dyDescent="0.25">
      <c r="A104" s="536" t="b">
        <f t="shared" si="5"/>
        <v>0</v>
      </c>
      <c r="B104" s="543"/>
      <c r="C104" s="544"/>
      <c r="D104" s="544"/>
      <c r="E104" s="544"/>
      <c r="F104" s="544"/>
      <c r="G104" s="545"/>
      <c r="H104" s="546"/>
      <c r="I104" s="543"/>
      <c r="J104" s="543"/>
      <c r="K104" s="543"/>
      <c r="L104" s="534">
        <f>IF(OR(C104&gt;A_Stammdaten!$B$12,NOT(ISNUMBER(C104))),0,SUM($I104:J104)-$K104)</f>
        <v>0</v>
      </c>
      <c r="M104" s="543"/>
      <c r="N104" s="534">
        <f t="shared" si="6"/>
        <v>0</v>
      </c>
      <c r="O104" s="551"/>
      <c r="P104" s="534">
        <f t="shared" si="7"/>
        <v>0</v>
      </c>
      <c r="Q104" s="535">
        <f t="shared" si="8"/>
        <v>0</v>
      </c>
    </row>
    <row r="105" spans="1:17" x14ac:dyDescent="0.25">
      <c r="A105" s="536" t="b">
        <f t="shared" si="5"/>
        <v>0</v>
      </c>
      <c r="B105" s="543"/>
      <c r="C105" s="544"/>
      <c r="D105" s="544"/>
      <c r="E105" s="544"/>
      <c r="F105" s="544"/>
      <c r="G105" s="545"/>
      <c r="H105" s="546"/>
      <c r="I105" s="543"/>
      <c r="J105" s="543"/>
      <c r="K105" s="543"/>
      <c r="L105" s="534">
        <f>IF(OR(C105&gt;A_Stammdaten!$B$12,NOT(ISNUMBER(C105))),0,SUM($I105:J105)-$K105)</f>
        <v>0</v>
      </c>
      <c r="M105" s="543"/>
      <c r="N105" s="534">
        <f t="shared" si="6"/>
        <v>0</v>
      </c>
      <c r="O105" s="551"/>
      <c r="P105" s="534">
        <f t="shared" si="7"/>
        <v>0</v>
      </c>
      <c r="Q105" s="535">
        <f t="shared" si="8"/>
        <v>0</v>
      </c>
    </row>
    <row r="106" spans="1:17" x14ac:dyDescent="0.25">
      <c r="A106" s="536" t="b">
        <f t="shared" si="5"/>
        <v>0</v>
      </c>
      <c r="B106" s="543"/>
      <c r="C106" s="544"/>
      <c r="D106" s="544"/>
      <c r="E106" s="544"/>
      <c r="F106" s="544"/>
      <c r="G106" s="545"/>
      <c r="H106" s="546"/>
      <c r="I106" s="543"/>
      <c r="J106" s="543"/>
      <c r="K106" s="543"/>
      <c r="L106" s="534">
        <f>IF(OR(C106&gt;A_Stammdaten!$B$12,NOT(ISNUMBER(C106))),0,SUM($I106:J106)-$K106)</f>
        <v>0</v>
      </c>
      <c r="M106" s="543"/>
      <c r="N106" s="534">
        <f t="shared" si="6"/>
        <v>0</v>
      </c>
      <c r="O106" s="551"/>
      <c r="P106" s="534">
        <f t="shared" si="7"/>
        <v>0</v>
      </c>
      <c r="Q106" s="535">
        <f t="shared" si="8"/>
        <v>0</v>
      </c>
    </row>
    <row r="107" spans="1:17" x14ac:dyDescent="0.25">
      <c r="A107" s="536" t="b">
        <f t="shared" si="5"/>
        <v>0</v>
      </c>
      <c r="B107" s="543"/>
      <c r="C107" s="544"/>
      <c r="D107" s="544"/>
      <c r="E107" s="544"/>
      <c r="F107" s="544"/>
      <c r="G107" s="545"/>
      <c r="H107" s="546"/>
      <c r="I107" s="543"/>
      <c r="J107" s="543"/>
      <c r="K107" s="543"/>
      <c r="L107" s="534">
        <f>IF(OR(C107&gt;A_Stammdaten!$B$12,NOT(ISNUMBER(C107))),0,SUM($I107:J107)-$K107)</f>
        <v>0</v>
      </c>
      <c r="M107" s="543"/>
      <c r="N107" s="534">
        <f t="shared" si="6"/>
        <v>0</v>
      </c>
      <c r="O107" s="551"/>
      <c r="P107" s="534">
        <f t="shared" si="7"/>
        <v>0</v>
      </c>
      <c r="Q107" s="535">
        <f t="shared" si="8"/>
        <v>0</v>
      </c>
    </row>
    <row r="108" spans="1:17" x14ac:dyDescent="0.25">
      <c r="A108" s="536" t="b">
        <f t="shared" si="5"/>
        <v>0</v>
      </c>
      <c r="B108" s="543"/>
      <c r="C108" s="544"/>
      <c r="D108" s="544"/>
      <c r="E108" s="544"/>
      <c r="F108" s="544"/>
      <c r="G108" s="545"/>
      <c r="H108" s="546"/>
      <c r="I108" s="543"/>
      <c r="J108" s="543"/>
      <c r="K108" s="543"/>
      <c r="L108" s="534">
        <f>IF(OR(C108&gt;A_Stammdaten!$B$12,NOT(ISNUMBER(C108))),0,SUM($I108:J108)-$K108)</f>
        <v>0</v>
      </c>
      <c r="M108" s="543"/>
      <c r="N108" s="534">
        <f t="shared" si="6"/>
        <v>0</v>
      </c>
      <c r="O108" s="551"/>
      <c r="P108" s="534">
        <f t="shared" si="7"/>
        <v>0</v>
      </c>
      <c r="Q108" s="535">
        <f t="shared" si="8"/>
        <v>0</v>
      </c>
    </row>
    <row r="109" spans="1:17" x14ac:dyDescent="0.25">
      <c r="A109" s="536" t="b">
        <f t="shared" si="5"/>
        <v>0</v>
      </c>
      <c r="B109" s="543"/>
      <c r="C109" s="544"/>
      <c r="D109" s="544"/>
      <c r="E109" s="544"/>
      <c r="F109" s="544"/>
      <c r="G109" s="545"/>
      <c r="H109" s="546"/>
      <c r="I109" s="543"/>
      <c r="J109" s="543"/>
      <c r="K109" s="543"/>
      <c r="L109" s="534">
        <f>IF(OR(C109&gt;A_Stammdaten!$B$12,NOT(ISNUMBER(C109))),0,SUM($I109:J109)-$K109)</f>
        <v>0</v>
      </c>
      <c r="M109" s="543"/>
      <c r="N109" s="534">
        <f t="shared" si="6"/>
        <v>0</v>
      </c>
      <c r="O109" s="551"/>
      <c r="P109" s="534">
        <f t="shared" si="7"/>
        <v>0</v>
      </c>
      <c r="Q109" s="535">
        <f t="shared" si="8"/>
        <v>0</v>
      </c>
    </row>
    <row r="110" spans="1:17" x14ac:dyDescent="0.25">
      <c r="A110" s="536" t="b">
        <f t="shared" si="5"/>
        <v>0</v>
      </c>
      <c r="B110" s="543"/>
      <c r="C110" s="544"/>
      <c r="D110" s="544"/>
      <c r="E110" s="544"/>
      <c r="F110" s="544"/>
      <c r="G110" s="545"/>
      <c r="H110" s="546"/>
      <c r="I110" s="543"/>
      <c r="J110" s="543"/>
      <c r="K110" s="543"/>
      <c r="L110" s="534">
        <f>IF(OR(C110&gt;A_Stammdaten!$B$12,NOT(ISNUMBER(C110))),0,SUM($I110:J110)-$K110)</f>
        <v>0</v>
      </c>
      <c r="M110" s="543"/>
      <c r="N110" s="534">
        <f t="shared" si="6"/>
        <v>0</v>
      </c>
      <c r="O110" s="551"/>
      <c r="P110" s="534">
        <f t="shared" si="7"/>
        <v>0</v>
      </c>
      <c r="Q110" s="535">
        <f t="shared" si="8"/>
        <v>0</v>
      </c>
    </row>
    <row r="111" spans="1:17" x14ac:dyDescent="0.25">
      <c r="A111" s="536" t="b">
        <f t="shared" si="5"/>
        <v>0</v>
      </c>
      <c r="B111" s="543"/>
      <c r="C111" s="544"/>
      <c r="D111" s="544"/>
      <c r="E111" s="544"/>
      <c r="F111" s="544"/>
      <c r="G111" s="545"/>
      <c r="H111" s="546"/>
      <c r="I111" s="543"/>
      <c r="J111" s="543"/>
      <c r="K111" s="543"/>
      <c r="L111" s="534">
        <f>IF(OR(C111&gt;A_Stammdaten!$B$12,NOT(ISNUMBER(C111))),0,SUM($I111:J111)-$K111)</f>
        <v>0</v>
      </c>
      <c r="M111" s="543"/>
      <c r="N111" s="534">
        <f t="shared" si="6"/>
        <v>0</v>
      </c>
      <c r="O111" s="551"/>
      <c r="P111" s="534">
        <f t="shared" si="7"/>
        <v>0</v>
      </c>
      <c r="Q111" s="535">
        <f t="shared" si="8"/>
        <v>0</v>
      </c>
    </row>
    <row r="112" spans="1:17" x14ac:dyDescent="0.25">
      <c r="A112" s="536" t="b">
        <f t="shared" si="5"/>
        <v>0</v>
      </c>
      <c r="B112" s="543"/>
      <c r="C112" s="544"/>
      <c r="D112" s="544"/>
      <c r="E112" s="544"/>
      <c r="F112" s="544"/>
      <c r="G112" s="545"/>
      <c r="H112" s="546"/>
      <c r="I112" s="543"/>
      <c r="J112" s="543"/>
      <c r="K112" s="543"/>
      <c r="L112" s="534">
        <f>IF(OR(C112&gt;A_Stammdaten!$B$12,NOT(ISNUMBER(C112))),0,SUM($I112:J112)-$K112)</f>
        <v>0</v>
      </c>
      <c r="M112" s="543"/>
      <c r="N112" s="534">
        <f t="shared" si="6"/>
        <v>0</v>
      </c>
      <c r="O112" s="551"/>
      <c r="P112" s="534">
        <f t="shared" si="7"/>
        <v>0</v>
      </c>
      <c r="Q112" s="535">
        <f t="shared" si="8"/>
        <v>0</v>
      </c>
    </row>
    <row r="113" spans="1:17" x14ac:dyDescent="0.25">
      <c r="A113" s="536" t="b">
        <f t="shared" si="5"/>
        <v>0</v>
      </c>
      <c r="B113" s="543"/>
      <c r="C113" s="544"/>
      <c r="D113" s="544"/>
      <c r="E113" s="544"/>
      <c r="F113" s="544"/>
      <c r="G113" s="545"/>
      <c r="H113" s="546"/>
      <c r="I113" s="543"/>
      <c r="J113" s="543"/>
      <c r="K113" s="543"/>
      <c r="L113" s="534">
        <f>IF(OR(C113&gt;A_Stammdaten!$B$12,NOT(ISNUMBER(C113))),0,SUM($I113:J113)-$K113)</f>
        <v>0</v>
      </c>
      <c r="M113" s="543"/>
      <c r="N113" s="534">
        <f t="shared" si="6"/>
        <v>0</v>
      </c>
      <c r="O113" s="551"/>
      <c r="P113" s="534">
        <f t="shared" si="7"/>
        <v>0</v>
      </c>
      <c r="Q113" s="535">
        <f t="shared" si="8"/>
        <v>0</v>
      </c>
    </row>
    <row r="114" spans="1:17" x14ac:dyDescent="0.25">
      <c r="A114" s="536" t="b">
        <f t="shared" si="5"/>
        <v>0</v>
      </c>
      <c r="B114" s="543"/>
      <c r="C114" s="544"/>
      <c r="D114" s="544"/>
      <c r="E114" s="544"/>
      <c r="F114" s="544"/>
      <c r="G114" s="545"/>
      <c r="H114" s="546"/>
      <c r="I114" s="543"/>
      <c r="J114" s="543"/>
      <c r="K114" s="543"/>
      <c r="L114" s="534">
        <f>IF(OR(C114&gt;A_Stammdaten!$B$12,NOT(ISNUMBER(C114))),0,SUM($I114:J114)-$K114)</f>
        <v>0</v>
      </c>
      <c r="M114" s="543"/>
      <c r="N114" s="534">
        <f t="shared" si="6"/>
        <v>0</v>
      </c>
      <c r="O114" s="551"/>
      <c r="P114" s="534">
        <f t="shared" si="7"/>
        <v>0</v>
      </c>
      <c r="Q114" s="535">
        <f t="shared" si="8"/>
        <v>0</v>
      </c>
    </row>
    <row r="115" spans="1:17" x14ac:dyDescent="0.25">
      <c r="A115" s="536" t="b">
        <f t="shared" si="5"/>
        <v>0</v>
      </c>
      <c r="B115" s="543"/>
      <c r="C115" s="544"/>
      <c r="D115" s="544"/>
      <c r="E115" s="544"/>
      <c r="F115" s="544"/>
      <c r="G115" s="545"/>
      <c r="H115" s="546"/>
      <c r="I115" s="543"/>
      <c r="J115" s="543"/>
      <c r="K115" s="543"/>
      <c r="L115" s="534">
        <f>IF(OR(C115&gt;A_Stammdaten!$B$12,NOT(ISNUMBER(C115))),0,SUM($I115:J115)-$K115)</f>
        <v>0</v>
      </c>
      <c r="M115" s="543"/>
      <c r="N115" s="534">
        <f t="shared" si="6"/>
        <v>0</v>
      </c>
      <c r="O115" s="551"/>
      <c r="P115" s="534">
        <f t="shared" si="7"/>
        <v>0</v>
      </c>
      <c r="Q115" s="535">
        <f t="shared" si="8"/>
        <v>0</v>
      </c>
    </row>
    <row r="116" spans="1:17" x14ac:dyDescent="0.25">
      <c r="A116" s="536" t="b">
        <f t="shared" si="5"/>
        <v>0</v>
      </c>
      <c r="B116" s="543"/>
      <c r="C116" s="544"/>
      <c r="D116" s="544"/>
      <c r="E116" s="544"/>
      <c r="F116" s="544"/>
      <c r="G116" s="545"/>
      <c r="H116" s="546"/>
      <c r="I116" s="543"/>
      <c r="J116" s="543"/>
      <c r="K116" s="543"/>
      <c r="L116" s="534">
        <f>IF(OR(C116&gt;A_Stammdaten!$B$12,NOT(ISNUMBER(C116))),0,SUM($I116:J116)-$K116)</f>
        <v>0</v>
      </c>
      <c r="M116" s="543"/>
      <c r="N116" s="534">
        <f t="shared" si="6"/>
        <v>0</v>
      </c>
      <c r="O116" s="551"/>
      <c r="P116" s="534">
        <f t="shared" si="7"/>
        <v>0</v>
      </c>
      <c r="Q116" s="535">
        <f t="shared" si="8"/>
        <v>0</v>
      </c>
    </row>
    <row r="117" spans="1:17" x14ac:dyDescent="0.25">
      <c r="A117" s="536" t="b">
        <f t="shared" si="5"/>
        <v>0</v>
      </c>
      <c r="B117" s="543"/>
      <c r="C117" s="544"/>
      <c r="D117" s="544"/>
      <c r="E117" s="544"/>
      <c r="F117" s="544"/>
      <c r="G117" s="545"/>
      <c r="H117" s="546"/>
      <c r="I117" s="543"/>
      <c r="J117" s="543"/>
      <c r="K117" s="543"/>
      <c r="L117" s="534">
        <f>IF(OR(C117&gt;A_Stammdaten!$B$12,NOT(ISNUMBER(C117))),0,SUM($I117:J117)-$K117)</f>
        <v>0</v>
      </c>
      <c r="M117" s="543"/>
      <c r="N117" s="534">
        <f t="shared" si="6"/>
        <v>0</v>
      </c>
      <c r="O117" s="551"/>
      <c r="P117" s="534">
        <f t="shared" si="7"/>
        <v>0</v>
      </c>
      <c r="Q117" s="535">
        <f t="shared" si="8"/>
        <v>0</v>
      </c>
    </row>
    <row r="118" spans="1:17" x14ac:dyDescent="0.25">
      <c r="A118" s="536" t="b">
        <f t="shared" si="5"/>
        <v>0</v>
      </c>
      <c r="B118" s="543"/>
      <c r="C118" s="544"/>
      <c r="D118" s="544"/>
      <c r="E118" s="544"/>
      <c r="F118" s="544"/>
      <c r="G118" s="545"/>
      <c r="H118" s="546"/>
      <c r="I118" s="543"/>
      <c r="J118" s="543"/>
      <c r="K118" s="543"/>
      <c r="L118" s="534">
        <f>IF(OR(C118&gt;A_Stammdaten!$B$12,NOT(ISNUMBER(C118))),0,SUM($I118:J118)-$K118)</f>
        <v>0</v>
      </c>
      <c r="M118" s="543"/>
      <c r="N118" s="534">
        <f t="shared" si="6"/>
        <v>0</v>
      </c>
      <c r="O118" s="551"/>
      <c r="P118" s="534">
        <f t="shared" si="7"/>
        <v>0</v>
      </c>
      <c r="Q118" s="535">
        <f t="shared" si="8"/>
        <v>0</v>
      </c>
    </row>
    <row r="119" spans="1:17" x14ac:dyDescent="0.25">
      <c r="A119" s="536" t="b">
        <f t="shared" si="5"/>
        <v>0</v>
      </c>
      <c r="B119" s="543"/>
      <c r="C119" s="544"/>
      <c r="D119" s="544"/>
      <c r="E119" s="544"/>
      <c r="F119" s="544"/>
      <c r="G119" s="545"/>
      <c r="H119" s="546"/>
      <c r="I119" s="543"/>
      <c r="J119" s="543"/>
      <c r="K119" s="543"/>
      <c r="L119" s="534">
        <f>IF(OR(C119&gt;A_Stammdaten!$B$12,NOT(ISNUMBER(C119))),0,SUM($I119:J119)-$K119)</f>
        <v>0</v>
      </c>
      <c r="M119" s="543"/>
      <c r="N119" s="534">
        <f t="shared" si="6"/>
        <v>0</v>
      </c>
      <c r="O119" s="551"/>
      <c r="P119" s="534">
        <f t="shared" si="7"/>
        <v>0</v>
      </c>
      <c r="Q119" s="535">
        <f t="shared" si="8"/>
        <v>0</v>
      </c>
    </row>
    <row r="120" spans="1:17" x14ac:dyDescent="0.25">
      <c r="A120" s="536" t="b">
        <f t="shared" si="5"/>
        <v>0</v>
      </c>
      <c r="B120" s="543"/>
      <c r="C120" s="544"/>
      <c r="D120" s="544"/>
      <c r="E120" s="544"/>
      <c r="F120" s="544"/>
      <c r="G120" s="545"/>
      <c r="H120" s="546"/>
      <c r="I120" s="543"/>
      <c r="J120" s="543"/>
      <c r="K120" s="543"/>
      <c r="L120" s="534">
        <f>IF(OR(C120&gt;A_Stammdaten!$B$12,NOT(ISNUMBER(C120))),0,SUM($I120:J120)-$K120)</f>
        <v>0</v>
      </c>
      <c r="M120" s="543"/>
      <c r="N120" s="534">
        <f t="shared" si="6"/>
        <v>0</v>
      </c>
      <c r="O120" s="551"/>
      <c r="P120" s="534">
        <f t="shared" si="7"/>
        <v>0</v>
      </c>
      <c r="Q120" s="535">
        <f t="shared" si="8"/>
        <v>0</v>
      </c>
    </row>
    <row r="121" spans="1:17" x14ac:dyDescent="0.25">
      <c r="A121" s="536" t="b">
        <f t="shared" si="5"/>
        <v>0</v>
      </c>
      <c r="B121" s="543"/>
      <c r="C121" s="544"/>
      <c r="D121" s="544"/>
      <c r="E121" s="544"/>
      <c r="F121" s="544"/>
      <c r="G121" s="545"/>
      <c r="H121" s="546"/>
      <c r="I121" s="543"/>
      <c r="J121" s="543"/>
      <c r="K121" s="543"/>
      <c r="L121" s="534">
        <f>IF(OR(C121&gt;A_Stammdaten!$B$12,NOT(ISNUMBER(C121))),0,SUM($I121:J121)-$K121)</f>
        <v>0</v>
      </c>
      <c r="M121" s="543"/>
      <c r="N121" s="534">
        <f t="shared" si="6"/>
        <v>0</v>
      </c>
      <c r="O121" s="551"/>
      <c r="P121" s="534">
        <f t="shared" si="7"/>
        <v>0</v>
      </c>
      <c r="Q121" s="535">
        <f t="shared" si="8"/>
        <v>0</v>
      </c>
    </row>
    <row r="122" spans="1:17" x14ac:dyDescent="0.25">
      <c r="A122" s="536" t="b">
        <f t="shared" si="5"/>
        <v>0</v>
      </c>
      <c r="B122" s="543"/>
      <c r="C122" s="544"/>
      <c r="D122" s="544"/>
      <c r="E122" s="544"/>
      <c r="F122" s="544"/>
      <c r="G122" s="545"/>
      <c r="H122" s="546"/>
      <c r="I122" s="543"/>
      <c r="J122" s="543"/>
      <c r="K122" s="543"/>
      <c r="L122" s="534">
        <f>IF(OR(C122&gt;A_Stammdaten!$B$12,NOT(ISNUMBER(C122))),0,SUM($I122:J122)-$K122)</f>
        <v>0</v>
      </c>
      <c r="M122" s="543"/>
      <c r="N122" s="534">
        <f t="shared" si="6"/>
        <v>0</v>
      </c>
      <c r="O122" s="551"/>
      <c r="P122" s="534">
        <f t="shared" si="7"/>
        <v>0</v>
      </c>
      <c r="Q122" s="535">
        <f t="shared" si="8"/>
        <v>0</v>
      </c>
    </row>
    <row r="123" spans="1:17" x14ac:dyDescent="0.25">
      <c r="A123" s="536" t="b">
        <f t="shared" si="5"/>
        <v>0</v>
      </c>
      <c r="B123" s="543"/>
      <c r="C123" s="544"/>
      <c r="D123" s="544"/>
      <c r="E123" s="544"/>
      <c r="F123" s="544"/>
      <c r="G123" s="545"/>
      <c r="H123" s="546"/>
      <c r="I123" s="543"/>
      <c r="J123" s="543"/>
      <c r="K123" s="543"/>
      <c r="L123" s="534">
        <f>IF(OR(C123&gt;A_Stammdaten!$B$12,NOT(ISNUMBER(C123))),0,SUM($I123:J123)-$K123)</f>
        <v>0</v>
      </c>
      <c r="M123" s="543"/>
      <c r="N123" s="534">
        <f t="shared" si="6"/>
        <v>0</v>
      </c>
      <c r="O123" s="551"/>
      <c r="P123" s="534">
        <f t="shared" si="7"/>
        <v>0</v>
      </c>
      <c r="Q123" s="535">
        <f t="shared" si="8"/>
        <v>0</v>
      </c>
    </row>
    <row r="124" spans="1:17" x14ac:dyDescent="0.25">
      <c r="A124" s="536" t="b">
        <f t="shared" si="5"/>
        <v>0</v>
      </c>
      <c r="B124" s="543"/>
      <c r="C124" s="544"/>
      <c r="D124" s="544"/>
      <c r="E124" s="544"/>
      <c r="F124" s="544"/>
      <c r="G124" s="545"/>
      <c r="H124" s="546"/>
      <c r="I124" s="543"/>
      <c r="J124" s="543"/>
      <c r="K124" s="543"/>
      <c r="L124" s="534">
        <f>IF(OR(C124&gt;A_Stammdaten!$B$12,NOT(ISNUMBER(C124))),0,SUM($I124:J124)-$K124)</f>
        <v>0</v>
      </c>
      <c r="M124" s="543"/>
      <c r="N124" s="534">
        <f t="shared" si="6"/>
        <v>0</v>
      </c>
      <c r="O124" s="551"/>
      <c r="P124" s="534">
        <f t="shared" si="7"/>
        <v>0</v>
      </c>
      <c r="Q124" s="535">
        <f t="shared" si="8"/>
        <v>0</v>
      </c>
    </row>
    <row r="125" spans="1:17" x14ac:dyDescent="0.25">
      <c r="A125" s="536" t="b">
        <f t="shared" si="5"/>
        <v>0</v>
      </c>
      <c r="B125" s="543"/>
      <c r="C125" s="544"/>
      <c r="D125" s="544"/>
      <c r="E125" s="544"/>
      <c r="F125" s="544"/>
      <c r="G125" s="545"/>
      <c r="H125" s="546"/>
      <c r="I125" s="543"/>
      <c r="J125" s="543"/>
      <c r="K125" s="543"/>
      <c r="L125" s="534">
        <f>IF(OR(C125&gt;A_Stammdaten!$B$12,NOT(ISNUMBER(C125))),0,SUM($I125:J125)-$K125)</f>
        <v>0</v>
      </c>
      <c r="M125" s="543"/>
      <c r="N125" s="534">
        <f t="shared" si="6"/>
        <v>0</v>
      </c>
      <c r="O125" s="551"/>
      <c r="P125" s="534">
        <f t="shared" si="7"/>
        <v>0</v>
      </c>
      <c r="Q125" s="535">
        <f t="shared" si="8"/>
        <v>0</v>
      </c>
    </row>
    <row r="126" spans="1:17" x14ac:dyDescent="0.25">
      <c r="A126" s="536" t="b">
        <f t="shared" si="5"/>
        <v>0</v>
      </c>
      <c r="B126" s="543"/>
      <c r="C126" s="544"/>
      <c r="D126" s="544"/>
      <c r="E126" s="544"/>
      <c r="F126" s="544"/>
      <c r="G126" s="545"/>
      <c r="H126" s="546"/>
      <c r="I126" s="543"/>
      <c r="J126" s="543"/>
      <c r="K126" s="543"/>
      <c r="L126" s="534">
        <f>IF(OR(C126&gt;A_Stammdaten!$B$12,NOT(ISNUMBER(C126))),0,SUM($I126:J126)-$K126)</f>
        <v>0</v>
      </c>
      <c r="M126" s="543"/>
      <c r="N126" s="534">
        <f t="shared" si="6"/>
        <v>0</v>
      </c>
      <c r="O126" s="551"/>
      <c r="P126" s="534">
        <f t="shared" si="7"/>
        <v>0</v>
      </c>
      <c r="Q126" s="535">
        <f t="shared" si="8"/>
        <v>0</v>
      </c>
    </row>
    <row r="127" spans="1:17" x14ac:dyDescent="0.25">
      <c r="A127" s="536" t="b">
        <f t="shared" si="5"/>
        <v>0</v>
      </c>
      <c r="B127" s="543"/>
      <c r="C127" s="544"/>
      <c r="D127" s="544"/>
      <c r="E127" s="544"/>
      <c r="F127" s="544"/>
      <c r="G127" s="545"/>
      <c r="H127" s="546"/>
      <c r="I127" s="543"/>
      <c r="J127" s="543"/>
      <c r="K127" s="543"/>
      <c r="L127" s="534">
        <f>IF(OR(C127&gt;A_Stammdaten!$B$12,NOT(ISNUMBER(C127))),0,SUM($I127:J127)-$K127)</f>
        <v>0</v>
      </c>
      <c r="M127" s="543"/>
      <c r="N127" s="534">
        <f t="shared" si="6"/>
        <v>0</v>
      </c>
      <c r="O127" s="551"/>
      <c r="P127" s="534">
        <f t="shared" si="7"/>
        <v>0</v>
      </c>
      <c r="Q127" s="535">
        <f t="shared" si="8"/>
        <v>0</v>
      </c>
    </row>
    <row r="128" spans="1:17" x14ac:dyDescent="0.25">
      <c r="A128" s="536" t="b">
        <f t="shared" si="5"/>
        <v>0</v>
      </c>
      <c r="B128" s="543"/>
      <c r="C128" s="544"/>
      <c r="D128" s="544"/>
      <c r="E128" s="544"/>
      <c r="F128" s="544"/>
      <c r="G128" s="545"/>
      <c r="H128" s="546"/>
      <c r="I128" s="543"/>
      <c r="J128" s="543"/>
      <c r="K128" s="543"/>
      <c r="L128" s="534">
        <f>IF(OR(C128&gt;A_Stammdaten!$B$12,NOT(ISNUMBER(C128))),0,SUM($I128:J128)-$K128)</f>
        <v>0</v>
      </c>
      <c r="M128" s="543"/>
      <c r="N128" s="534">
        <f t="shared" si="6"/>
        <v>0</v>
      </c>
      <c r="O128" s="551"/>
      <c r="P128" s="534">
        <f t="shared" si="7"/>
        <v>0</v>
      </c>
      <c r="Q128" s="535">
        <f t="shared" si="8"/>
        <v>0</v>
      </c>
    </row>
    <row r="129" spans="1:17" x14ac:dyDescent="0.25">
      <c r="A129" s="536" t="b">
        <f t="shared" si="5"/>
        <v>0</v>
      </c>
      <c r="B129" s="543"/>
      <c r="C129" s="544"/>
      <c r="D129" s="544"/>
      <c r="E129" s="544"/>
      <c r="F129" s="544"/>
      <c r="G129" s="545"/>
      <c r="H129" s="546"/>
      <c r="I129" s="543"/>
      <c r="J129" s="543"/>
      <c r="K129" s="543"/>
      <c r="L129" s="534">
        <f>IF(OR(C129&gt;A_Stammdaten!$B$12,NOT(ISNUMBER(C129))),0,SUM($I129:J129)-$K129)</f>
        <v>0</v>
      </c>
      <c r="M129" s="543"/>
      <c r="N129" s="534">
        <f t="shared" si="6"/>
        <v>0</v>
      </c>
      <c r="O129" s="551"/>
      <c r="P129" s="534">
        <f t="shared" si="7"/>
        <v>0</v>
      </c>
      <c r="Q129" s="535">
        <f t="shared" si="8"/>
        <v>0</v>
      </c>
    </row>
    <row r="130" spans="1:17" x14ac:dyDescent="0.25">
      <c r="A130" s="536" t="b">
        <f t="shared" si="5"/>
        <v>0</v>
      </c>
      <c r="B130" s="543"/>
      <c r="C130" s="544"/>
      <c r="D130" s="544"/>
      <c r="E130" s="544"/>
      <c r="F130" s="544"/>
      <c r="G130" s="545"/>
      <c r="H130" s="546"/>
      <c r="I130" s="543"/>
      <c r="J130" s="543"/>
      <c r="K130" s="543"/>
      <c r="L130" s="534">
        <f>IF(OR(C130&gt;A_Stammdaten!$B$12,NOT(ISNUMBER(C130))),0,SUM($I130:J130)-$K130)</f>
        <v>0</v>
      </c>
      <c r="M130" s="543"/>
      <c r="N130" s="534">
        <f t="shared" si="6"/>
        <v>0</v>
      </c>
      <c r="O130" s="551"/>
      <c r="P130" s="534">
        <f t="shared" si="7"/>
        <v>0</v>
      </c>
      <c r="Q130" s="535">
        <f t="shared" si="8"/>
        <v>0</v>
      </c>
    </row>
    <row r="131" spans="1:17" x14ac:dyDescent="0.25">
      <c r="A131" s="536" t="b">
        <f t="shared" si="5"/>
        <v>0</v>
      </c>
      <c r="B131" s="543"/>
      <c r="C131" s="544"/>
      <c r="D131" s="544"/>
      <c r="E131" s="544"/>
      <c r="F131" s="544"/>
      <c r="G131" s="545"/>
      <c r="H131" s="546"/>
      <c r="I131" s="543"/>
      <c r="J131" s="543"/>
      <c r="K131" s="543"/>
      <c r="L131" s="534">
        <f>IF(OR(C131&gt;A_Stammdaten!$B$12,NOT(ISNUMBER(C131))),0,SUM($I131:J131)-$K131)</f>
        <v>0</v>
      </c>
      <c r="M131" s="543"/>
      <c r="N131" s="534">
        <f t="shared" si="6"/>
        <v>0</v>
      </c>
      <c r="O131" s="551"/>
      <c r="P131" s="534">
        <f t="shared" si="7"/>
        <v>0</v>
      </c>
      <c r="Q131" s="535">
        <f t="shared" si="8"/>
        <v>0</v>
      </c>
    </row>
    <row r="132" spans="1:17" x14ac:dyDescent="0.25">
      <c r="A132" s="536" t="b">
        <f t="shared" si="5"/>
        <v>0</v>
      </c>
      <c r="B132" s="543"/>
      <c r="C132" s="544"/>
      <c r="D132" s="544"/>
      <c r="E132" s="544"/>
      <c r="F132" s="544"/>
      <c r="G132" s="545"/>
      <c r="H132" s="546"/>
      <c r="I132" s="543"/>
      <c r="J132" s="543"/>
      <c r="K132" s="543"/>
      <c r="L132" s="534">
        <f>IF(OR(C132&gt;A_Stammdaten!$B$12,NOT(ISNUMBER(C132))),0,SUM($I132:J132)-$K132)</f>
        <v>0</v>
      </c>
      <c r="M132" s="543"/>
      <c r="N132" s="534">
        <f t="shared" si="6"/>
        <v>0</v>
      </c>
      <c r="O132" s="551"/>
      <c r="P132" s="534">
        <f t="shared" si="7"/>
        <v>0</v>
      </c>
      <c r="Q132" s="535">
        <f t="shared" si="8"/>
        <v>0</v>
      </c>
    </row>
    <row r="133" spans="1:17" x14ac:dyDescent="0.25">
      <c r="A133" s="536" t="b">
        <f t="shared" ref="A133:A196" si="9">IF(AND(B133&lt;&gt;0,C133&lt;&gt;0),IF(D133&lt;&gt;0,CONCATENATE(B133,"-",C133,"-",D133),CONCATENATE(B133,"-",C133)))</f>
        <v>0</v>
      </c>
      <c r="B133" s="543"/>
      <c r="C133" s="544"/>
      <c r="D133" s="544"/>
      <c r="E133" s="544"/>
      <c r="F133" s="544"/>
      <c r="G133" s="545"/>
      <c r="H133" s="546"/>
      <c r="I133" s="543"/>
      <c r="J133" s="543"/>
      <c r="K133" s="543"/>
      <c r="L133" s="534">
        <f>IF(OR(C133&gt;A_Stammdaten!$B$12,NOT(ISNUMBER(C133))),0,SUM($I133:J133)-$K133)</f>
        <v>0</v>
      </c>
      <c r="M133" s="543"/>
      <c r="N133" s="534">
        <f t="shared" si="6"/>
        <v>0</v>
      </c>
      <c r="O133" s="551"/>
      <c r="P133" s="534">
        <f t="shared" si="7"/>
        <v>0</v>
      </c>
      <c r="Q133" s="535">
        <f t="shared" si="8"/>
        <v>0</v>
      </c>
    </row>
    <row r="134" spans="1:17" x14ac:dyDescent="0.25">
      <c r="A134" s="536" t="b">
        <f t="shared" si="9"/>
        <v>0</v>
      </c>
      <c r="B134" s="543"/>
      <c r="C134" s="544"/>
      <c r="D134" s="544"/>
      <c r="E134" s="544"/>
      <c r="F134" s="544"/>
      <c r="G134" s="545"/>
      <c r="H134" s="546"/>
      <c r="I134" s="543"/>
      <c r="J134" s="543"/>
      <c r="K134" s="543"/>
      <c r="L134" s="534">
        <f>IF(OR(C134&gt;A_Stammdaten!$B$12,NOT(ISNUMBER(C134))),0,SUM($I134:J134)-$K134)</f>
        <v>0</v>
      </c>
      <c r="M134" s="543"/>
      <c r="N134" s="534">
        <f t="shared" ref="N134:N197" si="10">IF( H134="Nein",M134+L134,L134)</f>
        <v>0</v>
      </c>
      <c r="O134" s="551"/>
      <c r="P134" s="534">
        <f t="shared" ref="P134:P197" si="11">IF(OR(H134="nein",H134="ja"),IF(H134="ja",0,IF(AND(O134&lt;&gt;0,H134="nein"),L134+M134-Q134,"Restauflösungsdauer fehlt!")),0)</f>
        <v>0</v>
      </c>
      <c r="Q134" s="535">
        <f t="shared" ref="Q134:Q197" si="12">IF(O134=0,L134+M134,(L134+M134)/O134*(O134-1))</f>
        <v>0</v>
      </c>
    </row>
    <row r="135" spans="1:17" x14ac:dyDescent="0.25">
      <c r="A135" s="536" t="b">
        <f t="shared" si="9"/>
        <v>0</v>
      </c>
      <c r="B135" s="543"/>
      <c r="C135" s="544"/>
      <c r="D135" s="544"/>
      <c r="E135" s="544"/>
      <c r="F135" s="544"/>
      <c r="G135" s="545"/>
      <c r="H135" s="546"/>
      <c r="I135" s="543"/>
      <c r="J135" s="543"/>
      <c r="K135" s="543"/>
      <c r="L135" s="534">
        <f>IF(OR(C135&gt;A_Stammdaten!$B$12,NOT(ISNUMBER(C135))),0,SUM($I135:J135)-$K135)</f>
        <v>0</v>
      </c>
      <c r="M135" s="543"/>
      <c r="N135" s="534">
        <f t="shared" si="10"/>
        <v>0</v>
      </c>
      <c r="O135" s="551"/>
      <c r="P135" s="534">
        <f t="shared" si="11"/>
        <v>0</v>
      </c>
      <c r="Q135" s="535">
        <f t="shared" si="12"/>
        <v>0</v>
      </c>
    </row>
    <row r="136" spans="1:17" x14ac:dyDescent="0.25">
      <c r="A136" s="536" t="b">
        <f t="shared" si="9"/>
        <v>0</v>
      </c>
      <c r="B136" s="543"/>
      <c r="C136" s="544"/>
      <c r="D136" s="544"/>
      <c r="E136" s="544"/>
      <c r="F136" s="544"/>
      <c r="G136" s="545"/>
      <c r="H136" s="546"/>
      <c r="I136" s="543"/>
      <c r="J136" s="543"/>
      <c r="K136" s="543"/>
      <c r="L136" s="534">
        <f>IF(OR(C136&gt;A_Stammdaten!$B$12,NOT(ISNUMBER(C136))),0,SUM($I136:J136)-$K136)</f>
        <v>0</v>
      </c>
      <c r="M136" s="543"/>
      <c r="N136" s="534">
        <f t="shared" si="10"/>
        <v>0</v>
      </c>
      <c r="O136" s="551"/>
      <c r="P136" s="534">
        <f t="shared" si="11"/>
        <v>0</v>
      </c>
      <c r="Q136" s="535">
        <f t="shared" si="12"/>
        <v>0</v>
      </c>
    </row>
    <row r="137" spans="1:17" x14ac:dyDescent="0.25">
      <c r="A137" s="536" t="b">
        <f t="shared" si="9"/>
        <v>0</v>
      </c>
      <c r="B137" s="543"/>
      <c r="C137" s="544"/>
      <c r="D137" s="544"/>
      <c r="E137" s="544"/>
      <c r="F137" s="544"/>
      <c r="G137" s="545"/>
      <c r="H137" s="546"/>
      <c r="I137" s="543"/>
      <c r="J137" s="543"/>
      <c r="K137" s="543"/>
      <c r="L137" s="534">
        <f>IF(OR(C137&gt;A_Stammdaten!$B$12,NOT(ISNUMBER(C137))),0,SUM($I137:J137)-$K137)</f>
        <v>0</v>
      </c>
      <c r="M137" s="543"/>
      <c r="N137" s="534">
        <f t="shared" si="10"/>
        <v>0</v>
      </c>
      <c r="O137" s="551"/>
      <c r="P137" s="534">
        <f t="shared" si="11"/>
        <v>0</v>
      </c>
      <c r="Q137" s="535">
        <f t="shared" si="12"/>
        <v>0</v>
      </c>
    </row>
    <row r="138" spans="1:17" x14ac:dyDescent="0.25">
      <c r="A138" s="536" t="b">
        <f t="shared" si="9"/>
        <v>0</v>
      </c>
      <c r="B138" s="543"/>
      <c r="C138" s="544"/>
      <c r="D138" s="544"/>
      <c r="E138" s="544"/>
      <c r="F138" s="544"/>
      <c r="G138" s="545"/>
      <c r="H138" s="546"/>
      <c r="I138" s="543"/>
      <c r="J138" s="543"/>
      <c r="K138" s="543"/>
      <c r="L138" s="534">
        <f>IF(OR(C138&gt;A_Stammdaten!$B$12,NOT(ISNUMBER(C138))),0,SUM($I138:J138)-$K138)</f>
        <v>0</v>
      </c>
      <c r="M138" s="543"/>
      <c r="N138" s="534">
        <f t="shared" si="10"/>
        <v>0</v>
      </c>
      <c r="O138" s="551"/>
      <c r="P138" s="534">
        <f t="shared" si="11"/>
        <v>0</v>
      </c>
      <c r="Q138" s="535">
        <f t="shared" si="12"/>
        <v>0</v>
      </c>
    </row>
    <row r="139" spans="1:17" x14ac:dyDescent="0.25">
      <c r="A139" s="536" t="b">
        <f t="shared" si="9"/>
        <v>0</v>
      </c>
      <c r="B139" s="543"/>
      <c r="C139" s="544"/>
      <c r="D139" s="544"/>
      <c r="E139" s="544"/>
      <c r="F139" s="544"/>
      <c r="G139" s="545"/>
      <c r="H139" s="546"/>
      <c r="I139" s="543"/>
      <c r="J139" s="543"/>
      <c r="K139" s="543"/>
      <c r="L139" s="534">
        <f>IF(OR(C139&gt;A_Stammdaten!$B$12,NOT(ISNUMBER(C139))),0,SUM($I139:J139)-$K139)</f>
        <v>0</v>
      </c>
      <c r="M139" s="543"/>
      <c r="N139" s="534">
        <f t="shared" si="10"/>
        <v>0</v>
      </c>
      <c r="O139" s="551"/>
      <c r="P139" s="534">
        <f t="shared" si="11"/>
        <v>0</v>
      </c>
      <c r="Q139" s="535">
        <f t="shared" si="12"/>
        <v>0</v>
      </c>
    </row>
    <row r="140" spans="1:17" x14ac:dyDescent="0.25">
      <c r="A140" s="536" t="b">
        <f t="shared" si="9"/>
        <v>0</v>
      </c>
      <c r="B140" s="543"/>
      <c r="C140" s="544"/>
      <c r="D140" s="544"/>
      <c r="E140" s="544"/>
      <c r="F140" s="544"/>
      <c r="G140" s="545"/>
      <c r="H140" s="546"/>
      <c r="I140" s="543"/>
      <c r="J140" s="543"/>
      <c r="K140" s="543"/>
      <c r="L140" s="534">
        <f>IF(OR(C140&gt;A_Stammdaten!$B$12,NOT(ISNUMBER(C140))),0,SUM($I140:J140)-$K140)</f>
        <v>0</v>
      </c>
      <c r="M140" s="543"/>
      <c r="N140" s="534">
        <f t="shared" si="10"/>
        <v>0</v>
      </c>
      <c r="O140" s="551"/>
      <c r="P140" s="534">
        <f t="shared" si="11"/>
        <v>0</v>
      </c>
      <c r="Q140" s="535">
        <f t="shared" si="12"/>
        <v>0</v>
      </c>
    </row>
    <row r="141" spans="1:17" x14ac:dyDescent="0.25">
      <c r="A141" s="536" t="b">
        <f t="shared" si="9"/>
        <v>0</v>
      </c>
      <c r="B141" s="543"/>
      <c r="C141" s="544"/>
      <c r="D141" s="544"/>
      <c r="E141" s="544"/>
      <c r="F141" s="544"/>
      <c r="G141" s="545"/>
      <c r="H141" s="546"/>
      <c r="I141" s="543"/>
      <c r="J141" s="543"/>
      <c r="K141" s="543"/>
      <c r="L141" s="534">
        <f>IF(OR(C141&gt;A_Stammdaten!$B$12,NOT(ISNUMBER(C141))),0,SUM($I141:J141)-$K141)</f>
        <v>0</v>
      </c>
      <c r="M141" s="543"/>
      <c r="N141" s="534">
        <f t="shared" si="10"/>
        <v>0</v>
      </c>
      <c r="O141" s="551"/>
      <c r="P141" s="534">
        <f t="shared" si="11"/>
        <v>0</v>
      </c>
      <c r="Q141" s="535">
        <f t="shared" si="12"/>
        <v>0</v>
      </c>
    </row>
    <row r="142" spans="1:17" x14ac:dyDescent="0.25">
      <c r="A142" s="536" t="b">
        <f t="shared" si="9"/>
        <v>0</v>
      </c>
      <c r="B142" s="543"/>
      <c r="C142" s="544"/>
      <c r="D142" s="544"/>
      <c r="E142" s="544"/>
      <c r="F142" s="544"/>
      <c r="G142" s="545"/>
      <c r="H142" s="546"/>
      <c r="I142" s="543"/>
      <c r="J142" s="543"/>
      <c r="K142" s="543"/>
      <c r="L142" s="534">
        <f>IF(OR(C142&gt;A_Stammdaten!$B$12,NOT(ISNUMBER(C142))),0,SUM($I142:J142)-$K142)</f>
        <v>0</v>
      </c>
      <c r="M142" s="543"/>
      <c r="N142" s="534">
        <f t="shared" si="10"/>
        <v>0</v>
      </c>
      <c r="O142" s="551"/>
      <c r="P142" s="534">
        <f t="shared" si="11"/>
        <v>0</v>
      </c>
      <c r="Q142" s="535">
        <f t="shared" si="12"/>
        <v>0</v>
      </c>
    </row>
    <row r="143" spans="1:17" x14ac:dyDescent="0.25">
      <c r="A143" s="536" t="b">
        <f t="shared" si="9"/>
        <v>0</v>
      </c>
      <c r="B143" s="543"/>
      <c r="C143" s="544"/>
      <c r="D143" s="544"/>
      <c r="E143" s="544"/>
      <c r="F143" s="544"/>
      <c r="G143" s="545"/>
      <c r="H143" s="546"/>
      <c r="I143" s="543"/>
      <c r="J143" s="543"/>
      <c r="K143" s="543"/>
      <c r="L143" s="534">
        <f>IF(OR(C143&gt;A_Stammdaten!$B$12,NOT(ISNUMBER(C143))),0,SUM($I143:J143)-$K143)</f>
        <v>0</v>
      </c>
      <c r="M143" s="543"/>
      <c r="N143" s="534">
        <f t="shared" si="10"/>
        <v>0</v>
      </c>
      <c r="O143" s="551"/>
      <c r="P143" s="534">
        <f t="shared" si="11"/>
        <v>0</v>
      </c>
      <c r="Q143" s="535">
        <f t="shared" si="12"/>
        <v>0</v>
      </c>
    </row>
    <row r="144" spans="1:17" x14ac:dyDescent="0.25">
      <c r="A144" s="536" t="b">
        <f t="shared" si="9"/>
        <v>0</v>
      </c>
      <c r="B144" s="543"/>
      <c r="C144" s="544"/>
      <c r="D144" s="544"/>
      <c r="E144" s="544"/>
      <c r="F144" s="544"/>
      <c r="G144" s="545"/>
      <c r="H144" s="546"/>
      <c r="I144" s="543"/>
      <c r="J144" s="543"/>
      <c r="K144" s="543"/>
      <c r="L144" s="534">
        <f>IF(OR(C144&gt;A_Stammdaten!$B$12,NOT(ISNUMBER(C144))),0,SUM($I144:J144)-$K144)</f>
        <v>0</v>
      </c>
      <c r="M144" s="543"/>
      <c r="N144" s="534">
        <f t="shared" si="10"/>
        <v>0</v>
      </c>
      <c r="O144" s="551"/>
      <c r="P144" s="534">
        <f t="shared" si="11"/>
        <v>0</v>
      </c>
      <c r="Q144" s="535">
        <f t="shared" si="12"/>
        <v>0</v>
      </c>
    </row>
    <row r="145" spans="1:17" x14ac:dyDescent="0.25">
      <c r="A145" s="536" t="b">
        <f t="shared" si="9"/>
        <v>0</v>
      </c>
      <c r="B145" s="543"/>
      <c r="C145" s="544"/>
      <c r="D145" s="544"/>
      <c r="E145" s="544"/>
      <c r="F145" s="544"/>
      <c r="G145" s="545"/>
      <c r="H145" s="546"/>
      <c r="I145" s="543"/>
      <c r="J145" s="543"/>
      <c r="K145" s="543"/>
      <c r="L145" s="534">
        <f>IF(OR(C145&gt;A_Stammdaten!$B$12,NOT(ISNUMBER(C145))),0,SUM($I145:J145)-$K145)</f>
        <v>0</v>
      </c>
      <c r="M145" s="543"/>
      <c r="N145" s="534">
        <f t="shared" si="10"/>
        <v>0</v>
      </c>
      <c r="O145" s="551"/>
      <c r="P145" s="534">
        <f t="shared" si="11"/>
        <v>0</v>
      </c>
      <c r="Q145" s="535">
        <f t="shared" si="12"/>
        <v>0</v>
      </c>
    </row>
    <row r="146" spans="1:17" x14ac:dyDescent="0.25">
      <c r="A146" s="536" t="b">
        <f t="shared" si="9"/>
        <v>0</v>
      </c>
      <c r="B146" s="543"/>
      <c r="C146" s="544"/>
      <c r="D146" s="544"/>
      <c r="E146" s="544"/>
      <c r="F146" s="544"/>
      <c r="G146" s="545"/>
      <c r="H146" s="546"/>
      <c r="I146" s="543"/>
      <c r="J146" s="543"/>
      <c r="K146" s="543"/>
      <c r="L146" s="534">
        <f>IF(OR(C146&gt;A_Stammdaten!$B$12,NOT(ISNUMBER(C146))),0,SUM($I146:J146)-$K146)</f>
        <v>0</v>
      </c>
      <c r="M146" s="543"/>
      <c r="N146" s="534">
        <f t="shared" si="10"/>
        <v>0</v>
      </c>
      <c r="O146" s="551"/>
      <c r="P146" s="534">
        <f t="shared" si="11"/>
        <v>0</v>
      </c>
      <c r="Q146" s="535">
        <f t="shared" si="12"/>
        <v>0</v>
      </c>
    </row>
    <row r="147" spans="1:17" x14ac:dyDescent="0.25">
      <c r="A147" s="536" t="b">
        <f t="shared" si="9"/>
        <v>0</v>
      </c>
      <c r="B147" s="543"/>
      <c r="C147" s="544"/>
      <c r="D147" s="544"/>
      <c r="E147" s="544"/>
      <c r="F147" s="544"/>
      <c r="G147" s="545"/>
      <c r="H147" s="546"/>
      <c r="I147" s="543"/>
      <c r="J147" s="543"/>
      <c r="K147" s="543"/>
      <c r="L147" s="534">
        <f>IF(OR(C147&gt;A_Stammdaten!$B$12,NOT(ISNUMBER(C147))),0,SUM($I147:J147)-$K147)</f>
        <v>0</v>
      </c>
      <c r="M147" s="543"/>
      <c r="N147" s="534">
        <f t="shared" si="10"/>
        <v>0</v>
      </c>
      <c r="O147" s="551"/>
      <c r="P147" s="534">
        <f t="shared" si="11"/>
        <v>0</v>
      </c>
      <c r="Q147" s="535">
        <f t="shared" si="12"/>
        <v>0</v>
      </c>
    </row>
    <row r="148" spans="1:17" x14ac:dyDescent="0.25">
      <c r="A148" s="536" t="b">
        <f t="shared" si="9"/>
        <v>0</v>
      </c>
      <c r="B148" s="543"/>
      <c r="C148" s="544"/>
      <c r="D148" s="544"/>
      <c r="E148" s="544"/>
      <c r="F148" s="544"/>
      <c r="G148" s="545"/>
      <c r="H148" s="546"/>
      <c r="I148" s="543"/>
      <c r="J148" s="543"/>
      <c r="K148" s="543"/>
      <c r="L148" s="534">
        <f>IF(OR(C148&gt;A_Stammdaten!$B$12,NOT(ISNUMBER(C148))),0,SUM($I148:J148)-$K148)</f>
        <v>0</v>
      </c>
      <c r="M148" s="543"/>
      <c r="N148" s="534">
        <f t="shared" si="10"/>
        <v>0</v>
      </c>
      <c r="O148" s="551"/>
      <c r="P148" s="534">
        <f t="shared" si="11"/>
        <v>0</v>
      </c>
      <c r="Q148" s="535">
        <f t="shared" si="12"/>
        <v>0</v>
      </c>
    </row>
    <row r="149" spans="1:17" x14ac:dyDescent="0.25">
      <c r="A149" s="536" t="b">
        <f t="shared" si="9"/>
        <v>0</v>
      </c>
      <c r="B149" s="543"/>
      <c r="C149" s="544"/>
      <c r="D149" s="544"/>
      <c r="E149" s="544"/>
      <c r="F149" s="544"/>
      <c r="G149" s="545"/>
      <c r="H149" s="546"/>
      <c r="I149" s="543"/>
      <c r="J149" s="543"/>
      <c r="K149" s="543"/>
      <c r="L149" s="534">
        <f>IF(OR(C149&gt;A_Stammdaten!$B$12,NOT(ISNUMBER(C149))),0,SUM($I149:J149)-$K149)</f>
        <v>0</v>
      </c>
      <c r="M149" s="543"/>
      <c r="N149" s="534">
        <f t="shared" si="10"/>
        <v>0</v>
      </c>
      <c r="O149" s="551"/>
      <c r="P149" s="534">
        <f t="shared" si="11"/>
        <v>0</v>
      </c>
      <c r="Q149" s="535">
        <f t="shared" si="12"/>
        <v>0</v>
      </c>
    </row>
    <row r="150" spans="1:17" x14ac:dyDescent="0.25">
      <c r="A150" s="536" t="b">
        <f t="shared" si="9"/>
        <v>0</v>
      </c>
      <c r="B150" s="543"/>
      <c r="C150" s="544"/>
      <c r="D150" s="544"/>
      <c r="E150" s="544"/>
      <c r="F150" s="544"/>
      <c r="G150" s="545"/>
      <c r="H150" s="546"/>
      <c r="I150" s="543"/>
      <c r="J150" s="543"/>
      <c r="K150" s="543"/>
      <c r="L150" s="534">
        <f>IF(OR(C150&gt;A_Stammdaten!$B$12,NOT(ISNUMBER(C150))),0,SUM($I150:J150)-$K150)</f>
        <v>0</v>
      </c>
      <c r="M150" s="543"/>
      <c r="N150" s="534">
        <f t="shared" si="10"/>
        <v>0</v>
      </c>
      <c r="O150" s="551"/>
      <c r="P150" s="534">
        <f t="shared" si="11"/>
        <v>0</v>
      </c>
      <c r="Q150" s="535">
        <f t="shared" si="12"/>
        <v>0</v>
      </c>
    </row>
    <row r="151" spans="1:17" x14ac:dyDescent="0.25">
      <c r="A151" s="536" t="b">
        <f t="shared" si="9"/>
        <v>0</v>
      </c>
      <c r="B151" s="543"/>
      <c r="C151" s="544"/>
      <c r="D151" s="544"/>
      <c r="E151" s="544"/>
      <c r="F151" s="544"/>
      <c r="G151" s="545"/>
      <c r="H151" s="546"/>
      <c r="I151" s="543"/>
      <c r="J151" s="543"/>
      <c r="K151" s="543"/>
      <c r="L151" s="534">
        <f>IF(OR(C151&gt;A_Stammdaten!$B$12,NOT(ISNUMBER(C151))),0,SUM($I151:J151)-$K151)</f>
        <v>0</v>
      </c>
      <c r="M151" s="543"/>
      <c r="N151" s="534">
        <f t="shared" si="10"/>
        <v>0</v>
      </c>
      <c r="O151" s="551"/>
      <c r="P151" s="534">
        <f t="shared" si="11"/>
        <v>0</v>
      </c>
      <c r="Q151" s="535">
        <f t="shared" si="12"/>
        <v>0</v>
      </c>
    </row>
    <row r="152" spans="1:17" x14ac:dyDescent="0.25">
      <c r="A152" s="536" t="b">
        <f t="shared" si="9"/>
        <v>0</v>
      </c>
      <c r="B152" s="543"/>
      <c r="C152" s="544"/>
      <c r="D152" s="544"/>
      <c r="E152" s="544"/>
      <c r="F152" s="544"/>
      <c r="G152" s="545"/>
      <c r="H152" s="546"/>
      <c r="I152" s="543"/>
      <c r="J152" s="543"/>
      <c r="K152" s="543"/>
      <c r="L152" s="534">
        <f>IF(OR(C152&gt;A_Stammdaten!$B$12,NOT(ISNUMBER(C152))),0,SUM($I152:J152)-$K152)</f>
        <v>0</v>
      </c>
      <c r="M152" s="543"/>
      <c r="N152" s="534">
        <f t="shared" si="10"/>
        <v>0</v>
      </c>
      <c r="O152" s="551"/>
      <c r="P152" s="534">
        <f t="shared" si="11"/>
        <v>0</v>
      </c>
      <c r="Q152" s="535">
        <f t="shared" si="12"/>
        <v>0</v>
      </c>
    </row>
    <row r="153" spans="1:17" x14ac:dyDescent="0.25">
      <c r="A153" s="536" t="b">
        <f t="shared" si="9"/>
        <v>0</v>
      </c>
      <c r="B153" s="543"/>
      <c r="C153" s="544"/>
      <c r="D153" s="544"/>
      <c r="E153" s="544"/>
      <c r="F153" s="544"/>
      <c r="G153" s="545"/>
      <c r="H153" s="546"/>
      <c r="I153" s="543"/>
      <c r="J153" s="543"/>
      <c r="K153" s="543"/>
      <c r="L153" s="534">
        <f>IF(OR(C153&gt;A_Stammdaten!$B$12,NOT(ISNUMBER(C153))),0,SUM($I153:J153)-$K153)</f>
        <v>0</v>
      </c>
      <c r="M153" s="543"/>
      <c r="N153" s="534">
        <f t="shared" si="10"/>
        <v>0</v>
      </c>
      <c r="O153" s="551"/>
      <c r="P153" s="534">
        <f t="shared" si="11"/>
        <v>0</v>
      </c>
      <c r="Q153" s="535">
        <f t="shared" si="12"/>
        <v>0</v>
      </c>
    </row>
    <row r="154" spans="1:17" x14ac:dyDescent="0.25">
      <c r="A154" s="536" t="b">
        <f t="shared" si="9"/>
        <v>0</v>
      </c>
      <c r="B154" s="543"/>
      <c r="C154" s="544"/>
      <c r="D154" s="544"/>
      <c r="E154" s="544"/>
      <c r="F154" s="544"/>
      <c r="G154" s="545"/>
      <c r="H154" s="546"/>
      <c r="I154" s="543"/>
      <c r="J154" s="543"/>
      <c r="K154" s="543"/>
      <c r="L154" s="534">
        <f>IF(OR(C154&gt;A_Stammdaten!$B$12,NOT(ISNUMBER(C154))),0,SUM($I154:J154)-$K154)</f>
        <v>0</v>
      </c>
      <c r="M154" s="543"/>
      <c r="N154" s="534">
        <f t="shared" si="10"/>
        <v>0</v>
      </c>
      <c r="O154" s="551"/>
      <c r="P154" s="534">
        <f t="shared" si="11"/>
        <v>0</v>
      </c>
      <c r="Q154" s="535">
        <f t="shared" si="12"/>
        <v>0</v>
      </c>
    </row>
    <row r="155" spans="1:17" x14ac:dyDescent="0.25">
      <c r="A155" s="536" t="b">
        <f t="shared" si="9"/>
        <v>0</v>
      </c>
      <c r="B155" s="543"/>
      <c r="C155" s="544"/>
      <c r="D155" s="544"/>
      <c r="E155" s="544"/>
      <c r="F155" s="544"/>
      <c r="G155" s="545"/>
      <c r="H155" s="546"/>
      <c r="I155" s="543"/>
      <c r="J155" s="543"/>
      <c r="K155" s="543"/>
      <c r="L155" s="534">
        <f>IF(OR(C155&gt;A_Stammdaten!$B$12,NOT(ISNUMBER(C155))),0,SUM($I155:J155)-$K155)</f>
        <v>0</v>
      </c>
      <c r="M155" s="543"/>
      <c r="N155" s="534">
        <f t="shared" si="10"/>
        <v>0</v>
      </c>
      <c r="O155" s="551"/>
      <c r="P155" s="534">
        <f t="shared" si="11"/>
        <v>0</v>
      </c>
      <c r="Q155" s="535">
        <f t="shared" si="12"/>
        <v>0</v>
      </c>
    </row>
    <row r="156" spans="1:17" x14ac:dyDescent="0.25">
      <c r="A156" s="536" t="b">
        <f t="shared" si="9"/>
        <v>0</v>
      </c>
      <c r="B156" s="543"/>
      <c r="C156" s="544"/>
      <c r="D156" s="544"/>
      <c r="E156" s="544"/>
      <c r="F156" s="544"/>
      <c r="G156" s="545"/>
      <c r="H156" s="546"/>
      <c r="I156" s="543"/>
      <c r="J156" s="543"/>
      <c r="K156" s="543"/>
      <c r="L156" s="534">
        <f>IF(OR(C156&gt;A_Stammdaten!$B$12,NOT(ISNUMBER(C156))),0,SUM($I156:J156)-$K156)</f>
        <v>0</v>
      </c>
      <c r="M156" s="543"/>
      <c r="N156" s="534">
        <f t="shared" si="10"/>
        <v>0</v>
      </c>
      <c r="O156" s="551"/>
      <c r="P156" s="534">
        <f t="shared" si="11"/>
        <v>0</v>
      </c>
      <c r="Q156" s="535">
        <f t="shared" si="12"/>
        <v>0</v>
      </c>
    </row>
    <row r="157" spans="1:17" x14ac:dyDescent="0.25">
      <c r="A157" s="536" t="b">
        <f t="shared" si="9"/>
        <v>0</v>
      </c>
      <c r="B157" s="543"/>
      <c r="C157" s="544"/>
      <c r="D157" s="544"/>
      <c r="E157" s="544"/>
      <c r="F157" s="544"/>
      <c r="G157" s="545"/>
      <c r="H157" s="546"/>
      <c r="I157" s="543"/>
      <c r="J157" s="543"/>
      <c r="K157" s="543"/>
      <c r="L157" s="534">
        <f>IF(OR(C157&gt;A_Stammdaten!$B$12,NOT(ISNUMBER(C157))),0,SUM($I157:J157)-$K157)</f>
        <v>0</v>
      </c>
      <c r="M157" s="543"/>
      <c r="N157" s="534">
        <f t="shared" si="10"/>
        <v>0</v>
      </c>
      <c r="O157" s="551"/>
      <c r="P157" s="534">
        <f t="shared" si="11"/>
        <v>0</v>
      </c>
      <c r="Q157" s="535">
        <f t="shared" si="12"/>
        <v>0</v>
      </c>
    </row>
    <row r="158" spans="1:17" x14ac:dyDescent="0.25">
      <c r="A158" s="536" t="b">
        <f t="shared" si="9"/>
        <v>0</v>
      </c>
      <c r="B158" s="543"/>
      <c r="C158" s="544"/>
      <c r="D158" s="544"/>
      <c r="E158" s="544"/>
      <c r="F158" s="544"/>
      <c r="G158" s="545"/>
      <c r="H158" s="546"/>
      <c r="I158" s="543"/>
      <c r="J158" s="543"/>
      <c r="K158" s="543"/>
      <c r="L158" s="534">
        <f>IF(OR(C158&gt;A_Stammdaten!$B$12,NOT(ISNUMBER(C158))),0,SUM($I158:J158)-$K158)</f>
        <v>0</v>
      </c>
      <c r="M158" s="543"/>
      <c r="N158" s="534">
        <f t="shared" si="10"/>
        <v>0</v>
      </c>
      <c r="O158" s="551"/>
      <c r="P158" s="534">
        <f t="shared" si="11"/>
        <v>0</v>
      </c>
      <c r="Q158" s="535">
        <f t="shared" si="12"/>
        <v>0</v>
      </c>
    </row>
    <row r="159" spans="1:17" x14ac:dyDescent="0.25">
      <c r="A159" s="536" t="b">
        <f t="shared" si="9"/>
        <v>0</v>
      </c>
      <c r="B159" s="543"/>
      <c r="C159" s="544"/>
      <c r="D159" s="544"/>
      <c r="E159" s="544"/>
      <c r="F159" s="544"/>
      <c r="G159" s="545"/>
      <c r="H159" s="546"/>
      <c r="I159" s="543"/>
      <c r="J159" s="543"/>
      <c r="K159" s="543"/>
      <c r="L159" s="534">
        <f>IF(OR(C159&gt;A_Stammdaten!$B$12,NOT(ISNUMBER(C159))),0,SUM($I159:J159)-$K159)</f>
        <v>0</v>
      </c>
      <c r="M159" s="543"/>
      <c r="N159" s="534">
        <f t="shared" si="10"/>
        <v>0</v>
      </c>
      <c r="O159" s="551"/>
      <c r="P159" s="534">
        <f t="shared" si="11"/>
        <v>0</v>
      </c>
      <c r="Q159" s="535">
        <f t="shared" si="12"/>
        <v>0</v>
      </c>
    </row>
    <row r="160" spans="1:17" x14ac:dyDescent="0.25">
      <c r="A160" s="536" t="b">
        <f t="shared" si="9"/>
        <v>0</v>
      </c>
      <c r="B160" s="543"/>
      <c r="C160" s="544"/>
      <c r="D160" s="544"/>
      <c r="E160" s="544"/>
      <c r="F160" s="544"/>
      <c r="G160" s="545"/>
      <c r="H160" s="546"/>
      <c r="I160" s="543"/>
      <c r="J160" s="543"/>
      <c r="K160" s="543"/>
      <c r="L160" s="534">
        <f>IF(OR(C160&gt;A_Stammdaten!$B$12,NOT(ISNUMBER(C160))),0,SUM($I160:J160)-$K160)</f>
        <v>0</v>
      </c>
      <c r="M160" s="543"/>
      <c r="N160" s="534">
        <f t="shared" si="10"/>
        <v>0</v>
      </c>
      <c r="O160" s="551"/>
      <c r="P160" s="534">
        <f t="shared" si="11"/>
        <v>0</v>
      </c>
      <c r="Q160" s="535">
        <f t="shared" si="12"/>
        <v>0</v>
      </c>
    </row>
    <row r="161" spans="1:17" x14ac:dyDescent="0.25">
      <c r="A161" s="536" t="b">
        <f t="shared" si="9"/>
        <v>0</v>
      </c>
      <c r="B161" s="543"/>
      <c r="C161" s="544"/>
      <c r="D161" s="544"/>
      <c r="E161" s="544"/>
      <c r="F161" s="544"/>
      <c r="G161" s="545"/>
      <c r="H161" s="546"/>
      <c r="I161" s="543"/>
      <c r="J161" s="543"/>
      <c r="K161" s="543"/>
      <c r="L161" s="534">
        <f>IF(OR(C161&gt;A_Stammdaten!$B$12,NOT(ISNUMBER(C161))),0,SUM($I161:J161)-$K161)</f>
        <v>0</v>
      </c>
      <c r="M161" s="543"/>
      <c r="N161" s="534">
        <f t="shared" si="10"/>
        <v>0</v>
      </c>
      <c r="O161" s="551"/>
      <c r="P161" s="534">
        <f t="shared" si="11"/>
        <v>0</v>
      </c>
      <c r="Q161" s="535">
        <f t="shared" si="12"/>
        <v>0</v>
      </c>
    </row>
    <row r="162" spans="1:17" x14ac:dyDescent="0.25">
      <c r="A162" s="536" t="b">
        <f t="shared" si="9"/>
        <v>0</v>
      </c>
      <c r="B162" s="543"/>
      <c r="C162" s="544"/>
      <c r="D162" s="544"/>
      <c r="E162" s="544"/>
      <c r="F162" s="544"/>
      <c r="G162" s="545"/>
      <c r="H162" s="546"/>
      <c r="I162" s="543"/>
      <c r="J162" s="543"/>
      <c r="K162" s="543"/>
      <c r="L162" s="534">
        <f>IF(OR(C162&gt;A_Stammdaten!$B$12,NOT(ISNUMBER(C162))),0,SUM($I162:J162)-$K162)</f>
        <v>0</v>
      </c>
      <c r="M162" s="543"/>
      <c r="N162" s="534">
        <f t="shared" si="10"/>
        <v>0</v>
      </c>
      <c r="O162" s="551"/>
      <c r="P162" s="534">
        <f t="shared" si="11"/>
        <v>0</v>
      </c>
      <c r="Q162" s="535">
        <f t="shared" si="12"/>
        <v>0</v>
      </c>
    </row>
    <row r="163" spans="1:17" x14ac:dyDescent="0.25">
      <c r="A163" s="536" t="b">
        <f t="shared" si="9"/>
        <v>0</v>
      </c>
      <c r="B163" s="543"/>
      <c r="C163" s="544"/>
      <c r="D163" s="544"/>
      <c r="E163" s="544"/>
      <c r="F163" s="544"/>
      <c r="G163" s="545"/>
      <c r="H163" s="546"/>
      <c r="I163" s="543"/>
      <c r="J163" s="543"/>
      <c r="K163" s="543"/>
      <c r="L163" s="534">
        <f>IF(OR(C163&gt;A_Stammdaten!$B$12,NOT(ISNUMBER(C163))),0,SUM($I163:J163)-$K163)</f>
        <v>0</v>
      </c>
      <c r="M163" s="543"/>
      <c r="N163" s="534">
        <f t="shared" si="10"/>
        <v>0</v>
      </c>
      <c r="O163" s="551"/>
      <c r="P163" s="534">
        <f t="shared" si="11"/>
        <v>0</v>
      </c>
      <c r="Q163" s="535">
        <f t="shared" si="12"/>
        <v>0</v>
      </c>
    </row>
    <row r="164" spans="1:17" x14ac:dyDescent="0.25">
      <c r="A164" s="536" t="b">
        <f t="shared" si="9"/>
        <v>0</v>
      </c>
      <c r="B164" s="543"/>
      <c r="C164" s="544"/>
      <c r="D164" s="544"/>
      <c r="E164" s="544"/>
      <c r="F164" s="544"/>
      <c r="G164" s="545"/>
      <c r="H164" s="546"/>
      <c r="I164" s="543"/>
      <c r="J164" s="543"/>
      <c r="K164" s="543"/>
      <c r="L164" s="534">
        <f>IF(OR(C164&gt;A_Stammdaten!$B$12,NOT(ISNUMBER(C164))),0,SUM($I164:J164)-$K164)</f>
        <v>0</v>
      </c>
      <c r="M164" s="543"/>
      <c r="N164" s="534">
        <f t="shared" si="10"/>
        <v>0</v>
      </c>
      <c r="O164" s="551"/>
      <c r="P164" s="534">
        <f t="shared" si="11"/>
        <v>0</v>
      </c>
      <c r="Q164" s="535">
        <f t="shared" si="12"/>
        <v>0</v>
      </c>
    </row>
    <row r="165" spans="1:17" x14ac:dyDescent="0.25">
      <c r="A165" s="536" t="b">
        <f t="shared" si="9"/>
        <v>0</v>
      </c>
      <c r="B165" s="543"/>
      <c r="C165" s="544"/>
      <c r="D165" s="544"/>
      <c r="E165" s="544"/>
      <c r="F165" s="544"/>
      <c r="G165" s="545"/>
      <c r="H165" s="546"/>
      <c r="I165" s="543"/>
      <c r="J165" s="543"/>
      <c r="K165" s="543"/>
      <c r="L165" s="534">
        <f>IF(OR(C165&gt;A_Stammdaten!$B$12,NOT(ISNUMBER(C165))),0,SUM($I165:J165)-$K165)</f>
        <v>0</v>
      </c>
      <c r="M165" s="543"/>
      <c r="N165" s="534">
        <f t="shared" si="10"/>
        <v>0</v>
      </c>
      <c r="O165" s="551"/>
      <c r="P165" s="534">
        <f t="shared" si="11"/>
        <v>0</v>
      </c>
      <c r="Q165" s="535">
        <f t="shared" si="12"/>
        <v>0</v>
      </c>
    </row>
    <row r="166" spans="1:17" x14ac:dyDescent="0.25">
      <c r="A166" s="536" t="b">
        <f t="shared" si="9"/>
        <v>0</v>
      </c>
      <c r="B166" s="543"/>
      <c r="C166" s="544"/>
      <c r="D166" s="544"/>
      <c r="E166" s="544"/>
      <c r="F166" s="544"/>
      <c r="G166" s="545"/>
      <c r="H166" s="546"/>
      <c r="I166" s="543"/>
      <c r="J166" s="543"/>
      <c r="K166" s="543"/>
      <c r="L166" s="534">
        <f>IF(OR(C166&gt;A_Stammdaten!$B$12,NOT(ISNUMBER(C166))),0,SUM($I166:J166)-$K166)</f>
        <v>0</v>
      </c>
      <c r="M166" s="543"/>
      <c r="N166" s="534">
        <f t="shared" si="10"/>
        <v>0</v>
      </c>
      <c r="O166" s="551"/>
      <c r="P166" s="534">
        <f t="shared" si="11"/>
        <v>0</v>
      </c>
      <c r="Q166" s="535">
        <f t="shared" si="12"/>
        <v>0</v>
      </c>
    </row>
    <row r="167" spans="1:17" x14ac:dyDescent="0.25">
      <c r="A167" s="536" t="b">
        <f t="shared" si="9"/>
        <v>0</v>
      </c>
      <c r="B167" s="543"/>
      <c r="C167" s="544"/>
      <c r="D167" s="544"/>
      <c r="E167" s="544"/>
      <c r="F167" s="544"/>
      <c r="G167" s="545"/>
      <c r="H167" s="546"/>
      <c r="I167" s="543"/>
      <c r="J167" s="543"/>
      <c r="K167" s="543"/>
      <c r="L167" s="534">
        <f>IF(OR(C167&gt;A_Stammdaten!$B$12,NOT(ISNUMBER(C167))),0,SUM($I167:J167)-$K167)</f>
        <v>0</v>
      </c>
      <c r="M167" s="543"/>
      <c r="N167" s="534">
        <f t="shared" si="10"/>
        <v>0</v>
      </c>
      <c r="O167" s="551"/>
      <c r="P167" s="534">
        <f t="shared" si="11"/>
        <v>0</v>
      </c>
      <c r="Q167" s="535">
        <f t="shared" si="12"/>
        <v>0</v>
      </c>
    </row>
    <row r="168" spans="1:17" x14ac:dyDescent="0.25">
      <c r="A168" s="536" t="b">
        <f t="shared" si="9"/>
        <v>0</v>
      </c>
      <c r="B168" s="543"/>
      <c r="C168" s="544"/>
      <c r="D168" s="544"/>
      <c r="E168" s="544"/>
      <c r="F168" s="544"/>
      <c r="G168" s="545"/>
      <c r="H168" s="546"/>
      <c r="I168" s="543"/>
      <c r="J168" s="543"/>
      <c r="K168" s="543"/>
      <c r="L168" s="534">
        <f>IF(OR(C168&gt;A_Stammdaten!$B$12,NOT(ISNUMBER(C168))),0,SUM($I168:J168)-$K168)</f>
        <v>0</v>
      </c>
      <c r="M168" s="543"/>
      <c r="N168" s="534">
        <f t="shared" si="10"/>
        <v>0</v>
      </c>
      <c r="O168" s="551"/>
      <c r="P168" s="534">
        <f t="shared" si="11"/>
        <v>0</v>
      </c>
      <c r="Q168" s="535">
        <f t="shared" si="12"/>
        <v>0</v>
      </c>
    </row>
    <row r="169" spans="1:17" x14ac:dyDescent="0.25">
      <c r="A169" s="536" t="b">
        <f t="shared" si="9"/>
        <v>0</v>
      </c>
      <c r="B169" s="543"/>
      <c r="C169" s="544"/>
      <c r="D169" s="544"/>
      <c r="E169" s="544"/>
      <c r="F169" s="544"/>
      <c r="G169" s="545"/>
      <c r="H169" s="546"/>
      <c r="I169" s="543"/>
      <c r="J169" s="543"/>
      <c r="K169" s="543"/>
      <c r="L169" s="534">
        <f>IF(OR(C169&gt;A_Stammdaten!$B$12,NOT(ISNUMBER(C169))),0,SUM($I169:J169)-$K169)</f>
        <v>0</v>
      </c>
      <c r="M169" s="543"/>
      <c r="N169" s="534">
        <f t="shared" si="10"/>
        <v>0</v>
      </c>
      <c r="O169" s="551"/>
      <c r="P169" s="534">
        <f t="shared" si="11"/>
        <v>0</v>
      </c>
      <c r="Q169" s="535">
        <f t="shared" si="12"/>
        <v>0</v>
      </c>
    </row>
    <row r="170" spans="1:17" x14ac:dyDescent="0.25">
      <c r="A170" s="536" t="b">
        <f t="shared" si="9"/>
        <v>0</v>
      </c>
      <c r="B170" s="543"/>
      <c r="C170" s="544"/>
      <c r="D170" s="544"/>
      <c r="E170" s="544"/>
      <c r="F170" s="544"/>
      <c r="G170" s="545"/>
      <c r="H170" s="546"/>
      <c r="I170" s="543"/>
      <c r="J170" s="543"/>
      <c r="K170" s="543"/>
      <c r="L170" s="534">
        <f>IF(OR(C170&gt;A_Stammdaten!$B$12,NOT(ISNUMBER(C170))),0,SUM($I170:J170)-$K170)</f>
        <v>0</v>
      </c>
      <c r="M170" s="543"/>
      <c r="N170" s="534">
        <f t="shared" si="10"/>
        <v>0</v>
      </c>
      <c r="O170" s="551"/>
      <c r="P170" s="534">
        <f t="shared" si="11"/>
        <v>0</v>
      </c>
      <c r="Q170" s="535">
        <f t="shared" si="12"/>
        <v>0</v>
      </c>
    </row>
    <row r="171" spans="1:17" x14ac:dyDescent="0.25">
      <c r="A171" s="536" t="b">
        <f t="shared" si="9"/>
        <v>0</v>
      </c>
      <c r="B171" s="543"/>
      <c r="C171" s="544"/>
      <c r="D171" s="544"/>
      <c r="E171" s="544"/>
      <c r="F171" s="544"/>
      <c r="G171" s="545"/>
      <c r="H171" s="546"/>
      <c r="I171" s="543"/>
      <c r="J171" s="543"/>
      <c r="K171" s="543"/>
      <c r="L171" s="534">
        <f>IF(OR(C171&gt;A_Stammdaten!$B$12,NOT(ISNUMBER(C171))),0,SUM($I171:J171)-$K171)</f>
        <v>0</v>
      </c>
      <c r="M171" s="543"/>
      <c r="N171" s="534">
        <f t="shared" si="10"/>
        <v>0</v>
      </c>
      <c r="O171" s="551"/>
      <c r="P171" s="534">
        <f t="shared" si="11"/>
        <v>0</v>
      </c>
      <c r="Q171" s="535">
        <f t="shared" si="12"/>
        <v>0</v>
      </c>
    </row>
    <row r="172" spans="1:17" x14ac:dyDescent="0.25">
      <c r="A172" s="536" t="b">
        <f t="shared" si="9"/>
        <v>0</v>
      </c>
      <c r="B172" s="543"/>
      <c r="C172" s="544"/>
      <c r="D172" s="544"/>
      <c r="E172" s="544"/>
      <c r="F172" s="544"/>
      <c r="G172" s="545"/>
      <c r="H172" s="546"/>
      <c r="I172" s="543"/>
      <c r="J172" s="543"/>
      <c r="K172" s="543"/>
      <c r="L172" s="534">
        <f>IF(OR(C172&gt;A_Stammdaten!$B$12,NOT(ISNUMBER(C172))),0,SUM($I172:J172)-$K172)</f>
        <v>0</v>
      </c>
      <c r="M172" s="543"/>
      <c r="N172" s="534">
        <f t="shared" si="10"/>
        <v>0</v>
      </c>
      <c r="O172" s="551"/>
      <c r="P172" s="534">
        <f t="shared" si="11"/>
        <v>0</v>
      </c>
      <c r="Q172" s="535">
        <f t="shared" si="12"/>
        <v>0</v>
      </c>
    </row>
    <row r="173" spans="1:17" x14ac:dyDescent="0.25">
      <c r="A173" s="536" t="b">
        <f t="shared" si="9"/>
        <v>0</v>
      </c>
      <c r="B173" s="543"/>
      <c r="C173" s="544"/>
      <c r="D173" s="544"/>
      <c r="E173" s="544"/>
      <c r="F173" s="544"/>
      <c r="G173" s="545"/>
      <c r="H173" s="546"/>
      <c r="I173" s="543"/>
      <c r="J173" s="543"/>
      <c r="K173" s="543"/>
      <c r="L173" s="534">
        <f>IF(OR(C173&gt;A_Stammdaten!$B$12,NOT(ISNUMBER(C173))),0,SUM($I173:J173)-$K173)</f>
        <v>0</v>
      </c>
      <c r="M173" s="543"/>
      <c r="N173" s="534">
        <f t="shared" si="10"/>
        <v>0</v>
      </c>
      <c r="O173" s="551"/>
      <c r="P173" s="534">
        <f t="shared" si="11"/>
        <v>0</v>
      </c>
      <c r="Q173" s="535">
        <f t="shared" si="12"/>
        <v>0</v>
      </c>
    </row>
    <row r="174" spans="1:17" x14ac:dyDescent="0.25">
      <c r="A174" s="536" t="b">
        <f t="shared" si="9"/>
        <v>0</v>
      </c>
      <c r="B174" s="543"/>
      <c r="C174" s="544"/>
      <c r="D174" s="544"/>
      <c r="E174" s="544"/>
      <c r="F174" s="544"/>
      <c r="G174" s="545"/>
      <c r="H174" s="546"/>
      <c r="I174" s="543"/>
      <c r="J174" s="543"/>
      <c r="K174" s="543"/>
      <c r="L174" s="534">
        <f>IF(OR(C174&gt;A_Stammdaten!$B$12,NOT(ISNUMBER(C174))),0,SUM($I174:J174)-$K174)</f>
        <v>0</v>
      </c>
      <c r="M174" s="543"/>
      <c r="N174" s="534">
        <f t="shared" si="10"/>
        <v>0</v>
      </c>
      <c r="O174" s="551"/>
      <c r="P174" s="534">
        <f t="shared" si="11"/>
        <v>0</v>
      </c>
      <c r="Q174" s="535">
        <f t="shared" si="12"/>
        <v>0</v>
      </c>
    </row>
    <row r="175" spans="1:17" x14ac:dyDescent="0.25">
      <c r="A175" s="536" t="b">
        <f t="shared" si="9"/>
        <v>0</v>
      </c>
      <c r="B175" s="543"/>
      <c r="C175" s="544"/>
      <c r="D175" s="544"/>
      <c r="E175" s="544"/>
      <c r="F175" s="544"/>
      <c r="G175" s="545"/>
      <c r="H175" s="546"/>
      <c r="I175" s="543"/>
      <c r="J175" s="543"/>
      <c r="K175" s="543"/>
      <c r="L175" s="534">
        <f>IF(OR(C175&gt;A_Stammdaten!$B$12,NOT(ISNUMBER(C175))),0,SUM($I175:J175)-$K175)</f>
        <v>0</v>
      </c>
      <c r="M175" s="543"/>
      <c r="N175" s="534">
        <f t="shared" si="10"/>
        <v>0</v>
      </c>
      <c r="O175" s="551"/>
      <c r="P175" s="534">
        <f t="shared" si="11"/>
        <v>0</v>
      </c>
      <c r="Q175" s="535">
        <f t="shared" si="12"/>
        <v>0</v>
      </c>
    </row>
    <row r="176" spans="1:17" x14ac:dyDescent="0.25">
      <c r="A176" s="536" t="b">
        <f t="shared" si="9"/>
        <v>0</v>
      </c>
      <c r="B176" s="543"/>
      <c r="C176" s="544"/>
      <c r="D176" s="544"/>
      <c r="E176" s="544"/>
      <c r="F176" s="544"/>
      <c r="G176" s="545"/>
      <c r="H176" s="546"/>
      <c r="I176" s="543"/>
      <c r="J176" s="543"/>
      <c r="K176" s="543"/>
      <c r="L176" s="534">
        <f>IF(OR(C176&gt;A_Stammdaten!$B$12,NOT(ISNUMBER(C176))),0,SUM($I176:J176)-$K176)</f>
        <v>0</v>
      </c>
      <c r="M176" s="543"/>
      <c r="N176" s="534">
        <f t="shared" si="10"/>
        <v>0</v>
      </c>
      <c r="O176" s="551"/>
      <c r="P176" s="534">
        <f t="shared" si="11"/>
        <v>0</v>
      </c>
      <c r="Q176" s="535">
        <f t="shared" si="12"/>
        <v>0</v>
      </c>
    </row>
    <row r="177" spans="1:17" x14ac:dyDescent="0.25">
      <c r="A177" s="536" t="b">
        <f t="shared" si="9"/>
        <v>0</v>
      </c>
      <c r="B177" s="543"/>
      <c r="C177" s="544"/>
      <c r="D177" s="544"/>
      <c r="E177" s="544"/>
      <c r="F177" s="544"/>
      <c r="G177" s="545"/>
      <c r="H177" s="546"/>
      <c r="I177" s="543"/>
      <c r="J177" s="543"/>
      <c r="K177" s="543"/>
      <c r="L177" s="534">
        <f>IF(OR(C177&gt;A_Stammdaten!$B$12,NOT(ISNUMBER(C177))),0,SUM($I177:J177)-$K177)</f>
        <v>0</v>
      </c>
      <c r="M177" s="543"/>
      <c r="N177" s="534">
        <f t="shared" si="10"/>
        <v>0</v>
      </c>
      <c r="O177" s="551"/>
      <c r="P177" s="534">
        <f t="shared" si="11"/>
        <v>0</v>
      </c>
      <c r="Q177" s="535">
        <f t="shared" si="12"/>
        <v>0</v>
      </c>
    </row>
    <row r="178" spans="1:17" x14ac:dyDescent="0.25">
      <c r="A178" s="536" t="b">
        <f t="shared" si="9"/>
        <v>0</v>
      </c>
      <c r="B178" s="543"/>
      <c r="C178" s="544"/>
      <c r="D178" s="544"/>
      <c r="E178" s="544"/>
      <c r="F178" s="544"/>
      <c r="G178" s="545"/>
      <c r="H178" s="546"/>
      <c r="I178" s="543"/>
      <c r="J178" s="543"/>
      <c r="K178" s="543"/>
      <c r="L178" s="534">
        <f>IF(OR(C178&gt;A_Stammdaten!$B$12,NOT(ISNUMBER(C178))),0,SUM($I178:J178)-$K178)</f>
        <v>0</v>
      </c>
      <c r="M178" s="543"/>
      <c r="N178" s="534">
        <f t="shared" si="10"/>
        <v>0</v>
      </c>
      <c r="O178" s="551"/>
      <c r="P178" s="534">
        <f t="shared" si="11"/>
        <v>0</v>
      </c>
      <c r="Q178" s="535">
        <f t="shared" si="12"/>
        <v>0</v>
      </c>
    </row>
    <row r="179" spans="1:17" x14ac:dyDescent="0.25">
      <c r="A179" s="536" t="b">
        <f t="shared" si="9"/>
        <v>0</v>
      </c>
      <c r="B179" s="543"/>
      <c r="C179" s="544"/>
      <c r="D179" s="544"/>
      <c r="E179" s="544"/>
      <c r="F179" s="544"/>
      <c r="G179" s="545"/>
      <c r="H179" s="546"/>
      <c r="I179" s="543"/>
      <c r="J179" s="543"/>
      <c r="K179" s="543"/>
      <c r="L179" s="534">
        <f>IF(OR(C179&gt;A_Stammdaten!$B$12,NOT(ISNUMBER(C179))),0,SUM($I179:J179)-$K179)</f>
        <v>0</v>
      </c>
      <c r="M179" s="543"/>
      <c r="N179" s="534">
        <f t="shared" si="10"/>
        <v>0</v>
      </c>
      <c r="O179" s="551"/>
      <c r="P179" s="534">
        <f t="shared" si="11"/>
        <v>0</v>
      </c>
      <c r="Q179" s="535">
        <f t="shared" si="12"/>
        <v>0</v>
      </c>
    </row>
    <row r="180" spans="1:17" x14ac:dyDescent="0.25">
      <c r="A180" s="536" t="b">
        <f t="shared" si="9"/>
        <v>0</v>
      </c>
      <c r="B180" s="543"/>
      <c r="C180" s="544"/>
      <c r="D180" s="544"/>
      <c r="E180" s="544"/>
      <c r="F180" s="544"/>
      <c r="G180" s="545"/>
      <c r="H180" s="546"/>
      <c r="I180" s="543"/>
      <c r="J180" s="543"/>
      <c r="K180" s="543"/>
      <c r="L180" s="534">
        <f>IF(OR(C180&gt;A_Stammdaten!$B$12,NOT(ISNUMBER(C180))),0,SUM($I180:J180)-$K180)</f>
        <v>0</v>
      </c>
      <c r="M180" s="543"/>
      <c r="N180" s="534">
        <f t="shared" si="10"/>
        <v>0</v>
      </c>
      <c r="O180" s="551"/>
      <c r="P180" s="534">
        <f t="shared" si="11"/>
        <v>0</v>
      </c>
      <c r="Q180" s="535">
        <f t="shared" si="12"/>
        <v>0</v>
      </c>
    </row>
    <row r="181" spans="1:17" x14ac:dyDescent="0.25">
      <c r="A181" s="536" t="b">
        <f t="shared" si="9"/>
        <v>0</v>
      </c>
      <c r="B181" s="543"/>
      <c r="C181" s="544"/>
      <c r="D181" s="544"/>
      <c r="E181" s="544"/>
      <c r="F181" s="544"/>
      <c r="G181" s="545"/>
      <c r="H181" s="546"/>
      <c r="I181" s="543"/>
      <c r="J181" s="543"/>
      <c r="K181" s="543"/>
      <c r="L181" s="534">
        <f>IF(OR(C181&gt;A_Stammdaten!$B$12,NOT(ISNUMBER(C181))),0,SUM($I181:J181)-$K181)</f>
        <v>0</v>
      </c>
      <c r="M181" s="543"/>
      <c r="N181" s="534">
        <f t="shared" si="10"/>
        <v>0</v>
      </c>
      <c r="O181" s="551"/>
      <c r="P181" s="534">
        <f t="shared" si="11"/>
        <v>0</v>
      </c>
      <c r="Q181" s="535">
        <f t="shared" si="12"/>
        <v>0</v>
      </c>
    </row>
    <row r="182" spans="1:17" x14ac:dyDescent="0.25">
      <c r="A182" s="536" t="b">
        <f t="shared" si="9"/>
        <v>0</v>
      </c>
      <c r="B182" s="543"/>
      <c r="C182" s="544"/>
      <c r="D182" s="544"/>
      <c r="E182" s="544"/>
      <c r="F182" s="544"/>
      <c r="G182" s="545"/>
      <c r="H182" s="546"/>
      <c r="I182" s="543"/>
      <c r="J182" s="543"/>
      <c r="K182" s="543"/>
      <c r="L182" s="534">
        <f>IF(OR(C182&gt;A_Stammdaten!$B$12,NOT(ISNUMBER(C182))),0,SUM($I182:J182)-$K182)</f>
        <v>0</v>
      </c>
      <c r="M182" s="543"/>
      <c r="N182" s="534">
        <f t="shared" si="10"/>
        <v>0</v>
      </c>
      <c r="O182" s="551"/>
      <c r="P182" s="534">
        <f t="shared" si="11"/>
        <v>0</v>
      </c>
      <c r="Q182" s="535">
        <f t="shared" si="12"/>
        <v>0</v>
      </c>
    </row>
    <row r="183" spans="1:17" x14ac:dyDescent="0.25">
      <c r="A183" s="536" t="b">
        <f t="shared" si="9"/>
        <v>0</v>
      </c>
      <c r="B183" s="543"/>
      <c r="C183" s="544"/>
      <c r="D183" s="544"/>
      <c r="E183" s="544"/>
      <c r="F183" s="544"/>
      <c r="G183" s="545"/>
      <c r="H183" s="546"/>
      <c r="I183" s="543"/>
      <c r="J183" s="543"/>
      <c r="K183" s="543"/>
      <c r="L183" s="534">
        <f>IF(OR(C183&gt;A_Stammdaten!$B$12,NOT(ISNUMBER(C183))),0,SUM($I183:J183)-$K183)</f>
        <v>0</v>
      </c>
      <c r="M183" s="543"/>
      <c r="N183" s="534">
        <f t="shared" si="10"/>
        <v>0</v>
      </c>
      <c r="O183" s="551"/>
      <c r="P183" s="534">
        <f t="shared" si="11"/>
        <v>0</v>
      </c>
      <c r="Q183" s="535">
        <f t="shared" si="12"/>
        <v>0</v>
      </c>
    </row>
    <row r="184" spans="1:17" x14ac:dyDescent="0.25">
      <c r="A184" s="536" t="b">
        <f t="shared" si="9"/>
        <v>0</v>
      </c>
      <c r="B184" s="543"/>
      <c r="C184" s="544"/>
      <c r="D184" s="544"/>
      <c r="E184" s="544"/>
      <c r="F184" s="544"/>
      <c r="G184" s="545"/>
      <c r="H184" s="546"/>
      <c r="I184" s="543"/>
      <c r="J184" s="543"/>
      <c r="K184" s="543"/>
      <c r="L184" s="534">
        <f>IF(OR(C184&gt;A_Stammdaten!$B$12,NOT(ISNUMBER(C184))),0,SUM($I184:J184)-$K184)</f>
        <v>0</v>
      </c>
      <c r="M184" s="543"/>
      <c r="N184" s="534">
        <f t="shared" si="10"/>
        <v>0</v>
      </c>
      <c r="O184" s="551"/>
      <c r="P184" s="534">
        <f t="shared" si="11"/>
        <v>0</v>
      </c>
      <c r="Q184" s="535">
        <f t="shared" si="12"/>
        <v>0</v>
      </c>
    </row>
    <row r="185" spans="1:17" x14ac:dyDescent="0.25">
      <c r="A185" s="536" t="b">
        <f t="shared" si="9"/>
        <v>0</v>
      </c>
      <c r="B185" s="543"/>
      <c r="C185" s="544"/>
      <c r="D185" s="544"/>
      <c r="E185" s="544"/>
      <c r="F185" s="544"/>
      <c r="G185" s="545"/>
      <c r="H185" s="546"/>
      <c r="I185" s="543"/>
      <c r="J185" s="543"/>
      <c r="K185" s="543"/>
      <c r="L185" s="534">
        <f>IF(OR(C185&gt;A_Stammdaten!$B$12,NOT(ISNUMBER(C185))),0,SUM($I185:J185)-$K185)</f>
        <v>0</v>
      </c>
      <c r="M185" s="543"/>
      <c r="N185" s="534">
        <f t="shared" si="10"/>
        <v>0</v>
      </c>
      <c r="O185" s="551"/>
      <c r="P185" s="534">
        <f t="shared" si="11"/>
        <v>0</v>
      </c>
      <c r="Q185" s="535">
        <f t="shared" si="12"/>
        <v>0</v>
      </c>
    </row>
    <row r="186" spans="1:17" x14ac:dyDescent="0.25">
      <c r="A186" s="536" t="b">
        <f t="shared" si="9"/>
        <v>0</v>
      </c>
      <c r="B186" s="543"/>
      <c r="C186" s="544"/>
      <c r="D186" s="544"/>
      <c r="E186" s="544"/>
      <c r="F186" s="544"/>
      <c r="G186" s="545"/>
      <c r="H186" s="546"/>
      <c r="I186" s="543"/>
      <c r="J186" s="543"/>
      <c r="K186" s="543"/>
      <c r="L186" s="534">
        <f>IF(OR(C186&gt;A_Stammdaten!$B$12,NOT(ISNUMBER(C186))),0,SUM($I186:J186)-$K186)</f>
        <v>0</v>
      </c>
      <c r="M186" s="543"/>
      <c r="N186" s="534">
        <f t="shared" si="10"/>
        <v>0</v>
      </c>
      <c r="O186" s="551"/>
      <c r="P186" s="534">
        <f t="shared" si="11"/>
        <v>0</v>
      </c>
      <c r="Q186" s="535">
        <f t="shared" si="12"/>
        <v>0</v>
      </c>
    </row>
    <row r="187" spans="1:17" x14ac:dyDescent="0.25">
      <c r="A187" s="536" t="b">
        <f t="shared" si="9"/>
        <v>0</v>
      </c>
      <c r="B187" s="543"/>
      <c r="C187" s="544"/>
      <c r="D187" s="544"/>
      <c r="E187" s="544"/>
      <c r="F187" s="544"/>
      <c r="G187" s="545"/>
      <c r="H187" s="546"/>
      <c r="I187" s="543"/>
      <c r="J187" s="543"/>
      <c r="K187" s="543"/>
      <c r="L187" s="534">
        <f>IF(OR(C187&gt;A_Stammdaten!$B$12,NOT(ISNUMBER(C187))),0,SUM($I187:J187)-$K187)</f>
        <v>0</v>
      </c>
      <c r="M187" s="543"/>
      <c r="N187" s="534">
        <f t="shared" si="10"/>
        <v>0</v>
      </c>
      <c r="O187" s="551"/>
      <c r="P187" s="534">
        <f t="shared" si="11"/>
        <v>0</v>
      </c>
      <c r="Q187" s="535">
        <f t="shared" si="12"/>
        <v>0</v>
      </c>
    </row>
    <row r="188" spans="1:17" x14ac:dyDescent="0.25">
      <c r="A188" s="536" t="b">
        <f t="shared" si="9"/>
        <v>0</v>
      </c>
      <c r="B188" s="543"/>
      <c r="C188" s="544"/>
      <c r="D188" s="544"/>
      <c r="E188" s="544"/>
      <c r="F188" s="544"/>
      <c r="G188" s="545"/>
      <c r="H188" s="546"/>
      <c r="I188" s="543"/>
      <c r="J188" s="543"/>
      <c r="K188" s="543"/>
      <c r="L188" s="534">
        <f>IF(OR(C188&gt;A_Stammdaten!$B$12,NOT(ISNUMBER(C188))),0,SUM($I188:J188)-$K188)</f>
        <v>0</v>
      </c>
      <c r="M188" s="543"/>
      <c r="N188" s="534">
        <f t="shared" si="10"/>
        <v>0</v>
      </c>
      <c r="O188" s="551"/>
      <c r="P188" s="534">
        <f t="shared" si="11"/>
        <v>0</v>
      </c>
      <c r="Q188" s="535">
        <f t="shared" si="12"/>
        <v>0</v>
      </c>
    </row>
    <row r="189" spans="1:17" x14ac:dyDescent="0.25">
      <c r="A189" s="536" t="b">
        <f t="shared" si="9"/>
        <v>0</v>
      </c>
      <c r="B189" s="543"/>
      <c r="C189" s="544"/>
      <c r="D189" s="544"/>
      <c r="E189" s="544"/>
      <c r="F189" s="544"/>
      <c r="G189" s="545"/>
      <c r="H189" s="546"/>
      <c r="I189" s="543"/>
      <c r="J189" s="543"/>
      <c r="K189" s="543"/>
      <c r="L189" s="534">
        <f>IF(OR(C189&gt;A_Stammdaten!$B$12,NOT(ISNUMBER(C189))),0,SUM($I189:J189)-$K189)</f>
        <v>0</v>
      </c>
      <c r="M189" s="543"/>
      <c r="N189" s="534">
        <f t="shared" si="10"/>
        <v>0</v>
      </c>
      <c r="O189" s="551"/>
      <c r="P189" s="534">
        <f t="shared" si="11"/>
        <v>0</v>
      </c>
      <c r="Q189" s="535">
        <f t="shared" si="12"/>
        <v>0</v>
      </c>
    </row>
    <row r="190" spans="1:17" x14ac:dyDescent="0.25">
      <c r="A190" s="536" t="b">
        <f t="shared" si="9"/>
        <v>0</v>
      </c>
      <c r="B190" s="543"/>
      <c r="C190" s="544"/>
      <c r="D190" s="544"/>
      <c r="E190" s="544"/>
      <c r="F190" s="544"/>
      <c r="G190" s="545"/>
      <c r="H190" s="546"/>
      <c r="I190" s="543"/>
      <c r="J190" s="543"/>
      <c r="K190" s="543"/>
      <c r="L190" s="534">
        <f>IF(OR(C190&gt;A_Stammdaten!$B$12,NOT(ISNUMBER(C190))),0,SUM($I190:J190)-$K190)</f>
        <v>0</v>
      </c>
      <c r="M190" s="543"/>
      <c r="N190" s="534">
        <f t="shared" si="10"/>
        <v>0</v>
      </c>
      <c r="O190" s="551"/>
      <c r="P190" s="534">
        <f t="shared" si="11"/>
        <v>0</v>
      </c>
      <c r="Q190" s="535">
        <f t="shared" si="12"/>
        <v>0</v>
      </c>
    </row>
    <row r="191" spans="1:17" x14ac:dyDescent="0.25">
      <c r="A191" s="536" t="b">
        <f t="shared" si="9"/>
        <v>0</v>
      </c>
      <c r="B191" s="543"/>
      <c r="C191" s="544"/>
      <c r="D191" s="544"/>
      <c r="E191" s="544"/>
      <c r="F191" s="544"/>
      <c r="G191" s="545"/>
      <c r="H191" s="546"/>
      <c r="I191" s="543"/>
      <c r="J191" s="543"/>
      <c r="K191" s="543"/>
      <c r="L191" s="534">
        <f>IF(OR(C191&gt;A_Stammdaten!$B$12,NOT(ISNUMBER(C191))),0,SUM($I191:J191)-$K191)</f>
        <v>0</v>
      </c>
      <c r="M191" s="543"/>
      <c r="N191" s="534">
        <f t="shared" si="10"/>
        <v>0</v>
      </c>
      <c r="O191" s="551"/>
      <c r="P191" s="534">
        <f t="shared" si="11"/>
        <v>0</v>
      </c>
      <c r="Q191" s="535">
        <f t="shared" si="12"/>
        <v>0</v>
      </c>
    </row>
    <row r="192" spans="1:17" x14ac:dyDescent="0.25">
      <c r="A192" s="536" t="b">
        <f t="shared" si="9"/>
        <v>0</v>
      </c>
      <c r="B192" s="543"/>
      <c r="C192" s="544"/>
      <c r="D192" s="544"/>
      <c r="E192" s="544"/>
      <c r="F192" s="544"/>
      <c r="G192" s="545"/>
      <c r="H192" s="546"/>
      <c r="I192" s="543"/>
      <c r="J192" s="543"/>
      <c r="K192" s="543"/>
      <c r="L192" s="534">
        <f>IF(OR(C192&gt;A_Stammdaten!$B$12,NOT(ISNUMBER(C192))),0,SUM($I192:J192)-$K192)</f>
        <v>0</v>
      </c>
      <c r="M192" s="543"/>
      <c r="N192" s="534">
        <f t="shared" si="10"/>
        <v>0</v>
      </c>
      <c r="O192" s="551"/>
      <c r="P192" s="534">
        <f t="shared" si="11"/>
        <v>0</v>
      </c>
      <c r="Q192" s="535">
        <f t="shared" si="12"/>
        <v>0</v>
      </c>
    </row>
    <row r="193" spans="1:17" x14ac:dyDescent="0.25">
      <c r="A193" s="536" t="b">
        <f t="shared" si="9"/>
        <v>0</v>
      </c>
      <c r="B193" s="543"/>
      <c r="C193" s="544"/>
      <c r="D193" s="544"/>
      <c r="E193" s="544"/>
      <c r="F193" s="544"/>
      <c r="G193" s="545"/>
      <c r="H193" s="546"/>
      <c r="I193" s="543"/>
      <c r="J193" s="543"/>
      <c r="K193" s="543"/>
      <c r="L193" s="534">
        <f>IF(OR(C193&gt;A_Stammdaten!$B$12,NOT(ISNUMBER(C193))),0,SUM($I193:J193)-$K193)</f>
        <v>0</v>
      </c>
      <c r="M193" s="543"/>
      <c r="N193" s="534">
        <f t="shared" si="10"/>
        <v>0</v>
      </c>
      <c r="O193" s="551"/>
      <c r="P193" s="534">
        <f t="shared" si="11"/>
        <v>0</v>
      </c>
      <c r="Q193" s="535">
        <f t="shared" si="12"/>
        <v>0</v>
      </c>
    </row>
    <row r="194" spans="1:17" x14ac:dyDescent="0.25">
      <c r="A194" s="536" t="b">
        <f t="shared" si="9"/>
        <v>0</v>
      </c>
      <c r="B194" s="543"/>
      <c r="C194" s="544"/>
      <c r="D194" s="544"/>
      <c r="E194" s="544"/>
      <c r="F194" s="544"/>
      <c r="G194" s="545"/>
      <c r="H194" s="546"/>
      <c r="I194" s="543"/>
      <c r="J194" s="543"/>
      <c r="K194" s="543"/>
      <c r="L194" s="534">
        <f>IF(OR(C194&gt;A_Stammdaten!$B$12,NOT(ISNUMBER(C194))),0,SUM($I194:J194)-$K194)</f>
        <v>0</v>
      </c>
      <c r="M194" s="543"/>
      <c r="N194" s="534">
        <f t="shared" si="10"/>
        <v>0</v>
      </c>
      <c r="O194" s="551"/>
      <c r="P194" s="534">
        <f t="shared" si="11"/>
        <v>0</v>
      </c>
      <c r="Q194" s="535">
        <f t="shared" si="12"/>
        <v>0</v>
      </c>
    </row>
    <row r="195" spans="1:17" x14ac:dyDescent="0.25">
      <c r="A195" s="536" t="b">
        <f t="shared" si="9"/>
        <v>0</v>
      </c>
      <c r="B195" s="543"/>
      <c r="C195" s="544"/>
      <c r="D195" s="544"/>
      <c r="E195" s="544"/>
      <c r="F195" s="544"/>
      <c r="G195" s="545"/>
      <c r="H195" s="546"/>
      <c r="I195" s="543"/>
      <c r="J195" s="543"/>
      <c r="K195" s="543"/>
      <c r="L195" s="534">
        <f>IF(OR(C195&gt;A_Stammdaten!$B$12,NOT(ISNUMBER(C195))),0,SUM($I195:J195)-$K195)</f>
        <v>0</v>
      </c>
      <c r="M195" s="543"/>
      <c r="N195" s="534">
        <f t="shared" si="10"/>
        <v>0</v>
      </c>
      <c r="O195" s="551"/>
      <c r="P195" s="534">
        <f t="shared" si="11"/>
        <v>0</v>
      </c>
      <c r="Q195" s="535">
        <f t="shared" si="12"/>
        <v>0</v>
      </c>
    </row>
    <row r="196" spans="1:17" x14ac:dyDescent="0.25">
      <c r="A196" s="536" t="b">
        <f t="shared" si="9"/>
        <v>0</v>
      </c>
      <c r="B196" s="543"/>
      <c r="C196" s="544"/>
      <c r="D196" s="544"/>
      <c r="E196" s="544"/>
      <c r="F196" s="544"/>
      <c r="G196" s="545"/>
      <c r="H196" s="546"/>
      <c r="I196" s="543"/>
      <c r="J196" s="543"/>
      <c r="K196" s="543"/>
      <c r="L196" s="534">
        <f>IF(OR(C196&gt;A_Stammdaten!$B$12,NOT(ISNUMBER(C196))),0,SUM($I196:J196)-$K196)</f>
        <v>0</v>
      </c>
      <c r="M196" s="543"/>
      <c r="N196" s="534">
        <f t="shared" si="10"/>
        <v>0</v>
      </c>
      <c r="O196" s="551"/>
      <c r="P196" s="534">
        <f t="shared" si="11"/>
        <v>0</v>
      </c>
      <c r="Q196" s="535">
        <f t="shared" si="12"/>
        <v>0</v>
      </c>
    </row>
    <row r="197" spans="1:17" x14ac:dyDescent="0.25">
      <c r="A197" s="536" t="b">
        <f t="shared" ref="A197:A260" si="13">IF(AND(B197&lt;&gt;0,C197&lt;&gt;0),IF(D197&lt;&gt;0,CONCATENATE(B197,"-",C197,"-",D197),CONCATENATE(B197,"-",C197)))</f>
        <v>0</v>
      </c>
      <c r="B197" s="543"/>
      <c r="C197" s="544"/>
      <c r="D197" s="544"/>
      <c r="E197" s="544"/>
      <c r="F197" s="544"/>
      <c r="G197" s="545"/>
      <c r="H197" s="546"/>
      <c r="I197" s="543"/>
      <c r="J197" s="543"/>
      <c r="K197" s="543"/>
      <c r="L197" s="534">
        <f>IF(OR(C197&gt;A_Stammdaten!$B$12,NOT(ISNUMBER(C197))),0,SUM($I197:J197)-$K197)</f>
        <v>0</v>
      </c>
      <c r="M197" s="543"/>
      <c r="N197" s="534">
        <f t="shared" si="10"/>
        <v>0</v>
      </c>
      <c r="O197" s="551"/>
      <c r="P197" s="534">
        <f t="shared" si="11"/>
        <v>0</v>
      </c>
      <c r="Q197" s="535">
        <f t="shared" si="12"/>
        <v>0</v>
      </c>
    </row>
    <row r="198" spans="1:17" x14ac:dyDescent="0.25">
      <c r="A198" s="536" t="b">
        <f t="shared" si="13"/>
        <v>0</v>
      </c>
      <c r="B198" s="543"/>
      <c r="C198" s="544"/>
      <c r="D198" s="544"/>
      <c r="E198" s="544"/>
      <c r="F198" s="544"/>
      <c r="G198" s="545"/>
      <c r="H198" s="546"/>
      <c r="I198" s="543"/>
      <c r="J198" s="543"/>
      <c r="K198" s="543"/>
      <c r="L198" s="534">
        <f>IF(OR(C198&gt;A_Stammdaten!$B$12,NOT(ISNUMBER(C198))),0,SUM($I198:J198)-$K198)</f>
        <v>0</v>
      </c>
      <c r="M198" s="543"/>
      <c r="N198" s="534">
        <f t="shared" ref="N198:N261" si="14">IF( H198="Nein",M198+L198,L198)</f>
        <v>0</v>
      </c>
      <c r="O198" s="551"/>
      <c r="P198" s="534">
        <f t="shared" ref="P198:P261" si="15">IF(OR(H198="nein",H198="ja"),IF(H198="ja",0,IF(AND(O198&lt;&gt;0,H198="nein"),L198+M198-Q198,"Restauflösungsdauer fehlt!")),0)</f>
        <v>0</v>
      </c>
      <c r="Q198" s="535">
        <f t="shared" ref="Q198:Q261" si="16">IF(O198=0,L198+M198,(L198+M198)/O198*(O198-1))</f>
        <v>0</v>
      </c>
    </row>
    <row r="199" spans="1:17" x14ac:dyDescent="0.25">
      <c r="A199" s="536" t="b">
        <f t="shared" si="13"/>
        <v>0</v>
      </c>
      <c r="B199" s="543"/>
      <c r="C199" s="544"/>
      <c r="D199" s="544"/>
      <c r="E199" s="544"/>
      <c r="F199" s="544"/>
      <c r="G199" s="545"/>
      <c r="H199" s="546"/>
      <c r="I199" s="543"/>
      <c r="J199" s="543"/>
      <c r="K199" s="543"/>
      <c r="L199" s="534">
        <f>IF(OR(C199&gt;A_Stammdaten!$B$12,NOT(ISNUMBER(C199))),0,SUM($I199:J199)-$K199)</f>
        <v>0</v>
      </c>
      <c r="M199" s="543"/>
      <c r="N199" s="534">
        <f t="shared" si="14"/>
        <v>0</v>
      </c>
      <c r="O199" s="551"/>
      <c r="P199" s="534">
        <f t="shared" si="15"/>
        <v>0</v>
      </c>
      <c r="Q199" s="535">
        <f t="shared" si="16"/>
        <v>0</v>
      </c>
    </row>
    <row r="200" spans="1:17" x14ac:dyDescent="0.25">
      <c r="A200" s="536" t="b">
        <f t="shared" si="13"/>
        <v>0</v>
      </c>
      <c r="B200" s="543"/>
      <c r="C200" s="544"/>
      <c r="D200" s="544"/>
      <c r="E200" s="544"/>
      <c r="F200" s="544"/>
      <c r="G200" s="545"/>
      <c r="H200" s="546"/>
      <c r="I200" s="543"/>
      <c r="J200" s="543"/>
      <c r="K200" s="543"/>
      <c r="L200" s="534">
        <f>IF(OR(C200&gt;A_Stammdaten!$B$12,NOT(ISNUMBER(C200))),0,SUM($I200:J200)-$K200)</f>
        <v>0</v>
      </c>
      <c r="M200" s="543"/>
      <c r="N200" s="534">
        <f t="shared" si="14"/>
        <v>0</v>
      </c>
      <c r="O200" s="551"/>
      <c r="P200" s="534">
        <f t="shared" si="15"/>
        <v>0</v>
      </c>
      <c r="Q200" s="535">
        <f t="shared" si="16"/>
        <v>0</v>
      </c>
    </row>
    <row r="201" spans="1:17" x14ac:dyDescent="0.25">
      <c r="A201" s="536" t="b">
        <f t="shared" si="13"/>
        <v>0</v>
      </c>
      <c r="B201" s="543"/>
      <c r="C201" s="544"/>
      <c r="D201" s="544"/>
      <c r="E201" s="544"/>
      <c r="F201" s="544"/>
      <c r="G201" s="545"/>
      <c r="H201" s="546"/>
      <c r="I201" s="543"/>
      <c r="J201" s="543"/>
      <c r="K201" s="543"/>
      <c r="L201" s="534">
        <f>IF(OR(C201&gt;A_Stammdaten!$B$12,NOT(ISNUMBER(C201))),0,SUM($I201:J201)-$K201)</f>
        <v>0</v>
      </c>
      <c r="M201" s="543"/>
      <c r="N201" s="534">
        <f t="shared" si="14"/>
        <v>0</v>
      </c>
      <c r="O201" s="551"/>
      <c r="P201" s="534">
        <f t="shared" si="15"/>
        <v>0</v>
      </c>
      <c r="Q201" s="535">
        <f t="shared" si="16"/>
        <v>0</v>
      </c>
    </row>
    <row r="202" spans="1:17" x14ac:dyDescent="0.25">
      <c r="A202" s="536" t="b">
        <f t="shared" si="13"/>
        <v>0</v>
      </c>
      <c r="B202" s="543"/>
      <c r="C202" s="544"/>
      <c r="D202" s="544"/>
      <c r="E202" s="544"/>
      <c r="F202" s="544"/>
      <c r="G202" s="545"/>
      <c r="H202" s="546"/>
      <c r="I202" s="543"/>
      <c r="J202" s="543"/>
      <c r="K202" s="543"/>
      <c r="L202" s="534">
        <f>IF(OR(C202&gt;A_Stammdaten!$B$12,NOT(ISNUMBER(C202))),0,SUM($I202:J202)-$K202)</f>
        <v>0</v>
      </c>
      <c r="M202" s="543"/>
      <c r="N202" s="534">
        <f t="shared" si="14"/>
        <v>0</v>
      </c>
      <c r="O202" s="551"/>
      <c r="P202" s="534">
        <f t="shared" si="15"/>
        <v>0</v>
      </c>
      <c r="Q202" s="535">
        <f t="shared" si="16"/>
        <v>0</v>
      </c>
    </row>
    <row r="203" spans="1:17" x14ac:dyDescent="0.25">
      <c r="A203" s="536" t="b">
        <f t="shared" si="13"/>
        <v>0</v>
      </c>
      <c r="B203" s="543"/>
      <c r="C203" s="544"/>
      <c r="D203" s="544"/>
      <c r="E203" s="544"/>
      <c r="F203" s="544"/>
      <c r="G203" s="545"/>
      <c r="H203" s="546"/>
      <c r="I203" s="543"/>
      <c r="J203" s="543"/>
      <c r="K203" s="543"/>
      <c r="L203" s="534">
        <f>IF(OR(C203&gt;A_Stammdaten!$B$12,NOT(ISNUMBER(C203))),0,SUM($I203:J203)-$K203)</f>
        <v>0</v>
      </c>
      <c r="M203" s="543"/>
      <c r="N203" s="534">
        <f t="shared" si="14"/>
        <v>0</v>
      </c>
      <c r="O203" s="551"/>
      <c r="P203" s="534">
        <f t="shared" si="15"/>
        <v>0</v>
      </c>
      <c r="Q203" s="535">
        <f t="shared" si="16"/>
        <v>0</v>
      </c>
    </row>
    <row r="204" spans="1:17" x14ac:dyDescent="0.25">
      <c r="A204" s="536" t="b">
        <f t="shared" si="13"/>
        <v>0</v>
      </c>
      <c r="B204" s="543"/>
      <c r="C204" s="544"/>
      <c r="D204" s="544"/>
      <c r="E204" s="544"/>
      <c r="F204" s="544"/>
      <c r="G204" s="545"/>
      <c r="H204" s="546"/>
      <c r="I204" s="543"/>
      <c r="J204" s="543"/>
      <c r="K204" s="543"/>
      <c r="L204" s="534">
        <f>IF(OR(C204&gt;A_Stammdaten!$B$12,NOT(ISNUMBER(C204))),0,SUM($I204:J204)-$K204)</f>
        <v>0</v>
      </c>
      <c r="M204" s="543"/>
      <c r="N204" s="534">
        <f t="shared" si="14"/>
        <v>0</v>
      </c>
      <c r="O204" s="551"/>
      <c r="P204" s="534">
        <f t="shared" si="15"/>
        <v>0</v>
      </c>
      <c r="Q204" s="535">
        <f t="shared" si="16"/>
        <v>0</v>
      </c>
    </row>
    <row r="205" spans="1:17" x14ac:dyDescent="0.25">
      <c r="A205" s="536" t="b">
        <f t="shared" si="13"/>
        <v>0</v>
      </c>
      <c r="B205" s="543"/>
      <c r="C205" s="544"/>
      <c r="D205" s="544"/>
      <c r="E205" s="544"/>
      <c r="F205" s="544"/>
      <c r="G205" s="545"/>
      <c r="H205" s="546"/>
      <c r="I205" s="543"/>
      <c r="J205" s="543"/>
      <c r="K205" s="543"/>
      <c r="L205" s="534">
        <f>IF(OR(C205&gt;A_Stammdaten!$B$12,NOT(ISNUMBER(C205))),0,SUM($I205:J205)-$K205)</f>
        <v>0</v>
      </c>
      <c r="M205" s="543"/>
      <c r="N205" s="534">
        <f t="shared" si="14"/>
        <v>0</v>
      </c>
      <c r="O205" s="551"/>
      <c r="P205" s="534">
        <f t="shared" si="15"/>
        <v>0</v>
      </c>
      <c r="Q205" s="535">
        <f t="shared" si="16"/>
        <v>0</v>
      </c>
    </row>
    <row r="206" spans="1:17" x14ac:dyDescent="0.25">
      <c r="A206" s="536" t="b">
        <f t="shared" si="13"/>
        <v>0</v>
      </c>
      <c r="B206" s="543"/>
      <c r="C206" s="544"/>
      <c r="D206" s="544"/>
      <c r="E206" s="544"/>
      <c r="F206" s="544"/>
      <c r="G206" s="545"/>
      <c r="H206" s="546"/>
      <c r="I206" s="543"/>
      <c r="J206" s="543"/>
      <c r="K206" s="543"/>
      <c r="L206" s="534">
        <f>IF(OR(C206&gt;A_Stammdaten!$B$12,NOT(ISNUMBER(C206))),0,SUM($I206:J206)-$K206)</f>
        <v>0</v>
      </c>
      <c r="M206" s="543"/>
      <c r="N206" s="534">
        <f t="shared" si="14"/>
        <v>0</v>
      </c>
      <c r="O206" s="551"/>
      <c r="P206" s="534">
        <f t="shared" si="15"/>
        <v>0</v>
      </c>
      <c r="Q206" s="535">
        <f t="shared" si="16"/>
        <v>0</v>
      </c>
    </row>
    <row r="207" spans="1:17" x14ac:dyDescent="0.25">
      <c r="A207" s="536" t="b">
        <f t="shared" si="13"/>
        <v>0</v>
      </c>
      <c r="B207" s="543"/>
      <c r="C207" s="544"/>
      <c r="D207" s="544"/>
      <c r="E207" s="544"/>
      <c r="F207" s="544"/>
      <c r="G207" s="545"/>
      <c r="H207" s="546"/>
      <c r="I207" s="543"/>
      <c r="J207" s="543"/>
      <c r="K207" s="543"/>
      <c r="L207" s="534">
        <f>IF(OR(C207&gt;A_Stammdaten!$B$12,NOT(ISNUMBER(C207))),0,SUM($I207:J207)-$K207)</f>
        <v>0</v>
      </c>
      <c r="M207" s="543"/>
      <c r="N207" s="534">
        <f t="shared" si="14"/>
        <v>0</v>
      </c>
      <c r="O207" s="551"/>
      <c r="P207" s="534">
        <f t="shared" si="15"/>
        <v>0</v>
      </c>
      <c r="Q207" s="535">
        <f t="shared" si="16"/>
        <v>0</v>
      </c>
    </row>
    <row r="208" spans="1:17" x14ac:dyDescent="0.25">
      <c r="A208" s="536" t="b">
        <f t="shared" si="13"/>
        <v>0</v>
      </c>
      <c r="B208" s="543"/>
      <c r="C208" s="544"/>
      <c r="D208" s="544"/>
      <c r="E208" s="544"/>
      <c r="F208" s="544"/>
      <c r="G208" s="545"/>
      <c r="H208" s="546"/>
      <c r="I208" s="543"/>
      <c r="J208" s="543"/>
      <c r="K208" s="543"/>
      <c r="L208" s="534">
        <f>IF(OR(C208&gt;A_Stammdaten!$B$12,NOT(ISNUMBER(C208))),0,SUM($I208:J208)-$K208)</f>
        <v>0</v>
      </c>
      <c r="M208" s="543"/>
      <c r="N208" s="534">
        <f t="shared" si="14"/>
        <v>0</v>
      </c>
      <c r="O208" s="551"/>
      <c r="P208" s="534">
        <f t="shared" si="15"/>
        <v>0</v>
      </c>
      <c r="Q208" s="535">
        <f t="shared" si="16"/>
        <v>0</v>
      </c>
    </row>
    <row r="209" spans="1:17" x14ac:dyDescent="0.25">
      <c r="A209" s="536" t="b">
        <f t="shared" si="13"/>
        <v>0</v>
      </c>
      <c r="B209" s="543"/>
      <c r="C209" s="544"/>
      <c r="D209" s="544"/>
      <c r="E209" s="544"/>
      <c r="F209" s="544"/>
      <c r="G209" s="545"/>
      <c r="H209" s="546"/>
      <c r="I209" s="543"/>
      <c r="J209" s="543"/>
      <c r="K209" s="543"/>
      <c r="L209" s="534">
        <f>IF(OR(C209&gt;A_Stammdaten!$B$12,NOT(ISNUMBER(C209))),0,SUM($I209:J209)-$K209)</f>
        <v>0</v>
      </c>
      <c r="M209" s="543"/>
      <c r="N209" s="534">
        <f t="shared" si="14"/>
        <v>0</v>
      </c>
      <c r="O209" s="551"/>
      <c r="P209" s="534">
        <f t="shared" si="15"/>
        <v>0</v>
      </c>
      <c r="Q209" s="535">
        <f t="shared" si="16"/>
        <v>0</v>
      </c>
    </row>
    <row r="210" spans="1:17" x14ac:dyDescent="0.25">
      <c r="A210" s="536" t="b">
        <f t="shared" si="13"/>
        <v>0</v>
      </c>
      <c r="B210" s="543"/>
      <c r="C210" s="544"/>
      <c r="D210" s="544"/>
      <c r="E210" s="544"/>
      <c r="F210" s="544"/>
      <c r="G210" s="545"/>
      <c r="H210" s="546"/>
      <c r="I210" s="543"/>
      <c r="J210" s="543"/>
      <c r="K210" s="543"/>
      <c r="L210" s="534">
        <f>IF(OR(C210&gt;A_Stammdaten!$B$12,NOT(ISNUMBER(C210))),0,SUM($I210:J210)-$K210)</f>
        <v>0</v>
      </c>
      <c r="M210" s="543"/>
      <c r="N210" s="534">
        <f t="shared" si="14"/>
        <v>0</v>
      </c>
      <c r="O210" s="551"/>
      <c r="P210" s="534">
        <f t="shared" si="15"/>
        <v>0</v>
      </c>
      <c r="Q210" s="535">
        <f t="shared" si="16"/>
        <v>0</v>
      </c>
    </row>
    <row r="211" spans="1:17" x14ac:dyDescent="0.25">
      <c r="A211" s="536" t="b">
        <f t="shared" si="13"/>
        <v>0</v>
      </c>
      <c r="B211" s="543"/>
      <c r="C211" s="544"/>
      <c r="D211" s="544"/>
      <c r="E211" s="544"/>
      <c r="F211" s="544"/>
      <c r="G211" s="545"/>
      <c r="H211" s="546"/>
      <c r="I211" s="543"/>
      <c r="J211" s="543"/>
      <c r="K211" s="543"/>
      <c r="L211" s="534">
        <f>IF(OR(C211&gt;A_Stammdaten!$B$12,NOT(ISNUMBER(C211))),0,SUM($I211:J211)-$K211)</f>
        <v>0</v>
      </c>
      <c r="M211" s="543"/>
      <c r="N211" s="534">
        <f t="shared" si="14"/>
        <v>0</v>
      </c>
      <c r="O211" s="551"/>
      <c r="P211" s="534">
        <f t="shared" si="15"/>
        <v>0</v>
      </c>
      <c r="Q211" s="535">
        <f t="shared" si="16"/>
        <v>0</v>
      </c>
    </row>
    <row r="212" spans="1:17" x14ac:dyDescent="0.25">
      <c r="A212" s="536" t="b">
        <f t="shared" si="13"/>
        <v>0</v>
      </c>
      <c r="B212" s="543"/>
      <c r="C212" s="544"/>
      <c r="D212" s="544"/>
      <c r="E212" s="544"/>
      <c r="F212" s="544"/>
      <c r="G212" s="545"/>
      <c r="H212" s="546"/>
      <c r="I212" s="543"/>
      <c r="J212" s="543"/>
      <c r="K212" s="543"/>
      <c r="L212" s="534">
        <f>IF(OR(C212&gt;A_Stammdaten!$B$12,NOT(ISNUMBER(C212))),0,SUM($I212:J212)-$K212)</f>
        <v>0</v>
      </c>
      <c r="M212" s="543"/>
      <c r="N212" s="534">
        <f t="shared" si="14"/>
        <v>0</v>
      </c>
      <c r="O212" s="551"/>
      <c r="P212" s="534">
        <f t="shared" si="15"/>
        <v>0</v>
      </c>
      <c r="Q212" s="535">
        <f t="shared" si="16"/>
        <v>0</v>
      </c>
    </row>
    <row r="213" spans="1:17" x14ac:dyDescent="0.25">
      <c r="A213" s="536" t="b">
        <f t="shared" si="13"/>
        <v>0</v>
      </c>
      <c r="B213" s="543"/>
      <c r="C213" s="544"/>
      <c r="D213" s="544"/>
      <c r="E213" s="544"/>
      <c r="F213" s="544"/>
      <c r="G213" s="545"/>
      <c r="H213" s="546"/>
      <c r="I213" s="543"/>
      <c r="J213" s="543"/>
      <c r="K213" s="543"/>
      <c r="L213" s="534">
        <f>IF(OR(C213&gt;A_Stammdaten!$B$12,NOT(ISNUMBER(C213))),0,SUM($I213:J213)-$K213)</f>
        <v>0</v>
      </c>
      <c r="M213" s="543"/>
      <c r="N213" s="534">
        <f t="shared" si="14"/>
        <v>0</v>
      </c>
      <c r="O213" s="551"/>
      <c r="P213" s="534">
        <f t="shared" si="15"/>
        <v>0</v>
      </c>
      <c r="Q213" s="535">
        <f t="shared" si="16"/>
        <v>0</v>
      </c>
    </row>
    <row r="214" spans="1:17" x14ac:dyDescent="0.25">
      <c r="A214" s="536" t="b">
        <f t="shared" si="13"/>
        <v>0</v>
      </c>
      <c r="B214" s="543"/>
      <c r="C214" s="544"/>
      <c r="D214" s="544"/>
      <c r="E214" s="544"/>
      <c r="F214" s="544"/>
      <c r="G214" s="545"/>
      <c r="H214" s="546"/>
      <c r="I214" s="543"/>
      <c r="J214" s="543"/>
      <c r="K214" s="543"/>
      <c r="L214" s="534">
        <f>IF(OR(C214&gt;A_Stammdaten!$B$12,NOT(ISNUMBER(C214))),0,SUM($I214:J214)-$K214)</f>
        <v>0</v>
      </c>
      <c r="M214" s="543"/>
      <c r="N214" s="534">
        <f t="shared" si="14"/>
        <v>0</v>
      </c>
      <c r="O214" s="551"/>
      <c r="P214" s="534">
        <f t="shared" si="15"/>
        <v>0</v>
      </c>
      <c r="Q214" s="535">
        <f t="shared" si="16"/>
        <v>0</v>
      </c>
    </row>
    <row r="215" spans="1:17" x14ac:dyDescent="0.25">
      <c r="A215" s="536" t="b">
        <f t="shared" si="13"/>
        <v>0</v>
      </c>
      <c r="B215" s="543"/>
      <c r="C215" s="544"/>
      <c r="D215" s="544"/>
      <c r="E215" s="544"/>
      <c r="F215" s="544"/>
      <c r="G215" s="545"/>
      <c r="H215" s="546"/>
      <c r="I215" s="543"/>
      <c r="J215" s="543"/>
      <c r="K215" s="543"/>
      <c r="L215" s="534">
        <f>IF(OR(C215&gt;A_Stammdaten!$B$12,NOT(ISNUMBER(C215))),0,SUM($I215:J215)-$K215)</f>
        <v>0</v>
      </c>
      <c r="M215" s="543"/>
      <c r="N215" s="534">
        <f t="shared" si="14"/>
        <v>0</v>
      </c>
      <c r="O215" s="551"/>
      <c r="P215" s="534">
        <f t="shared" si="15"/>
        <v>0</v>
      </c>
      <c r="Q215" s="535">
        <f t="shared" si="16"/>
        <v>0</v>
      </c>
    </row>
    <row r="216" spans="1:17" x14ac:dyDescent="0.25">
      <c r="A216" s="536" t="b">
        <f t="shared" si="13"/>
        <v>0</v>
      </c>
      <c r="B216" s="543"/>
      <c r="C216" s="544"/>
      <c r="D216" s="544"/>
      <c r="E216" s="544"/>
      <c r="F216" s="544"/>
      <c r="G216" s="545"/>
      <c r="H216" s="546"/>
      <c r="I216" s="543"/>
      <c r="J216" s="543"/>
      <c r="K216" s="543"/>
      <c r="L216" s="534">
        <f>IF(OR(C216&gt;A_Stammdaten!$B$12,NOT(ISNUMBER(C216))),0,SUM($I216:J216)-$K216)</f>
        <v>0</v>
      </c>
      <c r="M216" s="543"/>
      <c r="N216" s="534">
        <f t="shared" si="14"/>
        <v>0</v>
      </c>
      <c r="O216" s="551"/>
      <c r="P216" s="534">
        <f t="shared" si="15"/>
        <v>0</v>
      </c>
      <c r="Q216" s="535">
        <f t="shared" si="16"/>
        <v>0</v>
      </c>
    </row>
    <row r="217" spans="1:17" x14ac:dyDescent="0.25">
      <c r="A217" s="536" t="b">
        <f t="shared" si="13"/>
        <v>0</v>
      </c>
      <c r="B217" s="543"/>
      <c r="C217" s="544"/>
      <c r="D217" s="544"/>
      <c r="E217" s="544"/>
      <c r="F217" s="544"/>
      <c r="G217" s="545"/>
      <c r="H217" s="546"/>
      <c r="I217" s="543"/>
      <c r="J217" s="543"/>
      <c r="K217" s="543"/>
      <c r="L217" s="534">
        <f>IF(OR(C217&gt;A_Stammdaten!$B$12,NOT(ISNUMBER(C217))),0,SUM($I217:J217)-$K217)</f>
        <v>0</v>
      </c>
      <c r="M217" s="543"/>
      <c r="N217" s="534">
        <f t="shared" si="14"/>
        <v>0</v>
      </c>
      <c r="O217" s="551"/>
      <c r="P217" s="534">
        <f t="shared" si="15"/>
        <v>0</v>
      </c>
      <c r="Q217" s="535">
        <f t="shared" si="16"/>
        <v>0</v>
      </c>
    </row>
    <row r="218" spans="1:17" x14ac:dyDescent="0.25">
      <c r="A218" s="536" t="b">
        <f t="shared" si="13"/>
        <v>0</v>
      </c>
      <c r="B218" s="543"/>
      <c r="C218" s="544"/>
      <c r="D218" s="544"/>
      <c r="E218" s="544"/>
      <c r="F218" s="544"/>
      <c r="G218" s="545"/>
      <c r="H218" s="546"/>
      <c r="I218" s="543"/>
      <c r="J218" s="543"/>
      <c r="K218" s="543"/>
      <c r="L218" s="534">
        <f>IF(OR(C218&gt;A_Stammdaten!$B$12,NOT(ISNUMBER(C218))),0,SUM($I218:J218)-$K218)</f>
        <v>0</v>
      </c>
      <c r="M218" s="543"/>
      <c r="N218" s="534">
        <f t="shared" si="14"/>
        <v>0</v>
      </c>
      <c r="O218" s="551"/>
      <c r="P218" s="534">
        <f t="shared" si="15"/>
        <v>0</v>
      </c>
      <c r="Q218" s="535">
        <f t="shared" si="16"/>
        <v>0</v>
      </c>
    </row>
    <row r="219" spans="1:17" x14ac:dyDescent="0.25">
      <c r="A219" s="536" t="b">
        <f t="shared" si="13"/>
        <v>0</v>
      </c>
      <c r="B219" s="543"/>
      <c r="C219" s="544"/>
      <c r="D219" s="544"/>
      <c r="E219" s="544"/>
      <c r="F219" s="544"/>
      <c r="G219" s="545"/>
      <c r="H219" s="546"/>
      <c r="I219" s="543"/>
      <c r="J219" s="543"/>
      <c r="K219" s="543"/>
      <c r="L219" s="534">
        <f>IF(OR(C219&gt;A_Stammdaten!$B$12,NOT(ISNUMBER(C219))),0,SUM($I219:J219)-$K219)</f>
        <v>0</v>
      </c>
      <c r="M219" s="543"/>
      <c r="N219" s="534">
        <f t="shared" si="14"/>
        <v>0</v>
      </c>
      <c r="O219" s="551"/>
      <c r="P219" s="534">
        <f t="shared" si="15"/>
        <v>0</v>
      </c>
      <c r="Q219" s="535">
        <f t="shared" si="16"/>
        <v>0</v>
      </c>
    </row>
    <row r="220" spans="1:17" x14ac:dyDescent="0.25">
      <c r="A220" s="536" t="b">
        <f t="shared" si="13"/>
        <v>0</v>
      </c>
      <c r="B220" s="543"/>
      <c r="C220" s="544"/>
      <c r="D220" s="544"/>
      <c r="E220" s="544"/>
      <c r="F220" s="544"/>
      <c r="G220" s="545"/>
      <c r="H220" s="546"/>
      <c r="I220" s="543"/>
      <c r="J220" s="543"/>
      <c r="K220" s="543"/>
      <c r="L220" s="534">
        <f>IF(OR(C220&gt;A_Stammdaten!$B$12,NOT(ISNUMBER(C220))),0,SUM($I220:J220)-$K220)</f>
        <v>0</v>
      </c>
      <c r="M220" s="543"/>
      <c r="N220" s="534">
        <f t="shared" si="14"/>
        <v>0</v>
      </c>
      <c r="O220" s="551"/>
      <c r="P220" s="534">
        <f t="shared" si="15"/>
        <v>0</v>
      </c>
      <c r="Q220" s="535">
        <f t="shared" si="16"/>
        <v>0</v>
      </c>
    </row>
    <row r="221" spans="1:17" x14ac:dyDescent="0.25">
      <c r="A221" s="536" t="b">
        <f t="shared" si="13"/>
        <v>0</v>
      </c>
      <c r="B221" s="543"/>
      <c r="C221" s="544"/>
      <c r="D221" s="544"/>
      <c r="E221" s="544"/>
      <c r="F221" s="544"/>
      <c r="G221" s="545"/>
      <c r="H221" s="546"/>
      <c r="I221" s="543"/>
      <c r="J221" s="543"/>
      <c r="K221" s="543"/>
      <c r="L221" s="534">
        <f>IF(OR(C221&gt;A_Stammdaten!$B$12,NOT(ISNUMBER(C221))),0,SUM($I221:J221)-$K221)</f>
        <v>0</v>
      </c>
      <c r="M221" s="543"/>
      <c r="N221" s="534">
        <f t="shared" si="14"/>
        <v>0</v>
      </c>
      <c r="O221" s="551"/>
      <c r="P221" s="534">
        <f t="shared" si="15"/>
        <v>0</v>
      </c>
      <c r="Q221" s="535">
        <f t="shared" si="16"/>
        <v>0</v>
      </c>
    </row>
    <row r="222" spans="1:17" x14ac:dyDescent="0.25">
      <c r="A222" s="536" t="b">
        <f t="shared" si="13"/>
        <v>0</v>
      </c>
      <c r="B222" s="543"/>
      <c r="C222" s="544"/>
      <c r="D222" s="544"/>
      <c r="E222" s="544"/>
      <c r="F222" s="544"/>
      <c r="G222" s="545"/>
      <c r="H222" s="546"/>
      <c r="I222" s="543"/>
      <c r="J222" s="543"/>
      <c r="K222" s="543"/>
      <c r="L222" s="534">
        <f>IF(OR(C222&gt;A_Stammdaten!$B$12,NOT(ISNUMBER(C222))),0,SUM($I222:J222)-$K222)</f>
        <v>0</v>
      </c>
      <c r="M222" s="543"/>
      <c r="N222" s="534">
        <f t="shared" si="14"/>
        <v>0</v>
      </c>
      <c r="O222" s="551"/>
      <c r="P222" s="534">
        <f t="shared" si="15"/>
        <v>0</v>
      </c>
      <c r="Q222" s="535">
        <f t="shared" si="16"/>
        <v>0</v>
      </c>
    </row>
    <row r="223" spans="1:17" x14ac:dyDescent="0.25">
      <c r="A223" s="536" t="b">
        <f t="shared" si="13"/>
        <v>0</v>
      </c>
      <c r="B223" s="543"/>
      <c r="C223" s="544"/>
      <c r="D223" s="544"/>
      <c r="E223" s="544"/>
      <c r="F223" s="544"/>
      <c r="G223" s="545"/>
      <c r="H223" s="546"/>
      <c r="I223" s="543"/>
      <c r="J223" s="543"/>
      <c r="K223" s="543"/>
      <c r="L223" s="534">
        <f>IF(OR(C223&gt;A_Stammdaten!$B$12,NOT(ISNUMBER(C223))),0,SUM($I223:J223)-$K223)</f>
        <v>0</v>
      </c>
      <c r="M223" s="543"/>
      <c r="N223" s="534">
        <f t="shared" si="14"/>
        <v>0</v>
      </c>
      <c r="O223" s="551"/>
      <c r="P223" s="534">
        <f t="shared" si="15"/>
        <v>0</v>
      </c>
      <c r="Q223" s="535">
        <f t="shared" si="16"/>
        <v>0</v>
      </c>
    </row>
    <row r="224" spans="1:17" x14ac:dyDescent="0.25">
      <c r="A224" s="536" t="b">
        <f t="shared" si="13"/>
        <v>0</v>
      </c>
      <c r="B224" s="543"/>
      <c r="C224" s="544"/>
      <c r="D224" s="544"/>
      <c r="E224" s="544"/>
      <c r="F224" s="544"/>
      <c r="G224" s="545"/>
      <c r="H224" s="546"/>
      <c r="I224" s="543"/>
      <c r="J224" s="543"/>
      <c r="K224" s="543"/>
      <c r="L224" s="534">
        <f>IF(OR(C224&gt;A_Stammdaten!$B$12,NOT(ISNUMBER(C224))),0,SUM($I224:J224)-$K224)</f>
        <v>0</v>
      </c>
      <c r="M224" s="543"/>
      <c r="N224" s="534">
        <f t="shared" si="14"/>
        <v>0</v>
      </c>
      <c r="O224" s="551"/>
      <c r="P224" s="534">
        <f t="shared" si="15"/>
        <v>0</v>
      </c>
      <c r="Q224" s="535">
        <f t="shared" si="16"/>
        <v>0</v>
      </c>
    </row>
    <row r="225" spans="1:17" x14ac:dyDescent="0.25">
      <c r="A225" s="536" t="b">
        <f t="shared" si="13"/>
        <v>0</v>
      </c>
      <c r="B225" s="543"/>
      <c r="C225" s="544"/>
      <c r="D225" s="544"/>
      <c r="E225" s="544"/>
      <c r="F225" s="544"/>
      <c r="G225" s="545"/>
      <c r="H225" s="546"/>
      <c r="I225" s="543"/>
      <c r="J225" s="543"/>
      <c r="K225" s="543"/>
      <c r="L225" s="534">
        <f>IF(OR(C225&gt;A_Stammdaten!$B$12,NOT(ISNUMBER(C225))),0,SUM($I225:J225)-$K225)</f>
        <v>0</v>
      </c>
      <c r="M225" s="543"/>
      <c r="N225" s="534">
        <f t="shared" si="14"/>
        <v>0</v>
      </c>
      <c r="O225" s="551"/>
      <c r="P225" s="534">
        <f t="shared" si="15"/>
        <v>0</v>
      </c>
      <c r="Q225" s="535">
        <f t="shared" si="16"/>
        <v>0</v>
      </c>
    </row>
    <row r="226" spans="1:17" x14ac:dyDescent="0.25">
      <c r="A226" s="536" t="b">
        <f t="shared" si="13"/>
        <v>0</v>
      </c>
      <c r="B226" s="543"/>
      <c r="C226" s="544"/>
      <c r="D226" s="544"/>
      <c r="E226" s="544"/>
      <c r="F226" s="544"/>
      <c r="G226" s="545"/>
      <c r="H226" s="546"/>
      <c r="I226" s="543"/>
      <c r="J226" s="543"/>
      <c r="K226" s="543"/>
      <c r="L226" s="534">
        <f>IF(OR(C226&gt;A_Stammdaten!$B$12,NOT(ISNUMBER(C226))),0,SUM($I226:J226)-$K226)</f>
        <v>0</v>
      </c>
      <c r="M226" s="543"/>
      <c r="N226" s="534">
        <f t="shared" si="14"/>
        <v>0</v>
      </c>
      <c r="O226" s="551"/>
      <c r="P226" s="534">
        <f t="shared" si="15"/>
        <v>0</v>
      </c>
      <c r="Q226" s="535">
        <f t="shared" si="16"/>
        <v>0</v>
      </c>
    </row>
    <row r="227" spans="1:17" x14ac:dyDescent="0.25">
      <c r="A227" s="536" t="b">
        <f t="shared" si="13"/>
        <v>0</v>
      </c>
      <c r="B227" s="543"/>
      <c r="C227" s="544"/>
      <c r="D227" s="544"/>
      <c r="E227" s="544"/>
      <c r="F227" s="544"/>
      <c r="G227" s="545"/>
      <c r="H227" s="546"/>
      <c r="I227" s="543"/>
      <c r="J227" s="543"/>
      <c r="K227" s="543"/>
      <c r="L227" s="534">
        <f>IF(OR(C227&gt;A_Stammdaten!$B$12,NOT(ISNUMBER(C227))),0,SUM($I227:J227)-$K227)</f>
        <v>0</v>
      </c>
      <c r="M227" s="543"/>
      <c r="N227" s="534">
        <f t="shared" si="14"/>
        <v>0</v>
      </c>
      <c r="O227" s="551"/>
      <c r="P227" s="534">
        <f t="shared" si="15"/>
        <v>0</v>
      </c>
      <c r="Q227" s="535">
        <f t="shared" si="16"/>
        <v>0</v>
      </c>
    </row>
    <row r="228" spans="1:17" x14ac:dyDescent="0.25">
      <c r="A228" s="536" t="b">
        <f t="shared" si="13"/>
        <v>0</v>
      </c>
      <c r="B228" s="543"/>
      <c r="C228" s="544"/>
      <c r="D228" s="544"/>
      <c r="E228" s="544"/>
      <c r="F228" s="544"/>
      <c r="G228" s="545"/>
      <c r="H228" s="546"/>
      <c r="I228" s="543"/>
      <c r="J228" s="543"/>
      <c r="K228" s="543"/>
      <c r="L228" s="534">
        <f>IF(OR(C228&gt;A_Stammdaten!$B$12,NOT(ISNUMBER(C228))),0,SUM($I228:J228)-$K228)</f>
        <v>0</v>
      </c>
      <c r="M228" s="543"/>
      <c r="N228" s="534">
        <f t="shared" si="14"/>
        <v>0</v>
      </c>
      <c r="O228" s="551"/>
      <c r="P228" s="534">
        <f t="shared" si="15"/>
        <v>0</v>
      </c>
      <c r="Q228" s="535">
        <f t="shared" si="16"/>
        <v>0</v>
      </c>
    </row>
    <row r="229" spans="1:17" x14ac:dyDescent="0.25">
      <c r="A229" s="536" t="b">
        <f t="shared" si="13"/>
        <v>0</v>
      </c>
      <c r="B229" s="543"/>
      <c r="C229" s="544"/>
      <c r="D229" s="544"/>
      <c r="E229" s="544"/>
      <c r="F229" s="544"/>
      <c r="G229" s="545"/>
      <c r="H229" s="546"/>
      <c r="I229" s="543"/>
      <c r="J229" s="543"/>
      <c r="K229" s="543"/>
      <c r="L229" s="534">
        <f>IF(OR(C229&gt;A_Stammdaten!$B$12,NOT(ISNUMBER(C229))),0,SUM($I229:J229)-$K229)</f>
        <v>0</v>
      </c>
      <c r="M229" s="543"/>
      <c r="N229" s="534">
        <f t="shared" si="14"/>
        <v>0</v>
      </c>
      <c r="O229" s="551"/>
      <c r="P229" s="534">
        <f t="shared" si="15"/>
        <v>0</v>
      </c>
      <c r="Q229" s="535">
        <f t="shared" si="16"/>
        <v>0</v>
      </c>
    </row>
    <row r="230" spans="1:17" x14ac:dyDescent="0.25">
      <c r="A230" s="536" t="b">
        <f t="shared" si="13"/>
        <v>0</v>
      </c>
      <c r="B230" s="543"/>
      <c r="C230" s="544"/>
      <c r="D230" s="544"/>
      <c r="E230" s="544"/>
      <c r="F230" s="544"/>
      <c r="G230" s="545"/>
      <c r="H230" s="546"/>
      <c r="I230" s="543"/>
      <c r="J230" s="543"/>
      <c r="K230" s="543"/>
      <c r="L230" s="534">
        <f>IF(OR(C230&gt;A_Stammdaten!$B$12,NOT(ISNUMBER(C230))),0,SUM($I230:J230)-$K230)</f>
        <v>0</v>
      </c>
      <c r="M230" s="543"/>
      <c r="N230" s="534">
        <f t="shared" si="14"/>
        <v>0</v>
      </c>
      <c r="O230" s="551"/>
      <c r="P230" s="534">
        <f t="shared" si="15"/>
        <v>0</v>
      </c>
      <c r="Q230" s="535">
        <f t="shared" si="16"/>
        <v>0</v>
      </c>
    </row>
    <row r="231" spans="1:17" x14ac:dyDescent="0.25">
      <c r="A231" s="536" t="b">
        <f t="shared" si="13"/>
        <v>0</v>
      </c>
      <c r="B231" s="543"/>
      <c r="C231" s="544"/>
      <c r="D231" s="544"/>
      <c r="E231" s="544"/>
      <c r="F231" s="544"/>
      <c r="G231" s="545"/>
      <c r="H231" s="546"/>
      <c r="I231" s="543"/>
      <c r="J231" s="543"/>
      <c r="K231" s="543"/>
      <c r="L231" s="534">
        <f>IF(OR(C231&gt;A_Stammdaten!$B$12,NOT(ISNUMBER(C231))),0,SUM($I231:J231)-$K231)</f>
        <v>0</v>
      </c>
      <c r="M231" s="543"/>
      <c r="N231" s="534">
        <f t="shared" si="14"/>
        <v>0</v>
      </c>
      <c r="O231" s="551"/>
      <c r="P231" s="534">
        <f t="shared" si="15"/>
        <v>0</v>
      </c>
      <c r="Q231" s="535">
        <f t="shared" si="16"/>
        <v>0</v>
      </c>
    </row>
    <row r="232" spans="1:17" x14ac:dyDescent="0.25">
      <c r="A232" s="536" t="b">
        <f t="shared" si="13"/>
        <v>0</v>
      </c>
      <c r="B232" s="543"/>
      <c r="C232" s="544"/>
      <c r="D232" s="544"/>
      <c r="E232" s="544"/>
      <c r="F232" s="544"/>
      <c r="G232" s="545"/>
      <c r="H232" s="546"/>
      <c r="I232" s="543"/>
      <c r="J232" s="543"/>
      <c r="K232" s="543"/>
      <c r="L232" s="534">
        <f>IF(OR(C232&gt;A_Stammdaten!$B$12,NOT(ISNUMBER(C232))),0,SUM($I232:J232)-$K232)</f>
        <v>0</v>
      </c>
      <c r="M232" s="543"/>
      <c r="N232" s="534">
        <f t="shared" si="14"/>
        <v>0</v>
      </c>
      <c r="O232" s="551"/>
      <c r="P232" s="534">
        <f t="shared" si="15"/>
        <v>0</v>
      </c>
      <c r="Q232" s="535">
        <f t="shared" si="16"/>
        <v>0</v>
      </c>
    </row>
    <row r="233" spans="1:17" x14ac:dyDescent="0.25">
      <c r="A233" s="536" t="b">
        <f t="shared" si="13"/>
        <v>0</v>
      </c>
      <c r="B233" s="543"/>
      <c r="C233" s="544"/>
      <c r="D233" s="544"/>
      <c r="E233" s="544"/>
      <c r="F233" s="544"/>
      <c r="G233" s="545"/>
      <c r="H233" s="546"/>
      <c r="I233" s="543"/>
      <c r="J233" s="543"/>
      <c r="K233" s="543"/>
      <c r="L233" s="534">
        <f>IF(OR(C233&gt;A_Stammdaten!$B$12,NOT(ISNUMBER(C233))),0,SUM($I233:J233)-$K233)</f>
        <v>0</v>
      </c>
      <c r="M233" s="543"/>
      <c r="N233" s="534">
        <f t="shared" si="14"/>
        <v>0</v>
      </c>
      <c r="O233" s="551"/>
      <c r="P233" s="534">
        <f t="shared" si="15"/>
        <v>0</v>
      </c>
      <c r="Q233" s="535">
        <f t="shared" si="16"/>
        <v>0</v>
      </c>
    </row>
    <row r="234" spans="1:17" x14ac:dyDescent="0.25">
      <c r="A234" s="536" t="b">
        <f t="shared" si="13"/>
        <v>0</v>
      </c>
      <c r="B234" s="543"/>
      <c r="C234" s="544"/>
      <c r="D234" s="544"/>
      <c r="E234" s="544"/>
      <c r="F234" s="544"/>
      <c r="G234" s="545"/>
      <c r="H234" s="546"/>
      <c r="I234" s="543"/>
      <c r="J234" s="543"/>
      <c r="K234" s="543"/>
      <c r="L234" s="534">
        <f>IF(OR(C234&gt;A_Stammdaten!$B$12,NOT(ISNUMBER(C234))),0,SUM($I234:J234)-$K234)</f>
        <v>0</v>
      </c>
      <c r="M234" s="543"/>
      <c r="N234" s="534">
        <f t="shared" si="14"/>
        <v>0</v>
      </c>
      <c r="O234" s="551"/>
      <c r="P234" s="534">
        <f t="shared" si="15"/>
        <v>0</v>
      </c>
      <c r="Q234" s="535">
        <f t="shared" si="16"/>
        <v>0</v>
      </c>
    </row>
    <row r="235" spans="1:17" x14ac:dyDescent="0.25">
      <c r="A235" s="536" t="b">
        <f t="shared" si="13"/>
        <v>0</v>
      </c>
      <c r="B235" s="543"/>
      <c r="C235" s="544"/>
      <c r="D235" s="544"/>
      <c r="E235" s="544"/>
      <c r="F235" s="544"/>
      <c r="G235" s="545"/>
      <c r="H235" s="546"/>
      <c r="I235" s="543"/>
      <c r="J235" s="543"/>
      <c r="K235" s="543"/>
      <c r="L235" s="534">
        <f>IF(OR(C235&gt;A_Stammdaten!$B$12,NOT(ISNUMBER(C235))),0,SUM($I235:J235)-$K235)</f>
        <v>0</v>
      </c>
      <c r="M235" s="543"/>
      <c r="N235" s="534">
        <f t="shared" si="14"/>
        <v>0</v>
      </c>
      <c r="O235" s="551"/>
      <c r="P235" s="534">
        <f t="shared" si="15"/>
        <v>0</v>
      </c>
      <c r="Q235" s="535">
        <f t="shared" si="16"/>
        <v>0</v>
      </c>
    </row>
    <row r="236" spans="1:17" x14ac:dyDescent="0.25">
      <c r="A236" s="536" t="b">
        <f t="shared" si="13"/>
        <v>0</v>
      </c>
      <c r="B236" s="543"/>
      <c r="C236" s="544"/>
      <c r="D236" s="544"/>
      <c r="E236" s="544"/>
      <c r="F236" s="544"/>
      <c r="G236" s="545"/>
      <c r="H236" s="546"/>
      <c r="I236" s="543"/>
      <c r="J236" s="543"/>
      <c r="K236" s="543"/>
      <c r="L236" s="534">
        <f>IF(OR(C236&gt;A_Stammdaten!$B$12,NOT(ISNUMBER(C236))),0,SUM($I236:J236)-$K236)</f>
        <v>0</v>
      </c>
      <c r="M236" s="543"/>
      <c r="N236" s="534">
        <f t="shared" si="14"/>
        <v>0</v>
      </c>
      <c r="O236" s="551"/>
      <c r="P236" s="534">
        <f t="shared" si="15"/>
        <v>0</v>
      </c>
      <c r="Q236" s="535">
        <f t="shared" si="16"/>
        <v>0</v>
      </c>
    </row>
    <row r="237" spans="1:17" x14ac:dyDescent="0.25">
      <c r="A237" s="536" t="b">
        <f t="shared" si="13"/>
        <v>0</v>
      </c>
      <c r="B237" s="543"/>
      <c r="C237" s="544"/>
      <c r="D237" s="544"/>
      <c r="E237" s="544"/>
      <c r="F237" s="544"/>
      <c r="G237" s="545"/>
      <c r="H237" s="546"/>
      <c r="I237" s="543"/>
      <c r="J237" s="543"/>
      <c r="K237" s="543"/>
      <c r="L237" s="534">
        <f>IF(OR(C237&gt;A_Stammdaten!$B$12,NOT(ISNUMBER(C237))),0,SUM($I237:J237)-$K237)</f>
        <v>0</v>
      </c>
      <c r="M237" s="543"/>
      <c r="N237" s="534">
        <f t="shared" si="14"/>
        <v>0</v>
      </c>
      <c r="O237" s="551"/>
      <c r="P237" s="534">
        <f t="shared" si="15"/>
        <v>0</v>
      </c>
      <c r="Q237" s="535">
        <f t="shared" si="16"/>
        <v>0</v>
      </c>
    </row>
    <row r="238" spans="1:17" x14ac:dyDescent="0.25">
      <c r="A238" s="536" t="b">
        <f t="shared" si="13"/>
        <v>0</v>
      </c>
      <c r="B238" s="543"/>
      <c r="C238" s="544"/>
      <c r="D238" s="544"/>
      <c r="E238" s="544"/>
      <c r="F238" s="544"/>
      <c r="G238" s="545"/>
      <c r="H238" s="546"/>
      <c r="I238" s="543"/>
      <c r="J238" s="543"/>
      <c r="K238" s="543"/>
      <c r="L238" s="534">
        <f>IF(OR(C238&gt;A_Stammdaten!$B$12,NOT(ISNUMBER(C238))),0,SUM($I238:J238)-$K238)</f>
        <v>0</v>
      </c>
      <c r="M238" s="543"/>
      <c r="N238" s="534">
        <f t="shared" si="14"/>
        <v>0</v>
      </c>
      <c r="O238" s="551"/>
      <c r="P238" s="534">
        <f t="shared" si="15"/>
        <v>0</v>
      </c>
      <c r="Q238" s="535">
        <f t="shared" si="16"/>
        <v>0</v>
      </c>
    </row>
    <row r="239" spans="1:17" x14ac:dyDescent="0.25">
      <c r="A239" s="536" t="b">
        <f t="shared" si="13"/>
        <v>0</v>
      </c>
      <c r="B239" s="543"/>
      <c r="C239" s="544"/>
      <c r="D239" s="544"/>
      <c r="E239" s="544"/>
      <c r="F239" s="544"/>
      <c r="G239" s="545"/>
      <c r="H239" s="546"/>
      <c r="I239" s="543"/>
      <c r="J239" s="543"/>
      <c r="K239" s="543"/>
      <c r="L239" s="534">
        <f>IF(OR(C239&gt;A_Stammdaten!$B$12,NOT(ISNUMBER(C239))),0,SUM($I239:J239)-$K239)</f>
        <v>0</v>
      </c>
      <c r="M239" s="543"/>
      <c r="N239" s="534">
        <f t="shared" si="14"/>
        <v>0</v>
      </c>
      <c r="O239" s="551"/>
      <c r="P239" s="534">
        <f t="shared" si="15"/>
        <v>0</v>
      </c>
      <c r="Q239" s="535">
        <f t="shared" si="16"/>
        <v>0</v>
      </c>
    </row>
    <row r="240" spans="1:17" x14ac:dyDescent="0.25">
      <c r="A240" s="536" t="b">
        <f t="shared" si="13"/>
        <v>0</v>
      </c>
      <c r="B240" s="543"/>
      <c r="C240" s="544"/>
      <c r="D240" s="544"/>
      <c r="E240" s="544"/>
      <c r="F240" s="544"/>
      <c r="G240" s="545"/>
      <c r="H240" s="546"/>
      <c r="I240" s="543"/>
      <c r="J240" s="543"/>
      <c r="K240" s="543"/>
      <c r="L240" s="534">
        <f>IF(OR(C240&gt;A_Stammdaten!$B$12,NOT(ISNUMBER(C240))),0,SUM($I240:J240)-$K240)</f>
        <v>0</v>
      </c>
      <c r="M240" s="543"/>
      <c r="N240" s="534">
        <f t="shared" si="14"/>
        <v>0</v>
      </c>
      <c r="O240" s="551"/>
      <c r="P240" s="534">
        <f t="shared" si="15"/>
        <v>0</v>
      </c>
      <c r="Q240" s="535">
        <f t="shared" si="16"/>
        <v>0</v>
      </c>
    </row>
    <row r="241" spans="1:17" x14ac:dyDescent="0.25">
      <c r="A241" s="536" t="b">
        <f t="shared" si="13"/>
        <v>0</v>
      </c>
      <c r="B241" s="543"/>
      <c r="C241" s="544"/>
      <c r="D241" s="544"/>
      <c r="E241" s="544"/>
      <c r="F241" s="544"/>
      <c r="G241" s="545"/>
      <c r="H241" s="546"/>
      <c r="I241" s="543"/>
      <c r="J241" s="543"/>
      <c r="K241" s="543"/>
      <c r="L241" s="534">
        <f>IF(OR(C241&gt;A_Stammdaten!$B$12,NOT(ISNUMBER(C241))),0,SUM($I241:J241)-$K241)</f>
        <v>0</v>
      </c>
      <c r="M241" s="543"/>
      <c r="N241" s="534">
        <f t="shared" si="14"/>
        <v>0</v>
      </c>
      <c r="O241" s="551"/>
      <c r="P241" s="534">
        <f t="shared" si="15"/>
        <v>0</v>
      </c>
      <c r="Q241" s="535">
        <f t="shared" si="16"/>
        <v>0</v>
      </c>
    </row>
    <row r="242" spans="1:17" x14ac:dyDescent="0.25">
      <c r="A242" s="536" t="b">
        <f t="shared" si="13"/>
        <v>0</v>
      </c>
      <c r="B242" s="543"/>
      <c r="C242" s="544"/>
      <c r="D242" s="544"/>
      <c r="E242" s="544"/>
      <c r="F242" s="544"/>
      <c r="G242" s="545"/>
      <c r="H242" s="546"/>
      <c r="I242" s="543"/>
      <c r="J242" s="543"/>
      <c r="K242" s="543"/>
      <c r="L242" s="534">
        <f>IF(OR(C242&gt;A_Stammdaten!$B$12,NOT(ISNUMBER(C242))),0,SUM($I242:J242)-$K242)</f>
        <v>0</v>
      </c>
      <c r="M242" s="543"/>
      <c r="N242" s="534">
        <f t="shared" si="14"/>
        <v>0</v>
      </c>
      <c r="O242" s="551"/>
      <c r="P242" s="534">
        <f t="shared" si="15"/>
        <v>0</v>
      </c>
      <c r="Q242" s="535">
        <f t="shared" si="16"/>
        <v>0</v>
      </c>
    </row>
    <row r="243" spans="1:17" x14ac:dyDescent="0.25">
      <c r="A243" s="536" t="b">
        <f t="shared" si="13"/>
        <v>0</v>
      </c>
      <c r="B243" s="543"/>
      <c r="C243" s="544"/>
      <c r="D243" s="544"/>
      <c r="E243" s="544"/>
      <c r="F243" s="544"/>
      <c r="G243" s="545"/>
      <c r="H243" s="546"/>
      <c r="I243" s="543"/>
      <c r="J243" s="543"/>
      <c r="K243" s="543"/>
      <c r="L243" s="534">
        <f>IF(OR(C243&gt;A_Stammdaten!$B$12,NOT(ISNUMBER(C243))),0,SUM($I243:J243)-$K243)</f>
        <v>0</v>
      </c>
      <c r="M243" s="543"/>
      <c r="N243" s="534">
        <f t="shared" si="14"/>
        <v>0</v>
      </c>
      <c r="O243" s="551"/>
      <c r="P243" s="534">
        <f t="shared" si="15"/>
        <v>0</v>
      </c>
      <c r="Q243" s="535">
        <f t="shared" si="16"/>
        <v>0</v>
      </c>
    </row>
    <row r="244" spans="1:17" x14ac:dyDescent="0.25">
      <c r="A244" s="536" t="b">
        <f t="shared" si="13"/>
        <v>0</v>
      </c>
      <c r="B244" s="543"/>
      <c r="C244" s="544"/>
      <c r="D244" s="544"/>
      <c r="E244" s="544"/>
      <c r="F244" s="544"/>
      <c r="G244" s="545"/>
      <c r="H244" s="546"/>
      <c r="I244" s="543"/>
      <c r="J244" s="543"/>
      <c r="K244" s="543"/>
      <c r="L244" s="534">
        <f>IF(OR(C244&gt;A_Stammdaten!$B$12,NOT(ISNUMBER(C244))),0,SUM($I244:J244)-$K244)</f>
        <v>0</v>
      </c>
      <c r="M244" s="543"/>
      <c r="N244" s="534">
        <f t="shared" si="14"/>
        <v>0</v>
      </c>
      <c r="O244" s="551"/>
      <c r="P244" s="534">
        <f t="shared" si="15"/>
        <v>0</v>
      </c>
      <c r="Q244" s="535">
        <f t="shared" si="16"/>
        <v>0</v>
      </c>
    </row>
    <row r="245" spans="1:17" x14ac:dyDescent="0.25">
      <c r="A245" s="536" t="b">
        <f t="shared" si="13"/>
        <v>0</v>
      </c>
      <c r="B245" s="543"/>
      <c r="C245" s="544"/>
      <c r="D245" s="544"/>
      <c r="E245" s="544"/>
      <c r="F245" s="544"/>
      <c r="G245" s="545"/>
      <c r="H245" s="546"/>
      <c r="I245" s="543"/>
      <c r="J245" s="543"/>
      <c r="K245" s="543"/>
      <c r="L245" s="534">
        <f>IF(OR(C245&gt;A_Stammdaten!$B$12,NOT(ISNUMBER(C245))),0,SUM($I245:J245)-$K245)</f>
        <v>0</v>
      </c>
      <c r="M245" s="543"/>
      <c r="N245" s="534">
        <f t="shared" si="14"/>
        <v>0</v>
      </c>
      <c r="O245" s="551"/>
      <c r="P245" s="534">
        <f t="shared" si="15"/>
        <v>0</v>
      </c>
      <c r="Q245" s="535">
        <f t="shared" si="16"/>
        <v>0</v>
      </c>
    </row>
    <row r="246" spans="1:17" x14ac:dyDescent="0.25">
      <c r="A246" s="536" t="b">
        <f t="shared" si="13"/>
        <v>0</v>
      </c>
      <c r="B246" s="543"/>
      <c r="C246" s="544"/>
      <c r="D246" s="544"/>
      <c r="E246" s="544"/>
      <c r="F246" s="544"/>
      <c r="G246" s="545"/>
      <c r="H246" s="546"/>
      <c r="I246" s="543"/>
      <c r="J246" s="543"/>
      <c r="K246" s="543"/>
      <c r="L246" s="534">
        <f>IF(OR(C246&gt;A_Stammdaten!$B$12,NOT(ISNUMBER(C246))),0,SUM($I246:J246)-$K246)</f>
        <v>0</v>
      </c>
      <c r="M246" s="543"/>
      <c r="N246" s="534">
        <f t="shared" si="14"/>
        <v>0</v>
      </c>
      <c r="O246" s="551"/>
      <c r="P246" s="534">
        <f t="shared" si="15"/>
        <v>0</v>
      </c>
      <c r="Q246" s="535">
        <f t="shared" si="16"/>
        <v>0</v>
      </c>
    </row>
    <row r="247" spans="1:17" x14ac:dyDescent="0.25">
      <c r="A247" s="536" t="b">
        <f t="shared" si="13"/>
        <v>0</v>
      </c>
      <c r="B247" s="543"/>
      <c r="C247" s="544"/>
      <c r="D247" s="544"/>
      <c r="E247" s="544"/>
      <c r="F247" s="544"/>
      <c r="G247" s="545"/>
      <c r="H247" s="546"/>
      <c r="I247" s="543"/>
      <c r="J247" s="543"/>
      <c r="K247" s="543"/>
      <c r="L247" s="534">
        <f>IF(OR(C247&gt;A_Stammdaten!$B$12,NOT(ISNUMBER(C247))),0,SUM($I247:J247)-$K247)</f>
        <v>0</v>
      </c>
      <c r="M247" s="543"/>
      <c r="N247" s="534">
        <f t="shared" si="14"/>
        <v>0</v>
      </c>
      <c r="O247" s="551"/>
      <c r="P247" s="534">
        <f t="shared" si="15"/>
        <v>0</v>
      </c>
      <c r="Q247" s="535">
        <f t="shared" si="16"/>
        <v>0</v>
      </c>
    </row>
    <row r="248" spans="1:17" x14ac:dyDescent="0.25">
      <c r="A248" s="536" t="b">
        <f t="shared" si="13"/>
        <v>0</v>
      </c>
      <c r="B248" s="543"/>
      <c r="C248" s="544"/>
      <c r="D248" s="544"/>
      <c r="E248" s="544"/>
      <c r="F248" s="544"/>
      <c r="G248" s="545"/>
      <c r="H248" s="546"/>
      <c r="I248" s="543"/>
      <c r="J248" s="543"/>
      <c r="K248" s="543"/>
      <c r="L248" s="534">
        <f>IF(OR(C248&gt;A_Stammdaten!$B$12,NOT(ISNUMBER(C248))),0,SUM($I248:J248)-$K248)</f>
        <v>0</v>
      </c>
      <c r="M248" s="543"/>
      <c r="N248" s="534">
        <f t="shared" si="14"/>
        <v>0</v>
      </c>
      <c r="O248" s="551"/>
      <c r="P248" s="534">
        <f t="shared" si="15"/>
        <v>0</v>
      </c>
      <c r="Q248" s="535">
        <f t="shared" si="16"/>
        <v>0</v>
      </c>
    </row>
    <row r="249" spans="1:17" x14ac:dyDescent="0.25">
      <c r="A249" s="536" t="b">
        <f t="shared" si="13"/>
        <v>0</v>
      </c>
      <c r="B249" s="543"/>
      <c r="C249" s="544"/>
      <c r="D249" s="544"/>
      <c r="E249" s="544"/>
      <c r="F249" s="544"/>
      <c r="G249" s="545"/>
      <c r="H249" s="546"/>
      <c r="I249" s="543"/>
      <c r="J249" s="543"/>
      <c r="K249" s="543"/>
      <c r="L249" s="534">
        <f>IF(OR(C249&gt;A_Stammdaten!$B$12,NOT(ISNUMBER(C249))),0,SUM($I249:J249)-$K249)</f>
        <v>0</v>
      </c>
      <c r="M249" s="543"/>
      <c r="N249" s="534">
        <f t="shared" si="14"/>
        <v>0</v>
      </c>
      <c r="O249" s="551"/>
      <c r="P249" s="534">
        <f t="shared" si="15"/>
        <v>0</v>
      </c>
      <c r="Q249" s="535">
        <f t="shared" si="16"/>
        <v>0</v>
      </c>
    </row>
    <row r="250" spans="1:17" x14ac:dyDescent="0.25">
      <c r="A250" s="536" t="b">
        <f t="shared" si="13"/>
        <v>0</v>
      </c>
      <c r="B250" s="543"/>
      <c r="C250" s="544"/>
      <c r="D250" s="544"/>
      <c r="E250" s="544"/>
      <c r="F250" s="544"/>
      <c r="G250" s="545"/>
      <c r="H250" s="546"/>
      <c r="I250" s="543"/>
      <c r="J250" s="543"/>
      <c r="K250" s="543"/>
      <c r="L250" s="534">
        <f>IF(OR(C250&gt;A_Stammdaten!$B$12,NOT(ISNUMBER(C250))),0,SUM($I250:J250)-$K250)</f>
        <v>0</v>
      </c>
      <c r="M250" s="543"/>
      <c r="N250" s="534">
        <f t="shared" si="14"/>
        <v>0</v>
      </c>
      <c r="O250" s="551"/>
      <c r="P250" s="534">
        <f t="shared" si="15"/>
        <v>0</v>
      </c>
      <c r="Q250" s="535">
        <f t="shared" si="16"/>
        <v>0</v>
      </c>
    </row>
    <row r="251" spans="1:17" x14ac:dyDescent="0.25">
      <c r="A251" s="536" t="b">
        <f t="shared" si="13"/>
        <v>0</v>
      </c>
      <c r="B251" s="543"/>
      <c r="C251" s="544"/>
      <c r="D251" s="544"/>
      <c r="E251" s="544"/>
      <c r="F251" s="544"/>
      <c r="G251" s="545"/>
      <c r="H251" s="546"/>
      <c r="I251" s="543"/>
      <c r="J251" s="543"/>
      <c r="K251" s="543"/>
      <c r="L251" s="534">
        <f>IF(OR(C251&gt;A_Stammdaten!$B$12,NOT(ISNUMBER(C251))),0,SUM($I251:J251)-$K251)</f>
        <v>0</v>
      </c>
      <c r="M251" s="543"/>
      <c r="N251" s="534">
        <f t="shared" si="14"/>
        <v>0</v>
      </c>
      <c r="O251" s="551"/>
      <c r="P251" s="534">
        <f t="shared" si="15"/>
        <v>0</v>
      </c>
      <c r="Q251" s="535">
        <f t="shared" si="16"/>
        <v>0</v>
      </c>
    </row>
    <row r="252" spans="1:17" x14ac:dyDescent="0.25">
      <c r="A252" s="536" t="b">
        <f t="shared" si="13"/>
        <v>0</v>
      </c>
      <c r="B252" s="543"/>
      <c r="C252" s="544"/>
      <c r="D252" s="544"/>
      <c r="E252" s="544"/>
      <c r="F252" s="544"/>
      <c r="G252" s="545"/>
      <c r="H252" s="546"/>
      <c r="I252" s="543"/>
      <c r="J252" s="543"/>
      <c r="K252" s="543"/>
      <c r="L252" s="534">
        <f>IF(OR(C252&gt;A_Stammdaten!$B$12,NOT(ISNUMBER(C252))),0,SUM($I252:J252)-$K252)</f>
        <v>0</v>
      </c>
      <c r="M252" s="543"/>
      <c r="N252" s="534">
        <f t="shared" si="14"/>
        <v>0</v>
      </c>
      <c r="O252" s="551"/>
      <c r="P252" s="534">
        <f t="shared" si="15"/>
        <v>0</v>
      </c>
      <c r="Q252" s="535">
        <f t="shared" si="16"/>
        <v>0</v>
      </c>
    </row>
    <row r="253" spans="1:17" x14ac:dyDescent="0.25">
      <c r="A253" s="536" t="b">
        <f t="shared" si="13"/>
        <v>0</v>
      </c>
      <c r="B253" s="543"/>
      <c r="C253" s="544"/>
      <c r="D253" s="544"/>
      <c r="E253" s="544"/>
      <c r="F253" s="544"/>
      <c r="G253" s="545"/>
      <c r="H253" s="546"/>
      <c r="I253" s="543"/>
      <c r="J253" s="543"/>
      <c r="K253" s="543"/>
      <c r="L253" s="534">
        <f>IF(OR(C253&gt;A_Stammdaten!$B$12,NOT(ISNUMBER(C253))),0,SUM($I253:J253)-$K253)</f>
        <v>0</v>
      </c>
      <c r="M253" s="543"/>
      <c r="N253" s="534">
        <f t="shared" si="14"/>
        <v>0</v>
      </c>
      <c r="O253" s="551"/>
      <c r="P253" s="534">
        <f t="shared" si="15"/>
        <v>0</v>
      </c>
      <c r="Q253" s="535">
        <f t="shared" si="16"/>
        <v>0</v>
      </c>
    </row>
    <row r="254" spans="1:17" x14ac:dyDescent="0.25">
      <c r="A254" s="536" t="b">
        <f t="shared" si="13"/>
        <v>0</v>
      </c>
      <c r="B254" s="543"/>
      <c r="C254" s="544"/>
      <c r="D254" s="544"/>
      <c r="E254" s="544"/>
      <c r="F254" s="544"/>
      <c r="G254" s="545"/>
      <c r="H254" s="546"/>
      <c r="I254" s="543"/>
      <c r="J254" s="543"/>
      <c r="K254" s="543"/>
      <c r="L254" s="534">
        <f>IF(OR(C254&gt;A_Stammdaten!$B$12,NOT(ISNUMBER(C254))),0,SUM($I254:J254)-$K254)</f>
        <v>0</v>
      </c>
      <c r="M254" s="543"/>
      <c r="N254" s="534">
        <f t="shared" si="14"/>
        <v>0</v>
      </c>
      <c r="O254" s="551"/>
      <c r="P254" s="534">
        <f t="shared" si="15"/>
        <v>0</v>
      </c>
      <c r="Q254" s="535">
        <f t="shared" si="16"/>
        <v>0</v>
      </c>
    </row>
    <row r="255" spans="1:17" x14ac:dyDescent="0.25">
      <c r="A255" s="536" t="b">
        <f t="shared" si="13"/>
        <v>0</v>
      </c>
      <c r="B255" s="543"/>
      <c r="C255" s="544"/>
      <c r="D255" s="544"/>
      <c r="E255" s="544"/>
      <c r="F255" s="544"/>
      <c r="G255" s="545"/>
      <c r="H255" s="546"/>
      <c r="I255" s="543"/>
      <c r="J255" s="543"/>
      <c r="K255" s="543"/>
      <c r="L255" s="534">
        <f>IF(OR(C255&gt;A_Stammdaten!$B$12,NOT(ISNUMBER(C255))),0,SUM($I255:J255)-$K255)</f>
        <v>0</v>
      </c>
      <c r="M255" s="543"/>
      <c r="N255" s="534">
        <f t="shared" si="14"/>
        <v>0</v>
      </c>
      <c r="O255" s="551"/>
      <c r="P255" s="534">
        <f t="shared" si="15"/>
        <v>0</v>
      </c>
      <c r="Q255" s="535">
        <f t="shared" si="16"/>
        <v>0</v>
      </c>
    </row>
    <row r="256" spans="1:17" x14ac:dyDescent="0.25">
      <c r="A256" s="536" t="b">
        <f t="shared" si="13"/>
        <v>0</v>
      </c>
      <c r="B256" s="543"/>
      <c r="C256" s="544"/>
      <c r="D256" s="544"/>
      <c r="E256" s="544"/>
      <c r="F256" s="544"/>
      <c r="G256" s="545"/>
      <c r="H256" s="546"/>
      <c r="I256" s="543"/>
      <c r="J256" s="543"/>
      <c r="K256" s="543"/>
      <c r="L256" s="534">
        <f>IF(OR(C256&gt;A_Stammdaten!$B$12,NOT(ISNUMBER(C256))),0,SUM($I256:J256)-$K256)</f>
        <v>0</v>
      </c>
      <c r="M256" s="543"/>
      <c r="N256" s="534">
        <f t="shared" si="14"/>
        <v>0</v>
      </c>
      <c r="O256" s="551"/>
      <c r="P256" s="534">
        <f t="shared" si="15"/>
        <v>0</v>
      </c>
      <c r="Q256" s="535">
        <f t="shared" si="16"/>
        <v>0</v>
      </c>
    </row>
    <row r="257" spans="1:17" x14ac:dyDescent="0.25">
      <c r="A257" s="536" t="b">
        <f t="shared" si="13"/>
        <v>0</v>
      </c>
      <c r="B257" s="543"/>
      <c r="C257" s="544"/>
      <c r="D257" s="544"/>
      <c r="E257" s="544"/>
      <c r="F257" s="544"/>
      <c r="G257" s="545"/>
      <c r="H257" s="546"/>
      <c r="I257" s="543"/>
      <c r="J257" s="543"/>
      <c r="K257" s="543"/>
      <c r="L257" s="534">
        <f>IF(OR(C257&gt;A_Stammdaten!$B$12,NOT(ISNUMBER(C257))),0,SUM($I257:J257)-$K257)</f>
        <v>0</v>
      </c>
      <c r="M257" s="543"/>
      <c r="N257" s="534">
        <f t="shared" si="14"/>
        <v>0</v>
      </c>
      <c r="O257" s="551"/>
      <c r="P257" s="534">
        <f t="shared" si="15"/>
        <v>0</v>
      </c>
      <c r="Q257" s="535">
        <f t="shared" si="16"/>
        <v>0</v>
      </c>
    </row>
    <row r="258" spans="1:17" x14ac:dyDescent="0.25">
      <c r="A258" s="536" t="b">
        <f t="shared" si="13"/>
        <v>0</v>
      </c>
      <c r="B258" s="543"/>
      <c r="C258" s="544"/>
      <c r="D258" s="544"/>
      <c r="E258" s="544"/>
      <c r="F258" s="544"/>
      <c r="G258" s="545"/>
      <c r="H258" s="546"/>
      <c r="I258" s="543"/>
      <c r="J258" s="543"/>
      <c r="K258" s="543"/>
      <c r="L258" s="534">
        <f>IF(OR(C258&gt;A_Stammdaten!$B$12,NOT(ISNUMBER(C258))),0,SUM($I258:J258)-$K258)</f>
        <v>0</v>
      </c>
      <c r="M258" s="543"/>
      <c r="N258" s="534">
        <f t="shared" si="14"/>
        <v>0</v>
      </c>
      <c r="O258" s="551"/>
      <c r="P258" s="534">
        <f t="shared" si="15"/>
        <v>0</v>
      </c>
      <c r="Q258" s="535">
        <f t="shared" si="16"/>
        <v>0</v>
      </c>
    </row>
    <row r="259" spans="1:17" x14ac:dyDescent="0.25">
      <c r="A259" s="536" t="b">
        <f t="shared" si="13"/>
        <v>0</v>
      </c>
      <c r="B259" s="543"/>
      <c r="C259" s="544"/>
      <c r="D259" s="544"/>
      <c r="E259" s="544"/>
      <c r="F259" s="544"/>
      <c r="G259" s="545"/>
      <c r="H259" s="546"/>
      <c r="I259" s="543"/>
      <c r="J259" s="543"/>
      <c r="K259" s="543"/>
      <c r="L259" s="534">
        <f>IF(OR(C259&gt;A_Stammdaten!$B$12,NOT(ISNUMBER(C259))),0,SUM($I259:J259)-$K259)</f>
        <v>0</v>
      </c>
      <c r="M259" s="543"/>
      <c r="N259" s="534">
        <f t="shared" si="14"/>
        <v>0</v>
      </c>
      <c r="O259" s="551"/>
      <c r="P259" s="534">
        <f t="shared" si="15"/>
        <v>0</v>
      </c>
      <c r="Q259" s="535">
        <f t="shared" si="16"/>
        <v>0</v>
      </c>
    </row>
    <row r="260" spans="1:17" x14ac:dyDescent="0.25">
      <c r="A260" s="536" t="b">
        <f t="shared" si="13"/>
        <v>0</v>
      </c>
      <c r="B260" s="543"/>
      <c r="C260" s="544"/>
      <c r="D260" s="544"/>
      <c r="E260" s="544"/>
      <c r="F260" s="544"/>
      <c r="G260" s="545"/>
      <c r="H260" s="546"/>
      <c r="I260" s="543"/>
      <c r="J260" s="543"/>
      <c r="K260" s="543"/>
      <c r="L260" s="534">
        <f>IF(OR(C260&gt;A_Stammdaten!$B$12,NOT(ISNUMBER(C260))),0,SUM($I260:J260)-$K260)</f>
        <v>0</v>
      </c>
      <c r="M260" s="543"/>
      <c r="N260" s="534">
        <f t="shared" si="14"/>
        <v>0</v>
      </c>
      <c r="O260" s="551"/>
      <c r="P260" s="534">
        <f t="shared" si="15"/>
        <v>0</v>
      </c>
      <c r="Q260" s="535">
        <f t="shared" si="16"/>
        <v>0</v>
      </c>
    </row>
    <row r="261" spans="1:17" x14ac:dyDescent="0.25">
      <c r="A261" s="536" t="b">
        <f t="shared" ref="A261:A324" si="17">IF(AND(B261&lt;&gt;0,C261&lt;&gt;0),IF(D261&lt;&gt;0,CONCATENATE(B261,"-",C261,"-",D261),CONCATENATE(B261,"-",C261)))</f>
        <v>0</v>
      </c>
      <c r="B261" s="543"/>
      <c r="C261" s="544"/>
      <c r="D261" s="544"/>
      <c r="E261" s="544"/>
      <c r="F261" s="544"/>
      <c r="G261" s="545"/>
      <c r="H261" s="546"/>
      <c r="I261" s="543"/>
      <c r="J261" s="543"/>
      <c r="K261" s="543"/>
      <c r="L261" s="534">
        <f>IF(OR(C261&gt;A_Stammdaten!$B$12,NOT(ISNUMBER(C261))),0,SUM($I261:J261)-$K261)</f>
        <v>0</v>
      </c>
      <c r="M261" s="543"/>
      <c r="N261" s="534">
        <f t="shared" si="14"/>
        <v>0</v>
      </c>
      <c r="O261" s="551"/>
      <c r="P261" s="534">
        <f t="shared" si="15"/>
        <v>0</v>
      </c>
      <c r="Q261" s="535">
        <f t="shared" si="16"/>
        <v>0</v>
      </c>
    </row>
    <row r="262" spans="1:17" x14ac:dyDescent="0.25">
      <c r="A262" s="536" t="b">
        <f t="shared" si="17"/>
        <v>0</v>
      </c>
      <c r="B262" s="543"/>
      <c r="C262" s="544"/>
      <c r="D262" s="544"/>
      <c r="E262" s="544"/>
      <c r="F262" s="544"/>
      <c r="G262" s="545"/>
      <c r="H262" s="546"/>
      <c r="I262" s="543"/>
      <c r="J262" s="543"/>
      <c r="K262" s="543"/>
      <c r="L262" s="534">
        <f>IF(OR(C262&gt;A_Stammdaten!$B$12,NOT(ISNUMBER(C262))),0,SUM($I262:J262)-$K262)</f>
        <v>0</v>
      </c>
      <c r="M262" s="543"/>
      <c r="N262" s="534">
        <f t="shared" ref="N262:N325" si="18">IF( H262="Nein",M262+L262,L262)</f>
        <v>0</v>
      </c>
      <c r="O262" s="551"/>
      <c r="P262" s="534">
        <f t="shared" ref="P262:P325" si="19">IF(OR(H262="nein",H262="ja"),IF(H262="ja",0,IF(AND(O262&lt;&gt;0,H262="nein"),L262+M262-Q262,"Restauflösungsdauer fehlt!")),0)</f>
        <v>0</v>
      </c>
      <c r="Q262" s="535">
        <f t="shared" ref="Q262:Q325" si="20">IF(O262=0,L262+M262,(L262+M262)/O262*(O262-1))</f>
        <v>0</v>
      </c>
    </row>
    <row r="263" spans="1:17" x14ac:dyDescent="0.25">
      <c r="A263" s="536" t="b">
        <f t="shared" si="17"/>
        <v>0</v>
      </c>
      <c r="B263" s="543"/>
      <c r="C263" s="544"/>
      <c r="D263" s="544"/>
      <c r="E263" s="544"/>
      <c r="F263" s="544"/>
      <c r="G263" s="545"/>
      <c r="H263" s="546"/>
      <c r="I263" s="543"/>
      <c r="J263" s="543"/>
      <c r="K263" s="543"/>
      <c r="L263" s="534">
        <f>IF(OR(C263&gt;A_Stammdaten!$B$12,NOT(ISNUMBER(C263))),0,SUM($I263:J263)-$K263)</f>
        <v>0</v>
      </c>
      <c r="M263" s="543"/>
      <c r="N263" s="534">
        <f t="shared" si="18"/>
        <v>0</v>
      </c>
      <c r="O263" s="551"/>
      <c r="P263" s="534">
        <f t="shared" si="19"/>
        <v>0</v>
      </c>
      <c r="Q263" s="535">
        <f t="shared" si="20"/>
        <v>0</v>
      </c>
    </row>
    <row r="264" spans="1:17" x14ac:dyDescent="0.25">
      <c r="A264" s="536" t="b">
        <f t="shared" si="17"/>
        <v>0</v>
      </c>
      <c r="B264" s="543"/>
      <c r="C264" s="544"/>
      <c r="D264" s="544"/>
      <c r="E264" s="544"/>
      <c r="F264" s="544"/>
      <c r="G264" s="545"/>
      <c r="H264" s="546"/>
      <c r="I264" s="543"/>
      <c r="J264" s="543"/>
      <c r="K264" s="543"/>
      <c r="L264" s="534">
        <f>IF(OR(C264&gt;A_Stammdaten!$B$12,NOT(ISNUMBER(C264))),0,SUM($I264:J264)-$K264)</f>
        <v>0</v>
      </c>
      <c r="M264" s="543"/>
      <c r="N264" s="534">
        <f t="shared" si="18"/>
        <v>0</v>
      </c>
      <c r="O264" s="551"/>
      <c r="P264" s="534">
        <f t="shared" si="19"/>
        <v>0</v>
      </c>
      <c r="Q264" s="535">
        <f t="shared" si="20"/>
        <v>0</v>
      </c>
    </row>
    <row r="265" spans="1:17" x14ac:dyDescent="0.25">
      <c r="A265" s="536" t="b">
        <f t="shared" si="17"/>
        <v>0</v>
      </c>
      <c r="B265" s="543"/>
      <c r="C265" s="544"/>
      <c r="D265" s="544"/>
      <c r="E265" s="544"/>
      <c r="F265" s="544"/>
      <c r="G265" s="545"/>
      <c r="H265" s="546"/>
      <c r="I265" s="543"/>
      <c r="J265" s="543"/>
      <c r="K265" s="543"/>
      <c r="L265" s="534">
        <f>IF(OR(C265&gt;A_Stammdaten!$B$12,NOT(ISNUMBER(C265))),0,SUM($I265:J265)-$K265)</f>
        <v>0</v>
      </c>
      <c r="M265" s="543"/>
      <c r="N265" s="534">
        <f t="shared" si="18"/>
        <v>0</v>
      </c>
      <c r="O265" s="551"/>
      <c r="P265" s="534">
        <f t="shared" si="19"/>
        <v>0</v>
      </c>
      <c r="Q265" s="535">
        <f t="shared" si="20"/>
        <v>0</v>
      </c>
    </row>
    <row r="266" spans="1:17" x14ac:dyDescent="0.25">
      <c r="A266" s="536" t="b">
        <f t="shared" si="17"/>
        <v>0</v>
      </c>
      <c r="B266" s="543"/>
      <c r="C266" s="544"/>
      <c r="D266" s="544"/>
      <c r="E266" s="544"/>
      <c r="F266" s="544"/>
      <c r="G266" s="545"/>
      <c r="H266" s="546"/>
      <c r="I266" s="543"/>
      <c r="J266" s="543"/>
      <c r="K266" s="543"/>
      <c r="L266" s="534">
        <f>IF(OR(C266&gt;A_Stammdaten!$B$12,NOT(ISNUMBER(C266))),0,SUM($I266:J266)-$K266)</f>
        <v>0</v>
      </c>
      <c r="M266" s="543"/>
      <c r="N266" s="534">
        <f t="shared" si="18"/>
        <v>0</v>
      </c>
      <c r="O266" s="551"/>
      <c r="P266" s="534">
        <f t="shared" si="19"/>
        <v>0</v>
      </c>
      <c r="Q266" s="535">
        <f t="shared" si="20"/>
        <v>0</v>
      </c>
    </row>
    <row r="267" spans="1:17" x14ac:dyDescent="0.25">
      <c r="A267" s="536" t="b">
        <f t="shared" si="17"/>
        <v>0</v>
      </c>
      <c r="B267" s="543"/>
      <c r="C267" s="544"/>
      <c r="D267" s="544"/>
      <c r="E267" s="544"/>
      <c r="F267" s="544"/>
      <c r="G267" s="545"/>
      <c r="H267" s="546"/>
      <c r="I267" s="543"/>
      <c r="J267" s="543"/>
      <c r="K267" s="543"/>
      <c r="L267" s="534">
        <f>IF(OR(C267&gt;A_Stammdaten!$B$12,NOT(ISNUMBER(C267))),0,SUM($I267:J267)-$K267)</f>
        <v>0</v>
      </c>
      <c r="M267" s="543"/>
      <c r="N267" s="534">
        <f t="shared" si="18"/>
        <v>0</v>
      </c>
      <c r="O267" s="551"/>
      <c r="P267" s="534">
        <f t="shared" si="19"/>
        <v>0</v>
      </c>
      <c r="Q267" s="535">
        <f t="shared" si="20"/>
        <v>0</v>
      </c>
    </row>
    <row r="268" spans="1:17" x14ac:dyDescent="0.25">
      <c r="A268" s="536" t="b">
        <f t="shared" si="17"/>
        <v>0</v>
      </c>
      <c r="B268" s="543"/>
      <c r="C268" s="544"/>
      <c r="D268" s="544"/>
      <c r="E268" s="544"/>
      <c r="F268" s="544"/>
      <c r="G268" s="545"/>
      <c r="H268" s="546"/>
      <c r="I268" s="543"/>
      <c r="J268" s="543"/>
      <c r="K268" s="543"/>
      <c r="L268" s="534">
        <f>IF(OR(C268&gt;A_Stammdaten!$B$12,NOT(ISNUMBER(C268))),0,SUM($I268:J268)-$K268)</f>
        <v>0</v>
      </c>
      <c r="M268" s="543"/>
      <c r="N268" s="534">
        <f t="shared" si="18"/>
        <v>0</v>
      </c>
      <c r="O268" s="551"/>
      <c r="P268" s="534">
        <f t="shared" si="19"/>
        <v>0</v>
      </c>
      <c r="Q268" s="535">
        <f t="shared" si="20"/>
        <v>0</v>
      </c>
    </row>
    <row r="269" spans="1:17" x14ac:dyDescent="0.25">
      <c r="A269" s="536" t="b">
        <f t="shared" si="17"/>
        <v>0</v>
      </c>
      <c r="B269" s="543"/>
      <c r="C269" s="544"/>
      <c r="D269" s="544"/>
      <c r="E269" s="544"/>
      <c r="F269" s="544"/>
      <c r="G269" s="545"/>
      <c r="H269" s="546"/>
      <c r="I269" s="543"/>
      <c r="J269" s="543"/>
      <c r="K269" s="543"/>
      <c r="L269" s="534">
        <f>IF(OR(C269&gt;A_Stammdaten!$B$12,NOT(ISNUMBER(C269))),0,SUM($I269:J269)-$K269)</f>
        <v>0</v>
      </c>
      <c r="M269" s="543"/>
      <c r="N269" s="534">
        <f t="shared" si="18"/>
        <v>0</v>
      </c>
      <c r="O269" s="551"/>
      <c r="P269" s="534">
        <f t="shared" si="19"/>
        <v>0</v>
      </c>
      <c r="Q269" s="535">
        <f t="shared" si="20"/>
        <v>0</v>
      </c>
    </row>
    <row r="270" spans="1:17" x14ac:dyDescent="0.25">
      <c r="A270" s="536" t="b">
        <f t="shared" si="17"/>
        <v>0</v>
      </c>
      <c r="B270" s="543"/>
      <c r="C270" s="544"/>
      <c r="D270" s="544"/>
      <c r="E270" s="544"/>
      <c r="F270" s="544"/>
      <c r="G270" s="545"/>
      <c r="H270" s="546"/>
      <c r="I270" s="543"/>
      <c r="J270" s="543"/>
      <c r="K270" s="543"/>
      <c r="L270" s="534">
        <f>IF(OR(C270&gt;A_Stammdaten!$B$12,NOT(ISNUMBER(C270))),0,SUM($I270:J270)-$K270)</f>
        <v>0</v>
      </c>
      <c r="M270" s="543"/>
      <c r="N270" s="534">
        <f t="shared" si="18"/>
        <v>0</v>
      </c>
      <c r="O270" s="551"/>
      <c r="P270" s="534">
        <f t="shared" si="19"/>
        <v>0</v>
      </c>
      <c r="Q270" s="535">
        <f t="shared" si="20"/>
        <v>0</v>
      </c>
    </row>
    <row r="271" spans="1:17" x14ac:dyDescent="0.25">
      <c r="A271" s="536" t="b">
        <f t="shared" si="17"/>
        <v>0</v>
      </c>
      <c r="B271" s="543"/>
      <c r="C271" s="544"/>
      <c r="D271" s="544"/>
      <c r="E271" s="544"/>
      <c r="F271" s="544"/>
      <c r="G271" s="545"/>
      <c r="H271" s="546"/>
      <c r="I271" s="543"/>
      <c r="J271" s="543"/>
      <c r="K271" s="543"/>
      <c r="L271" s="534">
        <f>IF(OR(C271&gt;A_Stammdaten!$B$12,NOT(ISNUMBER(C271))),0,SUM($I271:J271)-$K271)</f>
        <v>0</v>
      </c>
      <c r="M271" s="543"/>
      <c r="N271" s="534">
        <f t="shared" si="18"/>
        <v>0</v>
      </c>
      <c r="O271" s="551"/>
      <c r="P271" s="534">
        <f t="shared" si="19"/>
        <v>0</v>
      </c>
      <c r="Q271" s="535">
        <f t="shared" si="20"/>
        <v>0</v>
      </c>
    </row>
    <row r="272" spans="1:17" x14ac:dyDescent="0.25">
      <c r="A272" s="536" t="b">
        <f t="shared" si="17"/>
        <v>0</v>
      </c>
      <c r="B272" s="543"/>
      <c r="C272" s="544"/>
      <c r="D272" s="544"/>
      <c r="E272" s="544"/>
      <c r="F272" s="544"/>
      <c r="G272" s="545"/>
      <c r="H272" s="546"/>
      <c r="I272" s="543"/>
      <c r="J272" s="543"/>
      <c r="K272" s="543"/>
      <c r="L272" s="534">
        <f>IF(OR(C272&gt;A_Stammdaten!$B$12,NOT(ISNUMBER(C272))),0,SUM($I272:J272)-$K272)</f>
        <v>0</v>
      </c>
      <c r="M272" s="543"/>
      <c r="N272" s="534">
        <f t="shared" si="18"/>
        <v>0</v>
      </c>
      <c r="O272" s="551"/>
      <c r="P272" s="534">
        <f t="shared" si="19"/>
        <v>0</v>
      </c>
      <c r="Q272" s="535">
        <f t="shared" si="20"/>
        <v>0</v>
      </c>
    </row>
    <row r="273" spans="1:17" x14ac:dyDescent="0.25">
      <c r="A273" s="536" t="b">
        <f t="shared" si="17"/>
        <v>0</v>
      </c>
      <c r="B273" s="543"/>
      <c r="C273" s="544"/>
      <c r="D273" s="544"/>
      <c r="E273" s="544"/>
      <c r="F273" s="544"/>
      <c r="G273" s="545"/>
      <c r="H273" s="546"/>
      <c r="I273" s="543"/>
      <c r="J273" s="543"/>
      <c r="K273" s="543"/>
      <c r="L273" s="534">
        <f>IF(OR(C273&gt;A_Stammdaten!$B$12,NOT(ISNUMBER(C273))),0,SUM($I273:J273)-$K273)</f>
        <v>0</v>
      </c>
      <c r="M273" s="543"/>
      <c r="N273" s="534">
        <f t="shared" si="18"/>
        <v>0</v>
      </c>
      <c r="O273" s="551"/>
      <c r="P273" s="534">
        <f t="shared" si="19"/>
        <v>0</v>
      </c>
      <c r="Q273" s="535">
        <f t="shared" si="20"/>
        <v>0</v>
      </c>
    </row>
    <row r="274" spans="1:17" x14ac:dyDescent="0.25">
      <c r="A274" s="536" t="b">
        <f t="shared" si="17"/>
        <v>0</v>
      </c>
      <c r="B274" s="543"/>
      <c r="C274" s="544"/>
      <c r="D274" s="544"/>
      <c r="E274" s="544"/>
      <c r="F274" s="544"/>
      <c r="G274" s="545"/>
      <c r="H274" s="546"/>
      <c r="I274" s="543"/>
      <c r="J274" s="543"/>
      <c r="K274" s="543"/>
      <c r="L274" s="534">
        <f>IF(OR(C274&gt;A_Stammdaten!$B$12,NOT(ISNUMBER(C274))),0,SUM($I274:J274)-$K274)</f>
        <v>0</v>
      </c>
      <c r="M274" s="543"/>
      <c r="N274" s="534">
        <f t="shared" si="18"/>
        <v>0</v>
      </c>
      <c r="O274" s="551"/>
      <c r="P274" s="534">
        <f t="shared" si="19"/>
        <v>0</v>
      </c>
      <c r="Q274" s="535">
        <f t="shared" si="20"/>
        <v>0</v>
      </c>
    </row>
    <row r="275" spans="1:17" x14ac:dyDescent="0.25">
      <c r="A275" s="536" t="b">
        <f t="shared" si="17"/>
        <v>0</v>
      </c>
      <c r="B275" s="543"/>
      <c r="C275" s="544"/>
      <c r="D275" s="544"/>
      <c r="E275" s="544"/>
      <c r="F275" s="544"/>
      <c r="G275" s="545"/>
      <c r="H275" s="546"/>
      <c r="I275" s="543"/>
      <c r="J275" s="543"/>
      <c r="K275" s="543"/>
      <c r="L275" s="534">
        <f>IF(OR(C275&gt;A_Stammdaten!$B$12,NOT(ISNUMBER(C275))),0,SUM($I275:J275)-$K275)</f>
        <v>0</v>
      </c>
      <c r="M275" s="543"/>
      <c r="N275" s="534">
        <f t="shared" si="18"/>
        <v>0</v>
      </c>
      <c r="O275" s="551"/>
      <c r="P275" s="534">
        <f t="shared" si="19"/>
        <v>0</v>
      </c>
      <c r="Q275" s="535">
        <f t="shared" si="20"/>
        <v>0</v>
      </c>
    </row>
    <row r="276" spans="1:17" x14ac:dyDescent="0.25">
      <c r="A276" s="536" t="b">
        <f t="shared" si="17"/>
        <v>0</v>
      </c>
      <c r="B276" s="543"/>
      <c r="C276" s="544"/>
      <c r="D276" s="544"/>
      <c r="E276" s="544"/>
      <c r="F276" s="544"/>
      <c r="G276" s="545"/>
      <c r="H276" s="546"/>
      <c r="I276" s="543"/>
      <c r="J276" s="543"/>
      <c r="K276" s="543"/>
      <c r="L276" s="534">
        <f>IF(OR(C276&gt;A_Stammdaten!$B$12,NOT(ISNUMBER(C276))),0,SUM($I276:J276)-$K276)</f>
        <v>0</v>
      </c>
      <c r="M276" s="543"/>
      <c r="N276" s="534">
        <f t="shared" si="18"/>
        <v>0</v>
      </c>
      <c r="O276" s="551"/>
      <c r="P276" s="534">
        <f t="shared" si="19"/>
        <v>0</v>
      </c>
      <c r="Q276" s="535">
        <f t="shared" si="20"/>
        <v>0</v>
      </c>
    </row>
    <row r="277" spans="1:17" x14ac:dyDescent="0.25">
      <c r="A277" s="536" t="b">
        <f t="shared" si="17"/>
        <v>0</v>
      </c>
      <c r="B277" s="543"/>
      <c r="C277" s="544"/>
      <c r="D277" s="544"/>
      <c r="E277" s="544"/>
      <c r="F277" s="544"/>
      <c r="G277" s="545"/>
      <c r="H277" s="546"/>
      <c r="I277" s="543"/>
      <c r="J277" s="543"/>
      <c r="K277" s="543"/>
      <c r="L277" s="534">
        <f>IF(OR(C277&gt;A_Stammdaten!$B$12,NOT(ISNUMBER(C277))),0,SUM($I277:J277)-$K277)</f>
        <v>0</v>
      </c>
      <c r="M277" s="543"/>
      <c r="N277" s="534">
        <f t="shared" si="18"/>
        <v>0</v>
      </c>
      <c r="O277" s="551"/>
      <c r="P277" s="534">
        <f t="shared" si="19"/>
        <v>0</v>
      </c>
      <c r="Q277" s="535">
        <f t="shared" si="20"/>
        <v>0</v>
      </c>
    </row>
    <row r="278" spans="1:17" x14ac:dyDescent="0.25">
      <c r="A278" s="536" t="b">
        <f t="shared" si="17"/>
        <v>0</v>
      </c>
      <c r="B278" s="543"/>
      <c r="C278" s="544"/>
      <c r="D278" s="544"/>
      <c r="E278" s="544"/>
      <c r="F278" s="544"/>
      <c r="G278" s="545"/>
      <c r="H278" s="546"/>
      <c r="I278" s="543"/>
      <c r="J278" s="543"/>
      <c r="K278" s="543"/>
      <c r="L278" s="534">
        <f>IF(OR(C278&gt;A_Stammdaten!$B$12,NOT(ISNUMBER(C278))),0,SUM($I278:J278)-$K278)</f>
        <v>0</v>
      </c>
      <c r="M278" s="543"/>
      <c r="N278" s="534">
        <f t="shared" si="18"/>
        <v>0</v>
      </c>
      <c r="O278" s="551"/>
      <c r="P278" s="534">
        <f t="shared" si="19"/>
        <v>0</v>
      </c>
      <c r="Q278" s="535">
        <f t="shared" si="20"/>
        <v>0</v>
      </c>
    </row>
    <row r="279" spans="1:17" x14ac:dyDescent="0.25">
      <c r="A279" s="536" t="b">
        <f t="shared" si="17"/>
        <v>0</v>
      </c>
      <c r="B279" s="543"/>
      <c r="C279" s="544"/>
      <c r="D279" s="544"/>
      <c r="E279" s="544"/>
      <c r="F279" s="544"/>
      <c r="G279" s="545"/>
      <c r="H279" s="546"/>
      <c r="I279" s="543"/>
      <c r="J279" s="543"/>
      <c r="K279" s="543"/>
      <c r="L279" s="534">
        <f>IF(OR(C279&gt;A_Stammdaten!$B$12,NOT(ISNUMBER(C279))),0,SUM($I279:J279)-$K279)</f>
        <v>0</v>
      </c>
      <c r="M279" s="543"/>
      <c r="N279" s="534">
        <f t="shared" si="18"/>
        <v>0</v>
      </c>
      <c r="O279" s="551"/>
      <c r="P279" s="534">
        <f t="shared" si="19"/>
        <v>0</v>
      </c>
      <c r="Q279" s="535">
        <f t="shared" si="20"/>
        <v>0</v>
      </c>
    </row>
    <row r="280" spans="1:17" x14ac:dyDescent="0.25">
      <c r="A280" s="536" t="b">
        <f t="shared" si="17"/>
        <v>0</v>
      </c>
      <c r="B280" s="543"/>
      <c r="C280" s="544"/>
      <c r="D280" s="544"/>
      <c r="E280" s="544"/>
      <c r="F280" s="544"/>
      <c r="G280" s="545"/>
      <c r="H280" s="546"/>
      <c r="I280" s="543"/>
      <c r="J280" s="543"/>
      <c r="K280" s="543"/>
      <c r="L280" s="534">
        <f>IF(OR(C280&gt;A_Stammdaten!$B$12,NOT(ISNUMBER(C280))),0,SUM($I280:J280)-$K280)</f>
        <v>0</v>
      </c>
      <c r="M280" s="543"/>
      <c r="N280" s="534">
        <f t="shared" si="18"/>
        <v>0</v>
      </c>
      <c r="O280" s="551"/>
      <c r="P280" s="534">
        <f t="shared" si="19"/>
        <v>0</v>
      </c>
      <c r="Q280" s="535">
        <f t="shared" si="20"/>
        <v>0</v>
      </c>
    </row>
    <row r="281" spans="1:17" x14ac:dyDescent="0.25">
      <c r="A281" s="536" t="b">
        <f t="shared" si="17"/>
        <v>0</v>
      </c>
      <c r="B281" s="543"/>
      <c r="C281" s="544"/>
      <c r="D281" s="544"/>
      <c r="E281" s="544"/>
      <c r="F281" s="544"/>
      <c r="G281" s="545"/>
      <c r="H281" s="546"/>
      <c r="I281" s="543"/>
      <c r="J281" s="543"/>
      <c r="K281" s="543"/>
      <c r="L281" s="534">
        <f>IF(OR(C281&gt;A_Stammdaten!$B$12,NOT(ISNUMBER(C281))),0,SUM($I281:J281)-$K281)</f>
        <v>0</v>
      </c>
      <c r="M281" s="543"/>
      <c r="N281" s="534">
        <f t="shared" si="18"/>
        <v>0</v>
      </c>
      <c r="O281" s="551"/>
      <c r="P281" s="534">
        <f t="shared" si="19"/>
        <v>0</v>
      </c>
      <c r="Q281" s="535">
        <f t="shared" si="20"/>
        <v>0</v>
      </c>
    </row>
    <row r="282" spans="1:17" x14ac:dyDescent="0.25">
      <c r="A282" s="536" t="b">
        <f t="shared" si="17"/>
        <v>0</v>
      </c>
      <c r="B282" s="543"/>
      <c r="C282" s="544"/>
      <c r="D282" s="544"/>
      <c r="E282" s="544"/>
      <c r="F282" s="544"/>
      <c r="G282" s="545"/>
      <c r="H282" s="546"/>
      <c r="I282" s="543"/>
      <c r="J282" s="543"/>
      <c r="K282" s="543"/>
      <c r="L282" s="534">
        <f>IF(OR(C282&gt;A_Stammdaten!$B$12,NOT(ISNUMBER(C282))),0,SUM($I282:J282)-$K282)</f>
        <v>0</v>
      </c>
      <c r="M282" s="543"/>
      <c r="N282" s="534">
        <f t="shared" si="18"/>
        <v>0</v>
      </c>
      <c r="O282" s="551"/>
      <c r="P282" s="534">
        <f t="shared" si="19"/>
        <v>0</v>
      </c>
      <c r="Q282" s="535">
        <f t="shared" si="20"/>
        <v>0</v>
      </c>
    </row>
    <row r="283" spans="1:17" x14ac:dyDescent="0.25">
      <c r="A283" s="536" t="b">
        <f t="shared" si="17"/>
        <v>0</v>
      </c>
      <c r="B283" s="543"/>
      <c r="C283" s="544"/>
      <c r="D283" s="544"/>
      <c r="E283" s="544"/>
      <c r="F283" s="544"/>
      <c r="G283" s="545"/>
      <c r="H283" s="546"/>
      <c r="I283" s="543"/>
      <c r="J283" s="543"/>
      <c r="K283" s="543"/>
      <c r="L283" s="534">
        <f>IF(OR(C283&gt;A_Stammdaten!$B$12,NOT(ISNUMBER(C283))),0,SUM($I283:J283)-$K283)</f>
        <v>0</v>
      </c>
      <c r="M283" s="543"/>
      <c r="N283" s="534">
        <f t="shared" si="18"/>
        <v>0</v>
      </c>
      <c r="O283" s="551"/>
      <c r="P283" s="534">
        <f t="shared" si="19"/>
        <v>0</v>
      </c>
      <c r="Q283" s="535">
        <f t="shared" si="20"/>
        <v>0</v>
      </c>
    </row>
    <row r="284" spans="1:17" x14ac:dyDescent="0.25">
      <c r="A284" s="536" t="b">
        <f t="shared" si="17"/>
        <v>0</v>
      </c>
      <c r="B284" s="543"/>
      <c r="C284" s="544"/>
      <c r="D284" s="544"/>
      <c r="E284" s="544"/>
      <c r="F284" s="544"/>
      <c r="G284" s="545"/>
      <c r="H284" s="546"/>
      <c r="I284" s="543"/>
      <c r="J284" s="543"/>
      <c r="K284" s="543"/>
      <c r="L284" s="534">
        <f>IF(OR(C284&gt;A_Stammdaten!$B$12,NOT(ISNUMBER(C284))),0,SUM($I284:J284)-$K284)</f>
        <v>0</v>
      </c>
      <c r="M284" s="543"/>
      <c r="N284" s="534">
        <f t="shared" si="18"/>
        <v>0</v>
      </c>
      <c r="O284" s="551"/>
      <c r="P284" s="534">
        <f t="shared" si="19"/>
        <v>0</v>
      </c>
      <c r="Q284" s="535">
        <f t="shared" si="20"/>
        <v>0</v>
      </c>
    </row>
    <row r="285" spans="1:17" x14ac:dyDescent="0.25">
      <c r="A285" s="536" t="b">
        <f t="shared" si="17"/>
        <v>0</v>
      </c>
      <c r="B285" s="543"/>
      <c r="C285" s="544"/>
      <c r="D285" s="544"/>
      <c r="E285" s="544"/>
      <c r="F285" s="544"/>
      <c r="G285" s="545"/>
      <c r="H285" s="546"/>
      <c r="I285" s="543"/>
      <c r="J285" s="543"/>
      <c r="K285" s="543"/>
      <c r="L285" s="534">
        <f>IF(OR(C285&gt;A_Stammdaten!$B$12,NOT(ISNUMBER(C285))),0,SUM($I285:J285)-$K285)</f>
        <v>0</v>
      </c>
      <c r="M285" s="543"/>
      <c r="N285" s="534">
        <f t="shared" si="18"/>
        <v>0</v>
      </c>
      <c r="O285" s="551"/>
      <c r="P285" s="534">
        <f t="shared" si="19"/>
        <v>0</v>
      </c>
      <c r="Q285" s="535">
        <f t="shared" si="20"/>
        <v>0</v>
      </c>
    </row>
    <row r="286" spans="1:17" x14ac:dyDescent="0.25">
      <c r="A286" s="536" t="b">
        <f t="shared" si="17"/>
        <v>0</v>
      </c>
      <c r="B286" s="543"/>
      <c r="C286" s="544"/>
      <c r="D286" s="544"/>
      <c r="E286" s="544"/>
      <c r="F286" s="544"/>
      <c r="G286" s="545"/>
      <c r="H286" s="546"/>
      <c r="I286" s="543"/>
      <c r="J286" s="543"/>
      <c r="K286" s="543"/>
      <c r="L286" s="534">
        <f>IF(OR(C286&gt;A_Stammdaten!$B$12,NOT(ISNUMBER(C286))),0,SUM($I286:J286)-$K286)</f>
        <v>0</v>
      </c>
      <c r="M286" s="543"/>
      <c r="N286" s="534">
        <f t="shared" si="18"/>
        <v>0</v>
      </c>
      <c r="O286" s="551"/>
      <c r="P286" s="534">
        <f t="shared" si="19"/>
        <v>0</v>
      </c>
      <c r="Q286" s="535">
        <f t="shared" si="20"/>
        <v>0</v>
      </c>
    </row>
    <row r="287" spans="1:17" x14ac:dyDescent="0.25">
      <c r="A287" s="536" t="b">
        <f t="shared" si="17"/>
        <v>0</v>
      </c>
      <c r="B287" s="543"/>
      <c r="C287" s="544"/>
      <c r="D287" s="544"/>
      <c r="E287" s="544"/>
      <c r="F287" s="544"/>
      <c r="G287" s="545"/>
      <c r="H287" s="546"/>
      <c r="I287" s="543"/>
      <c r="J287" s="543"/>
      <c r="K287" s="543"/>
      <c r="L287" s="534">
        <f>IF(OR(C287&gt;A_Stammdaten!$B$12,NOT(ISNUMBER(C287))),0,SUM($I287:J287)-$K287)</f>
        <v>0</v>
      </c>
      <c r="M287" s="543"/>
      <c r="N287" s="534">
        <f t="shared" si="18"/>
        <v>0</v>
      </c>
      <c r="O287" s="551"/>
      <c r="P287" s="534">
        <f t="shared" si="19"/>
        <v>0</v>
      </c>
      <c r="Q287" s="535">
        <f t="shared" si="20"/>
        <v>0</v>
      </c>
    </row>
    <row r="288" spans="1:17" x14ac:dyDescent="0.25">
      <c r="A288" s="536" t="b">
        <f t="shared" si="17"/>
        <v>0</v>
      </c>
      <c r="B288" s="543"/>
      <c r="C288" s="544"/>
      <c r="D288" s="544"/>
      <c r="E288" s="544"/>
      <c r="F288" s="544"/>
      <c r="G288" s="545"/>
      <c r="H288" s="546"/>
      <c r="I288" s="543"/>
      <c r="J288" s="543"/>
      <c r="K288" s="543"/>
      <c r="L288" s="534">
        <f>IF(OR(C288&gt;A_Stammdaten!$B$12,NOT(ISNUMBER(C288))),0,SUM($I288:J288)-$K288)</f>
        <v>0</v>
      </c>
      <c r="M288" s="543"/>
      <c r="N288" s="534">
        <f t="shared" si="18"/>
        <v>0</v>
      </c>
      <c r="O288" s="551"/>
      <c r="P288" s="534">
        <f t="shared" si="19"/>
        <v>0</v>
      </c>
      <c r="Q288" s="535">
        <f t="shared" si="20"/>
        <v>0</v>
      </c>
    </row>
    <row r="289" spans="1:17" x14ac:dyDescent="0.25">
      <c r="A289" s="536" t="b">
        <f t="shared" si="17"/>
        <v>0</v>
      </c>
      <c r="B289" s="543"/>
      <c r="C289" s="544"/>
      <c r="D289" s="544"/>
      <c r="E289" s="544"/>
      <c r="F289" s="544"/>
      <c r="G289" s="545"/>
      <c r="H289" s="546"/>
      <c r="I289" s="543"/>
      <c r="J289" s="543"/>
      <c r="K289" s="543"/>
      <c r="L289" s="534">
        <f>IF(OR(C289&gt;A_Stammdaten!$B$12,NOT(ISNUMBER(C289))),0,SUM($I289:J289)-$K289)</f>
        <v>0</v>
      </c>
      <c r="M289" s="543"/>
      <c r="N289" s="534">
        <f t="shared" si="18"/>
        <v>0</v>
      </c>
      <c r="O289" s="551"/>
      <c r="P289" s="534">
        <f t="shared" si="19"/>
        <v>0</v>
      </c>
      <c r="Q289" s="535">
        <f t="shared" si="20"/>
        <v>0</v>
      </c>
    </row>
    <row r="290" spans="1:17" x14ac:dyDescent="0.25">
      <c r="A290" s="536" t="b">
        <f t="shared" si="17"/>
        <v>0</v>
      </c>
      <c r="B290" s="543"/>
      <c r="C290" s="544"/>
      <c r="D290" s="544"/>
      <c r="E290" s="544"/>
      <c r="F290" s="544"/>
      <c r="G290" s="545"/>
      <c r="H290" s="546"/>
      <c r="I290" s="543"/>
      <c r="J290" s="543"/>
      <c r="K290" s="543"/>
      <c r="L290" s="534">
        <f>IF(OR(C290&gt;A_Stammdaten!$B$12,NOT(ISNUMBER(C290))),0,SUM($I290:J290)-$K290)</f>
        <v>0</v>
      </c>
      <c r="M290" s="543"/>
      <c r="N290" s="534">
        <f t="shared" si="18"/>
        <v>0</v>
      </c>
      <c r="O290" s="551"/>
      <c r="P290" s="534">
        <f t="shared" si="19"/>
        <v>0</v>
      </c>
      <c r="Q290" s="535">
        <f t="shared" si="20"/>
        <v>0</v>
      </c>
    </row>
    <row r="291" spans="1:17" x14ac:dyDescent="0.25">
      <c r="A291" s="536" t="b">
        <f t="shared" si="17"/>
        <v>0</v>
      </c>
      <c r="B291" s="543"/>
      <c r="C291" s="544"/>
      <c r="D291" s="544"/>
      <c r="E291" s="544"/>
      <c r="F291" s="544"/>
      <c r="G291" s="545"/>
      <c r="H291" s="546"/>
      <c r="I291" s="543"/>
      <c r="J291" s="543"/>
      <c r="K291" s="543"/>
      <c r="L291" s="534">
        <f>IF(OR(C291&gt;A_Stammdaten!$B$12,NOT(ISNUMBER(C291))),0,SUM($I291:J291)-$K291)</f>
        <v>0</v>
      </c>
      <c r="M291" s="543"/>
      <c r="N291" s="534">
        <f t="shared" si="18"/>
        <v>0</v>
      </c>
      <c r="O291" s="551"/>
      <c r="P291" s="534">
        <f t="shared" si="19"/>
        <v>0</v>
      </c>
      <c r="Q291" s="535">
        <f t="shared" si="20"/>
        <v>0</v>
      </c>
    </row>
    <row r="292" spans="1:17" x14ac:dyDescent="0.25">
      <c r="A292" s="536" t="b">
        <f t="shared" si="17"/>
        <v>0</v>
      </c>
      <c r="B292" s="543"/>
      <c r="C292" s="544"/>
      <c r="D292" s="544"/>
      <c r="E292" s="544"/>
      <c r="F292" s="544"/>
      <c r="G292" s="545"/>
      <c r="H292" s="546"/>
      <c r="I292" s="543"/>
      <c r="J292" s="543"/>
      <c r="K292" s="543"/>
      <c r="L292" s="534">
        <f>IF(OR(C292&gt;A_Stammdaten!$B$12,NOT(ISNUMBER(C292))),0,SUM($I292:J292)-$K292)</f>
        <v>0</v>
      </c>
      <c r="M292" s="543"/>
      <c r="N292" s="534">
        <f t="shared" si="18"/>
        <v>0</v>
      </c>
      <c r="O292" s="551"/>
      <c r="P292" s="534">
        <f t="shared" si="19"/>
        <v>0</v>
      </c>
      <c r="Q292" s="535">
        <f t="shared" si="20"/>
        <v>0</v>
      </c>
    </row>
    <row r="293" spans="1:17" x14ac:dyDescent="0.25">
      <c r="A293" s="536" t="b">
        <f t="shared" si="17"/>
        <v>0</v>
      </c>
      <c r="B293" s="543"/>
      <c r="C293" s="544"/>
      <c r="D293" s="544"/>
      <c r="E293" s="544"/>
      <c r="F293" s="544"/>
      <c r="G293" s="545"/>
      <c r="H293" s="546"/>
      <c r="I293" s="543"/>
      <c r="J293" s="543"/>
      <c r="K293" s="543"/>
      <c r="L293" s="534">
        <f>IF(OR(C293&gt;A_Stammdaten!$B$12,NOT(ISNUMBER(C293))),0,SUM($I293:J293)-$K293)</f>
        <v>0</v>
      </c>
      <c r="M293" s="543"/>
      <c r="N293" s="534">
        <f t="shared" si="18"/>
        <v>0</v>
      </c>
      <c r="O293" s="551"/>
      <c r="P293" s="534">
        <f t="shared" si="19"/>
        <v>0</v>
      </c>
      <c r="Q293" s="535">
        <f t="shared" si="20"/>
        <v>0</v>
      </c>
    </row>
    <row r="294" spans="1:17" x14ac:dyDescent="0.25">
      <c r="A294" s="536" t="b">
        <f t="shared" si="17"/>
        <v>0</v>
      </c>
      <c r="B294" s="543"/>
      <c r="C294" s="544"/>
      <c r="D294" s="544"/>
      <c r="E294" s="544"/>
      <c r="F294" s="544"/>
      <c r="G294" s="545"/>
      <c r="H294" s="546"/>
      <c r="I294" s="543"/>
      <c r="J294" s="543"/>
      <c r="K294" s="543"/>
      <c r="L294" s="534">
        <f>IF(OR(C294&gt;A_Stammdaten!$B$12,NOT(ISNUMBER(C294))),0,SUM($I294:J294)-$K294)</f>
        <v>0</v>
      </c>
      <c r="M294" s="543"/>
      <c r="N294" s="534">
        <f t="shared" si="18"/>
        <v>0</v>
      </c>
      <c r="O294" s="551"/>
      <c r="P294" s="534">
        <f t="shared" si="19"/>
        <v>0</v>
      </c>
      <c r="Q294" s="535">
        <f t="shared" si="20"/>
        <v>0</v>
      </c>
    </row>
    <row r="295" spans="1:17" x14ac:dyDescent="0.25">
      <c r="A295" s="536" t="b">
        <f t="shared" si="17"/>
        <v>0</v>
      </c>
      <c r="B295" s="543"/>
      <c r="C295" s="544"/>
      <c r="D295" s="544"/>
      <c r="E295" s="544"/>
      <c r="F295" s="544"/>
      <c r="G295" s="545"/>
      <c r="H295" s="546"/>
      <c r="I295" s="543"/>
      <c r="J295" s="543"/>
      <c r="K295" s="543"/>
      <c r="L295" s="534">
        <f>IF(OR(C295&gt;A_Stammdaten!$B$12,NOT(ISNUMBER(C295))),0,SUM($I295:J295)-$K295)</f>
        <v>0</v>
      </c>
      <c r="M295" s="543"/>
      <c r="N295" s="534">
        <f t="shared" si="18"/>
        <v>0</v>
      </c>
      <c r="O295" s="551"/>
      <c r="P295" s="534">
        <f t="shared" si="19"/>
        <v>0</v>
      </c>
      <c r="Q295" s="535">
        <f t="shared" si="20"/>
        <v>0</v>
      </c>
    </row>
    <row r="296" spans="1:17" x14ac:dyDescent="0.25">
      <c r="A296" s="536" t="b">
        <f t="shared" si="17"/>
        <v>0</v>
      </c>
      <c r="B296" s="543"/>
      <c r="C296" s="544"/>
      <c r="D296" s="544"/>
      <c r="E296" s="544"/>
      <c r="F296" s="544"/>
      <c r="G296" s="545"/>
      <c r="H296" s="546"/>
      <c r="I296" s="543"/>
      <c r="J296" s="543"/>
      <c r="K296" s="543"/>
      <c r="L296" s="534">
        <f>IF(OR(C296&gt;A_Stammdaten!$B$12,NOT(ISNUMBER(C296))),0,SUM($I296:J296)-$K296)</f>
        <v>0</v>
      </c>
      <c r="M296" s="543"/>
      <c r="N296" s="534">
        <f t="shared" si="18"/>
        <v>0</v>
      </c>
      <c r="O296" s="551"/>
      <c r="P296" s="534">
        <f t="shared" si="19"/>
        <v>0</v>
      </c>
      <c r="Q296" s="535">
        <f t="shared" si="20"/>
        <v>0</v>
      </c>
    </row>
    <row r="297" spans="1:17" x14ac:dyDescent="0.25">
      <c r="A297" s="536" t="b">
        <f t="shared" si="17"/>
        <v>0</v>
      </c>
      <c r="B297" s="543"/>
      <c r="C297" s="544"/>
      <c r="D297" s="544"/>
      <c r="E297" s="544"/>
      <c r="F297" s="544"/>
      <c r="G297" s="545"/>
      <c r="H297" s="546"/>
      <c r="I297" s="543"/>
      <c r="J297" s="543"/>
      <c r="K297" s="543"/>
      <c r="L297" s="534">
        <f>IF(OR(C297&gt;A_Stammdaten!$B$12,NOT(ISNUMBER(C297))),0,SUM($I297:J297)-$K297)</f>
        <v>0</v>
      </c>
      <c r="M297" s="543"/>
      <c r="N297" s="534">
        <f t="shared" si="18"/>
        <v>0</v>
      </c>
      <c r="O297" s="551"/>
      <c r="P297" s="534">
        <f t="shared" si="19"/>
        <v>0</v>
      </c>
      <c r="Q297" s="535">
        <f t="shared" si="20"/>
        <v>0</v>
      </c>
    </row>
    <row r="298" spans="1:17" x14ac:dyDescent="0.25">
      <c r="A298" s="536" t="b">
        <f t="shared" si="17"/>
        <v>0</v>
      </c>
      <c r="B298" s="543"/>
      <c r="C298" s="544"/>
      <c r="D298" s="544"/>
      <c r="E298" s="544"/>
      <c r="F298" s="544"/>
      <c r="G298" s="545"/>
      <c r="H298" s="546"/>
      <c r="I298" s="543"/>
      <c r="J298" s="543"/>
      <c r="K298" s="543"/>
      <c r="L298" s="534">
        <f>IF(OR(C298&gt;A_Stammdaten!$B$12,NOT(ISNUMBER(C298))),0,SUM($I298:J298)-$K298)</f>
        <v>0</v>
      </c>
      <c r="M298" s="543"/>
      <c r="N298" s="534">
        <f t="shared" si="18"/>
        <v>0</v>
      </c>
      <c r="O298" s="551"/>
      <c r="P298" s="534">
        <f t="shared" si="19"/>
        <v>0</v>
      </c>
      <c r="Q298" s="535">
        <f t="shared" si="20"/>
        <v>0</v>
      </c>
    </row>
    <row r="299" spans="1:17" x14ac:dyDescent="0.25">
      <c r="A299" s="536" t="b">
        <f t="shared" si="17"/>
        <v>0</v>
      </c>
      <c r="B299" s="543"/>
      <c r="C299" s="544"/>
      <c r="D299" s="544"/>
      <c r="E299" s="544"/>
      <c r="F299" s="544"/>
      <c r="G299" s="545"/>
      <c r="H299" s="546"/>
      <c r="I299" s="543"/>
      <c r="J299" s="543"/>
      <c r="K299" s="543"/>
      <c r="L299" s="534">
        <f>IF(OR(C299&gt;A_Stammdaten!$B$12,NOT(ISNUMBER(C299))),0,SUM($I299:J299)-$K299)</f>
        <v>0</v>
      </c>
      <c r="M299" s="543"/>
      <c r="N299" s="534">
        <f t="shared" si="18"/>
        <v>0</v>
      </c>
      <c r="O299" s="551"/>
      <c r="P299" s="534">
        <f t="shared" si="19"/>
        <v>0</v>
      </c>
      <c r="Q299" s="535">
        <f t="shared" si="20"/>
        <v>0</v>
      </c>
    </row>
    <row r="300" spans="1:17" x14ac:dyDescent="0.25">
      <c r="A300" s="536" t="b">
        <f t="shared" si="17"/>
        <v>0</v>
      </c>
      <c r="B300" s="543"/>
      <c r="C300" s="544"/>
      <c r="D300" s="544"/>
      <c r="E300" s="544"/>
      <c r="F300" s="544"/>
      <c r="G300" s="545"/>
      <c r="H300" s="546"/>
      <c r="I300" s="543"/>
      <c r="J300" s="543"/>
      <c r="K300" s="543"/>
      <c r="L300" s="534">
        <f>IF(OR(C300&gt;A_Stammdaten!$B$12,NOT(ISNUMBER(C300))),0,SUM($I300:J300)-$K300)</f>
        <v>0</v>
      </c>
      <c r="M300" s="543"/>
      <c r="N300" s="534">
        <f t="shared" si="18"/>
        <v>0</v>
      </c>
      <c r="O300" s="551"/>
      <c r="P300" s="534">
        <f t="shared" si="19"/>
        <v>0</v>
      </c>
      <c r="Q300" s="535">
        <f t="shared" si="20"/>
        <v>0</v>
      </c>
    </row>
    <row r="301" spans="1:17" x14ac:dyDescent="0.25">
      <c r="A301" s="536" t="b">
        <f t="shared" si="17"/>
        <v>0</v>
      </c>
      <c r="B301" s="543"/>
      <c r="C301" s="544"/>
      <c r="D301" s="544"/>
      <c r="E301" s="544"/>
      <c r="F301" s="544"/>
      <c r="G301" s="545"/>
      <c r="H301" s="546"/>
      <c r="I301" s="543"/>
      <c r="J301" s="543"/>
      <c r="K301" s="543"/>
      <c r="L301" s="534">
        <f>IF(OR(C301&gt;A_Stammdaten!$B$12,NOT(ISNUMBER(C301))),0,SUM($I301:J301)-$K301)</f>
        <v>0</v>
      </c>
      <c r="M301" s="543"/>
      <c r="N301" s="534">
        <f t="shared" si="18"/>
        <v>0</v>
      </c>
      <c r="O301" s="551"/>
      <c r="P301" s="534">
        <f t="shared" si="19"/>
        <v>0</v>
      </c>
      <c r="Q301" s="535">
        <f t="shared" si="20"/>
        <v>0</v>
      </c>
    </row>
    <row r="302" spans="1:17" x14ac:dyDescent="0.25">
      <c r="A302" s="536" t="b">
        <f t="shared" si="17"/>
        <v>0</v>
      </c>
      <c r="B302" s="543"/>
      <c r="C302" s="544"/>
      <c r="D302" s="544"/>
      <c r="E302" s="544"/>
      <c r="F302" s="544"/>
      <c r="G302" s="545"/>
      <c r="H302" s="546"/>
      <c r="I302" s="543"/>
      <c r="J302" s="543"/>
      <c r="K302" s="543"/>
      <c r="L302" s="534">
        <f>IF(OR(C302&gt;A_Stammdaten!$B$12,NOT(ISNUMBER(C302))),0,SUM($I302:J302)-$K302)</f>
        <v>0</v>
      </c>
      <c r="M302" s="543"/>
      <c r="N302" s="534">
        <f t="shared" si="18"/>
        <v>0</v>
      </c>
      <c r="O302" s="551"/>
      <c r="P302" s="534">
        <f t="shared" si="19"/>
        <v>0</v>
      </c>
      <c r="Q302" s="535">
        <f t="shared" si="20"/>
        <v>0</v>
      </c>
    </row>
    <row r="303" spans="1:17" x14ac:dyDescent="0.25">
      <c r="A303" s="536" t="b">
        <f t="shared" si="17"/>
        <v>0</v>
      </c>
      <c r="B303" s="543"/>
      <c r="C303" s="544"/>
      <c r="D303" s="544"/>
      <c r="E303" s="544"/>
      <c r="F303" s="544"/>
      <c r="G303" s="545"/>
      <c r="H303" s="546"/>
      <c r="I303" s="543"/>
      <c r="J303" s="543"/>
      <c r="K303" s="543"/>
      <c r="L303" s="534">
        <f>IF(OR(C303&gt;A_Stammdaten!$B$12,NOT(ISNUMBER(C303))),0,SUM($I303:J303)-$K303)</f>
        <v>0</v>
      </c>
      <c r="M303" s="543"/>
      <c r="N303" s="534">
        <f t="shared" si="18"/>
        <v>0</v>
      </c>
      <c r="O303" s="551"/>
      <c r="P303" s="534">
        <f t="shared" si="19"/>
        <v>0</v>
      </c>
      <c r="Q303" s="535">
        <f t="shared" si="20"/>
        <v>0</v>
      </c>
    </row>
    <row r="304" spans="1:17" x14ac:dyDescent="0.25">
      <c r="A304" s="536" t="b">
        <f t="shared" si="17"/>
        <v>0</v>
      </c>
      <c r="B304" s="543"/>
      <c r="C304" s="544"/>
      <c r="D304" s="544"/>
      <c r="E304" s="544"/>
      <c r="F304" s="544"/>
      <c r="G304" s="545"/>
      <c r="H304" s="546"/>
      <c r="I304" s="543"/>
      <c r="J304" s="543"/>
      <c r="K304" s="543"/>
      <c r="L304" s="534">
        <f>IF(OR(C304&gt;A_Stammdaten!$B$12,NOT(ISNUMBER(C304))),0,SUM($I304:J304)-$K304)</f>
        <v>0</v>
      </c>
      <c r="M304" s="543"/>
      <c r="N304" s="534">
        <f t="shared" si="18"/>
        <v>0</v>
      </c>
      <c r="O304" s="551"/>
      <c r="P304" s="534">
        <f t="shared" si="19"/>
        <v>0</v>
      </c>
      <c r="Q304" s="535">
        <f t="shared" si="20"/>
        <v>0</v>
      </c>
    </row>
    <row r="305" spans="1:17" x14ac:dyDescent="0.25">
      <c r="A305" s="536" t="b">
        <f t="shared" si="17"/>
        <v>0</v>
      </c>
      <c r="B305" s="543"/>
      <c r="C305" s="544"/>
      <c r="D305" s="544"/>
      <c r="E305" s="544"/>
      <c r="F305" s="544"/>
      <c r="G305" s="545"/>
      <c r="H305" s="546"/>
      <c r="I305" s="543"/>
      <c r="J305" s="543"/>
      <c r="K305" s="543"/>
      <c r="L305" s="534">
        <f>IF(OR(C305&gt;A_Stammdaten!$B$12,NOT(ISNUMBER(C305))),0,SUM($I305:J305)-$K305)</f>
        <v>0</v>
      </c>
      <c r="M305" s="543"/>
      <c r="N305" s="534">
        <f t="shared" si="18"/>
        <v>0</v>
      </c>
      <c r="O305" s="551"/>
      <c r="P305" s="534">
        <f t="shared" si="19"/>
        <v>0</v>
      </c>
      <c r="Q305" s="535">
        <f t="shared" si="20"/>
        <v>0</v>
      </c>
    </row>
    <row r="306" spans="1:17" x14ac:dyDescent="0.25">
      <c r="A306" s="536" t="b">
        <f t="shared" si="17"/>
        <v>0</v>
      </c>
      <c r="B306" s="543"/>
      <c r="C306" s="544"/>
      <c r="D306" s="544"/>
      <c r="E306" s="544"/>
      <c r="F306" s="544"/>
      <c r="G306" s="545"/>
      <c r="H306" s="546"/>
      <c r="I306" s="543"/>
      <c r="J306" s="543"/>
      <c r="K306" s="543"/>
      <c r="L306" s="534">
        <f>IF(OR(C306&gt;A_Stammdaten!$B$12,NOT(ISNUMBER(C306))),0,SUM($I306:J306)-$K306)</f>
        <v>0</v>
      </c>
      <c r="M306" s="543"/>
      <c r="N306" s="534">
        <f t="shared" si="18"/>
        <v>0</v>
      </c>
      <c r="O306" s="551"/>
      <c r="P306" s="534">
        <f t="shared" si="19"/>
        <v>0</v>
      </c>
      <c r="Q306" s="535">
        <f t="shared" si="20"/>
        <v>0</v>
      </c>
    </row>
    <row r="307" spans="1:17" x14ac:dyDescent="0.25">
      <c r="A307" s="536" t="b">
        <f t="shared" si="17"/>
        <v>0</v>
      </c>
      <c r="B307" s="543"/>
      <c r="C307" s="544"/>
      <c r="D307" s="544"/>
      <c r="E307" s="544"/>
      <c r="F307" s="544"/>
      <c r="G307" s="545"/>
      <c r="H307" s="546"/>
      <c r="I307" s="543"/>
      <c r="J307" s="543"/>
      <c r="K307" s="543"/>
      <c r="L307" s="534">
        <f>IF(OR(C307&gt;A_Stammdaten!$B$12,NOT(ISNUMBER(C307))),0,SUM($I307:J307)-$K307)</f>
        <v>0</v>
      </c>
      <c r="M307" s="543"/>
      <c r="N307" s="534">
        <f t="shared" si="18"/>
        <v>0</v>
      </c>
      <c r="O307" s="551"/>
      <c r="P307" s="534">
        <f t="shared" si="19"/>
        <v>0</v>
      </c>
      <c r="Q307" s="535">
        <f t="shared" si="20"/>
        <v>0</v>
      </c>
    </row>
    <row r="308" spans="1:17" x14ac:dyDescent="0.25">
      <c r="A308" s="536" t="b">
        <f t="shared" si="17"/>
        <v>0</v>
      </c>
      <c r="B308" s="543"/>
      <c r="C308" s="544"/>
      <c r="D308" s="544"/>
      <c r="E308" s="544"/>
      <c r="F308" s="544"/>
      <c r="G308" s="545"/>
      <c r="H308" s="546"/>
      <c r="I308" s="543"/>
      <c r="J308" s="543"/>
      <c r="K308" s="543"/>
      <c r="L308" s="534">
        <f>IF(OR(C308&gt;A_Stammdaten!$B$12,NOT(ISNUMBER(C308))),0,SUM($I308:J308)-$K308)</f>
        <v>0</v>
      </c>
      <c r="M308" s="543"/>
      <c r="N308" s="534">
        <f t="shared" si="18"/>
        <v>0</v>
      </c>
      <c r="O308" s="551"/>
      <c r="P308" s="534">
        <f t="shared" si="19"/>
        <v>0</v>
      </c>
      <c r="Q308" s="535">
        <f t="shared" si="20"/>
        <v>0</v>
      </c>
    </row>
    <row r="309" spans="1:17" x14ac:dyDescent="0.25">
      <c r="A309" s="536" t="b">
        <f t="shared" si="17"/>
        <v>0</v>
      </c>
      <c r="B309" s="543"/>
      <c r="C309" s="544"/>
      <c r="D309" s="544"/>
      <c r="E309" s="544"/>
      <c r="F309" s="544"/>
      <c r="G309" s="545"/>
      <c r="H309" s="546"/>
      <c r="I309" s="543"/>
      <c r="J309" s="543"/>
      <c r="K309" s="543"/>
      <c r="L309" s="534">
        <f>IF(OR(C309&gt;A_Stammdaten!$B$12,NOT(ISNUMBER(C309))),0,SUM($I309:J309)-$K309)</f>
        <v>0</v>
      </c>
      <c r="M309" s="543"/>
      <c r="N309" s="534">
        <f t="shared" si="18"/>
        <v>0</v>
      </c>
      <c r="O309" s="551"/>
      <c r="P309" s="534">
        <f t="shared" si="19"/>
        <v>0</v>
      </c>
      <c r="Q309" s="535">
        <f t="shared" si="20"/>
        <v>0</v>
      </c>
    </row>
    <row r="310" spans="1:17" x14ac:dyDescent="0.25">
      <c r="A310" s="536" t="b">
        <f t="shared" si="17"/>
        <v>0</v>
      </c>
      <c r="B310" s="543"/>
      <c r="C310" s="544"/>
      <c r="D310" s="544"/>
      <c r="E310" s="544"/>
      <c r="F310" s="544"/>
      <c r="G310" s="545"/>
      <c r="H310" s="546"/>
      <c r="I310" s="543"/>
      <c r="J310" s="543"/>
      <c r="K310" s="543"/>
      <c r="L310" s="534">
        <f>IF(OR(C310&gt;A_Stammdaten!$B$12,NOT(ISNUMBER(C310))),0,SUM($I310:J310)-$K310)</f>
        <v>0</v>
      </c>
      <c r="M310" s="543"/>
      <c r="N310" s="534">
        <f t="shared" si="18"/>
        <v>0</v>
      </c>
      <c r="O310" s="551"/>
      <c r="P310" s="534">
        <f t="shared" si="19"/>
        <v>0</v>
      </c>
      <c r="Q310" s="535">
        <f t="shared" si="20"/>
        <v>0</v>
      </c>
    </row>
    <row r="311" spans="1:17" x14ac:dyDescent="0.25">
      <c r="A311" s="536" t="b">
        <f t="shared" si="17"/>
        <v>0</v>
      </c>
      <c r="B311" s="543"/>
      <c r="C311" s="544"/>
      <c r="D311" s="544"/>
      <c r="E311" s="544"/>
      <c r="F311" s="544"/>
      <c r="G311" s="545"/>
      <c r="H311" s="546"/>
      <c r="I311" s="543"/>
      <c r="J311" s="543"/>
      <c r="K311" s="543"/>
      <c r="L311" s="534">
        <f>IF(OR(C311&gt;A_Stammdaten!$B$12,NOT(ISNUMBER(C311))),0,SUM($I311:J311)-$K311)</f>
        <v>0</v>
      </c>
      <c r="M311" s="543"/>
      <c r="N311" s="534">
        <f t="shared" si="18"/>
        <v>0</v>
      </c>
      <c r="O311" s="551"/>
      <c r="P311" s="534">
        <f t="shared" si="19"/>
        <v>0</v>
      </c>
      <c r="Q311" s="535">
        <f t="shared" si="20"/>
        <v>0</v>
      </c>
    </row>
    <row r="312" spans="1:17" x14ac:dyDescent="0.25">
      <c r="A312" s="536" t="b">
        <f t="shared" si="17"/>
        <v>0</v>
      </c>
      <c r="B312" s="543"/>
      <c r="C312" s="544"/>
      <c r="D312" s="544"/>
      <c r="E312" s="544"/>
      <c r="F312" s="544"/>
      <c r="G312" s="545"/>
      <c r="H312" s="546"/>
      <c r="I312" s="543"/>
      <c r="J312" s="543"/>
      <c r="K312" s="543"/>
      <c r="L312" s="534">
        <f>IF(OR(C312&gt;A_Stammdaten!$B$12,NOT(ISNUMBER(C312))),0,SUM($I312:J312)-$K312)</f>
        <v>0</v>
      </c>
      <c r="M312" s="543"/>
      <c r="N312" s="534">
        <f t="shared" si="18"/>
        <v>0</v>
      </c>
      <c r="O312" s="551"/>
      <c r="P312" s="534">
        <f t="shared" si="19"/>
        <v>0</v>
      </c>
      <c r="Q312" s="535">
        <f t="shared" si="20"/>
        <v>0</v>
      </c>
    </row>
    <row r="313" spans="1:17" x14ac:dyDescent="0.25">
      <c r="A313" s="536" t="b">
        <f t="shared" si="17"/>
        <v>0</v>
      </c>
      <c r="B313" s="543"/>
      <c r="C313" s="544"/>
      <c r="D313" s="544"/>
      <c r="E313" s="544"/>
      <c r="F313" s="544"/>
      <c r="G313" s="545"/>
      <c r="H313" s="546"/>
      <c r="I313" s="543"/>
      <c r="J313" s="543"/>
      <c r="K313" s="543"/>
      <c r="L313" s="534">
        <f>IF(OR(C313&gt;A_Stammdaten!$B$12,NOT(ISNUMBER(C313))),0,SUM($I313:J313)-$K313)</f>
        <v>0</v>
      </c>
      <c r="M313" s="543"/>
      <c r="N313" s="534">
        <f t="shared" si="18"/>
        <v>0</v>
      </c>
      <c r="O313" s="551"/>
      <c r="P313" s="534">
        <f t="shared" si="19"/>
        <v>0</v>
      </c>
      <c r="Q313" s="535">
        <f t="shared" si="20"/>
        <v>0</v>
      </c>
    </row>
    <row r="314" spans="1:17" x14ac:dyDescent="0.25">
      <c r="A314" s="536" t="b">
        <f t="shared" si="17"/>
        <v>0</v>
      </c>
      <c r="B314" s="543"/>
      <c r="C314" s="544"/>
      <c r="D314" s="544"/>
      <c r="E314" s="544"/>
      <c r="F314" s="544"/>
      <c r="G314" s="545"/>
      <c r="H314" s="546"/>
      <c r="I314" s="543"/>
      <c r="J314" s="543"/>
      <c r="K314" s="543"/>
      <c r="L314" s="534">
        <f>IF(OR(C314&gt;A_Stammdaten!$B$12,NOT(ISNUMBER(C314))),0,SUM($I314:J314)-$K314)</f>
        <v>0</v>
      </c>
      <c r="M314" s="543"/>
      <c r="N314" s="534">
        <f t="shared" si="18"/>
        <v>0</v>
      </c>
      <c r="O314" s="551"/>
      <c r="P314" s="534">
        <f t="shared" si="19"/>
        <v>0</v>
      </c>
      <c r="Q314" s="535">
        <f t="shared" si="20"/>
        <v>0</v>
      </c>
    </row>
    <row r="315" spans="1:17" x14ac:dyDescent="0.25">
      <c r="A315" s="536" t="b">
        <f t="shared" si="17"/>
        <v>0</v>
      </c>
      <c r="B315" s="543"/>
      <c r="C315" s="544"/>
      <c r="D315" s="544"/>
      <c r="E315" s="544"/>
      <c r="F315" s="544"/>
      <c r="G315" s="545"/>
      <c r="H315" s="546"/>
      <c r="I315" s="543"/>
      <c r="J315" s="543"/>
      <c r="K315" s="543"/>
      <c r="L315" s="534">
        <f>IF(OR(C315&gt;A_Stammdaten!$B$12,NOT(ISNUMBER(C315))),0,SUM($I315:J315)-$K315)</f>
        <v>0</v>
      </c>
      <c r="M315" s="543"/>
      <c r="N315" s="534">
        <f t="shared" si="18"/>
        <v>0</v>
      </c>
      <c r="O315" s="551"/>
      <c r="P315" s="534">
        <f t="shared" si="19"/>
        <v>0</v>
      </c>
      <c r="Q315" s="535">
        <f t="shared" si="20"/>
        <v>0</v>
      </c>
    </row>
    <row r="316" spans="1:17" x14ac:dyDescent="0.25">
      <c r="A316" s="536" t="b">
        <f t="shared" si="17"/>
        <v>0</v>
      </c>
      <c r="B316" s="543"/>
      <c r="C316" s="544"/>
      <c r="D316" s="544"/>
      <c r="E316" s="544"/>
      <c r="F316" s="544"/>
      <c r="G316" s="545"/>
      <c r="H316" s="546"/>
      <c r="I316" s="543"/>
      <c r="J316" s="543"/>
      <c r="K316" s="543"/>
      <c r="L316" s="534">
        <f>IF(OR(C316&gt;A_Stammdaten!$B$12,NOT(ISNUMBER(C316))),0,SUM($I316:J316)-$K316)</f>
        <v>0</v>
      </c>
      <c r="M316" s="543"/>
      <c r="N316" s="534">
        <f t="shared" si="18"/>
        <v>0</v>
      </c>
      <c r="O316" s="551"/>
      <c r="P316" s="534">
        <f t="shared" si="19"/>
        <v>0</v>
      </c>
      <c r="Q316" s="535">
        <f t="shared" si="20"/>
        <v>0</v>
      </c>
    </row>
    <row r="317" spans="1:17" x14ac:dyDescent="0.25">
      <c r="A317" s="536" t="b">
        <f t="shared" si="17"/>
        <v>0</v>
      </c>
      <c r="B317" s="543"/>
      <c r="C317" s="544"/>
      <c r="D317" s="544"/>
      <c r="E317" s="544"/>
      <c r="F317" s="544"/>
      <c r="G317" s="545"/>
      <c r="H317" s="546"/>
      <c r="I317" s="543"/>
      <c r="J317" s="543"/>
      <c r="K317" s="543"/>
      <c r="L317" s="534">
        <f>IF(OR(C317&gt;A_Stammdaten!$B$12,NOT(ISNUMBER(C317))),0,SUM($I317:J317)-$K317)</f>
        <v>0</v>
      </c>
      <c r="M317" s="543"/>
      <c r="N317" s="534">
        <f t="shared" si="18"/>
        <v>0</v>
      </c>
      <c r="O317" s="551"/>
      <c r="P317" s="534">
        <f t="shared" si="19"/>
        <v>0</v>
      </c>
      <c r="Q317" s="535">
        <f t="shared" si="20"/>
        <v>0</v>
      </c>
    </row>
    <row r="318" spans="1:17" x14ac:dyDescent="0.25">
      <c r="A318" s="536" t="b">
        <f t="shared" si="17"/>
        <v>0</v>
      </c>
      <c r="B318" s="543"/>
      <c r="C318" s="544"/>
      <c r="D318" s="544"/>
      <c r="E318" s="544"/>
      <c r="F318" s="544"/>
      <c r="G318" s="545"/>
      <c r="H318" s="546"/>
      <c r="I318" s="543"/>
      <c r="J318" s="543"/>
      <c r="K318" s="543"/>
      <c r="L318" s="534">
        <f>IF(OR(C318&gt;A_Stammdaten!$B$12,NOT(ISNUMBER(C318))),0,SUM($I318:J318)-$K318)</f>
        <v>0</v>
      </c>
      <c r="M318" s="543"/>
      <c r="N318" s="534">
        <f t="shared" si="18"/>
        <v>0</v>
      </c>
      <c r="O318" s="551"/>
      <c r="P318" s="534">
        <f t="shared" si="19"/>
        <v>0</v>
      </c>
      <c r="Q318" s="535">
        <f t="shared" si="20"/>
        <v>0</v>
      </c>
    </row>
    <row r="319" spans="1:17" x14ac:dyDescent="0.25">
      <c r="A319" s="536" t="b">
        <f t="shared" si="17"/>
        <v>0</v>
      </c>
      <c r="B319" s="543"/>
      <c r="C319" s="544"/>
      <c r="D319" s="544"/>
      <c r="E319" s="544"/>
      <c r="F319" s="544"/>
      <c r="G319" s="545"/>
      <c r="H319" s="546"/>
      <c r="I319" s="543"/>
      <c r="J319" s="543"/>
      <c r="K319" s="543"/>
      <c r="L319" s="534">
        <f>IF(OR(C319&gt;A_Stammdaten!$B$12,NOT(ISNUMBER(C319))),0,SUM($I319:J319)-$K319)</f>
        <v>0</v>
      </c>
      <c r="M319" s="543"/>
      <c r="N319" s="534">
        <f t="shared" si="18"/>
        <v>0</v>
      </c>
      <c r="O319" s="551"/>
      <c r="P319" s="534">
        <f t="shared" si="19"/>
        <v>0</v>
      </c>
      <c r="Q319" s="535">
        <f t="shared" si="20"/>
        <v>0</v>
      </c>
    </row>
    <row r="320" spans="1:17" x14ac:dyDescent="0.25">
      <c r="A320" s="536" t="b">
        <f t="shared" si="17"/>
        <v>0</v>
      </c>
      <c r="B320" s="543"/>
      <c r="C320" s="544"/>
      <c r="D320" s="544"/>
      <c r="E320" s="544"/>
      <c r="F320" s="544"/>
      <c r="G320" s="545"/>
      <c r="H320" s="546"/>
      <c r="I320" s="543"/>
      <c r="J320" s="543"/>
      <c r="K320" s="543"/>
      <c r="L320" s="534">
        <f>IF(OR(C320&gt;A_Stammdaten!$B$12,NOT(ISNUMBER(C320))),0,SUM($I320:J320)-$K320)</f>
        <v>0</v>
      </c>
      <c r="M320" s="543"/>
      <c r="N320" s="534">
        <f t="shared" si="18"/>
        <v>0</v>
      </c>
      <c r="O320" s="551"/>
      <c r="P320" s="534">
        <f t="shared" si="19"/>
        <v>0</v>
      </c>
      <c r="Q320" s="535">
        <f t="shared" si="20"/>
        <v>0</v>
      </c>
    </row>
    <row r="321" spans="1:17" x14ac:dyDescent="0.25">
      <c r="A321" s="536" t="b">
        <f t="shared" si="17"/>
        <v>0</v>
      </c>
      <c r="B321" s="543"/>
      <c r="C321" s="544"/>
      <c r="D321" s="544"/>
      <c r="E321" s="544"/>
      <c r="F321" s="544"/>
      <c r="G321" s="545"/>
      <c r="H321" s="546"/>
      <c r="I321" s="543"/>
      <c r="J321" s="543"/>
      <c r="K321" s="543"/>
      <c r="L321" s="534">
        <f>IF(OR(C321&gt;A_Stammdaten!$B$12,NOT(ISNUMBER(C321))),0,SUM($I321:J321)-$K321)</f>
        <v>0</v>
      </c>
      <c r="M321" s="543"/>
      <c r="N321" s="534">
        <f t="shared" si="18"/>
        <v>0</v>
      </c>
      <c r="O321" s="551"/>
      <c r="P321" s="534">
        <f t="shared" si="19"/>
        <v>0</v>
      </c>
      <c r="Q321" s="535">
        <f t="shared" si="20"/>
        <v>0</v>
      </c>
    </row>
    <row r="322" spans="1:17" x14ac:dyDescent="0.25">
      <c r="A322" s="536" t="b">
        <f t="shared" si="17"/>
        <v>0</v>
      </c>
      <c r="B322" s="543"/>
      <c r="C322" s="544"/>
      <c r="D322" s="544"/>
      <c r="E322" s="544"/>
      <c r="F322" s="544"/>
      <c r="G322" s="545"/>
      <c r="H322" s="546"/>
      <c r="I322" s="543"/>
      <c r="J322" s="543"/>
      <c r="K322" s="543"/>
      <c r="L322" s="534">
        <f>IF(OR(C322&gt;A_Stammdaten!$B$12,NOT(ISNUMBER(C322))),0,SUM($I322:J322)-$K322)</f>
        <v>0</v>
      </c>
      <c r="M322" s="543"/>
      <c r="N322" s="534">
        <f t="shared" si="18"/>
        <v>0</v>
      </c>
      <c r="O322" s="551"/>
      <c r="P322" s="534">
        <f t="shared" si="19"/>
        <v>0</v>
      </c>
      <c r="Q322" s="535">
        <f t="shared" si="20"/>
        <v>0</v>
      </c>
    </row>
    <row r="323" spans="1:17" x14ac:dyDescent="0.25">
      <c r="A323" s="536" t="b">
        <f t="shared" si="17"/>
        <v>0</v>
      </c>
      <c r="B323" s="543"/>
      <c r="C323" s="544"/>
      <c r="D323" s="544"/>
      <c r="E323" s="544"/>
      <c r="F323" s="544"/>
      <c r="G323" s="545"/>
      <c r="H323" s="546"/>
      <c r="I323" s="543"/>
      <c r="J323" s="543"/>
      <c r="K323" s="543"/>
      <c r="L323" s="534">
        <f>IF(OR(C323&gt;A_Stammdaten!$B$12,NOT(ISNUMBER(C323))),0,SUM($I323:J323)-$K323)</f>
        <v>0</v>
      </c>
      <c r="M323" s="543"/>
      <c r="N323" s="534">
        <f t="shared" si="18"/>
        <v>0</v>
      </c>
      <c r="O323" s="551"/>
      <c r="P323" s="534">
        <f t="shared" si="19"/>
        <v>0</v>
      </c>
      <c r="Q323" s="535">
        <f t="shared" si="20"/>
        <v>0</v>
      </c>
    </row>
    <row r="324" spans="1:17" x14ac:dyDescent="0.25">
      <c r="A324" s="536" t="b">
        <f t="shared" si="17"/>
        <v>0</v>
      </c>
      <c r="B324" s="543"/>
      <c r="C324" s="544"/>
      <c r="D324" s="544"/>
      <c r="E324" s="544"/>
      <c r="F324" s="544"/>
      <c r="G324" s="545"/>
      <c r="H324" s="546"/>
      <c r="I324" s="543"/>
      <c r="J324" s="543"/>
      <c r="K324" s="543"/>
      <c r="L324" s="534">
        <f>IF(OR(C324&gt;A_Stammdaten!$B$12,NOT(ISNUMBER(C324))),0,SUM($I324:J324)-$K324)</f>
        <v>0</v>
      </c>
      <c r="M324" s="543"/>
      <c r="N324" s="534">
        <f t="shared" si="18"/>
        <v>0</v>
      </c>
      <c r="O324" s="551"/>
      <c r="P324" s="534">
        <f t="shared" si="19"/>
        <v>0</v>
      </c>
      <c r="Q324" s="535">
        <f t="shared" si="20"/>
        <v>0</v>
      </c>
    </row>
    <row r="325" spans="1:17" x14ac:dyDescent="0.25">
      <c r="A325" s="536" t="b">
        <f t="shared" ref="A325:A388" si="21">IF(AND(B325&lt;&gt;0,C325&lt;&gt;0),IF(D325&lt;&gt;0,CONCATENATE(B325,"-",C325,"-",D325),CONCATENATE(B325,"-",C325)))</f>
        <v>0</v>
      </c>
      <c r="B325" s="543"/>
      <c r="C325" s="544"/>
      <c r="D325" s="544"/>
      <c r="E325" s="544"/>
      <c r="F325" s="544"/>
      <c r="G325" s="545"/>
      <c r="H325" s="546"/>
      <c r="I325" s="543"/>
      <c r="J325" s="543"/>
      <c r="K325" s="543"/>
      <c r="L325" s="534">
        <f>IF(OR(C325&gt;A_Stammdaten!$B$12,NOT(ISNUMBER(C325))),0,SUM($I325:J325)-$K325)</f>
        <v>0</v>
      </c>
      <c r="M325" s="543"/>
      <c r="N325" s="534">
        <f t="shared" si="18"/>
        <v>0</v>
      </c>
      <c r="O325" s="551"/>
      <c r="P325" s="534">
        <f t="shared" si="19"/>
        <v>0</v>
      </c>
      <c r="Q325" s="535">
        <f t="shared" si="20"/>
        <v>0</v>
      </c>
    </row>
    <row r="326" spans="1:17" x14ac:dyDescent="0.25">
      <c r="A326" s="536" t="b">
        <f t="shared" si="21"/>
        <v>0</v>
      </c>
      <c r="B326" s="543"/>
      <c r="C326" s="544"/>
      <c r="D326" s="544"/>
      <c r="E326" s="544"/>
      <c r="F326" s="544"/>
      <c r="G326" s="545"/>
      <c r="H326" s="546"/>
      <c r="I326" s="543"/>
      <c r="J326" s="543"/>
      <c r="K326" s="543"/>
      <c r="L326" s="534">
        <f>IF(OR(C326&gt;A_Stammdaten!$B$12,NOT(ISNUMBER(C326))),0,SUM($I326:J326)-$K326)</f>
        <v>0</v>
      </c>
      <c r="M326" s="543"/>
      <c r="N326" s="534">
        <f t="shared" ref="N326:N389" si="22">IF( H326="Nein",M326+L326,L326)</f>
        <v>0</v>
      </c>
      <c r="O326" s="551"/>
      <c r="P326" s="534">
        <f t="shared" ref="P326:P389" si="23">IF(OR(H326="nein",H326="ja"),IF(H326="ja",0,IF(AND(O326&lt;&gt;0,H326="nein"),L326+M326-Q326,"Restauflösungsdauer fehlt!")),0)</f>
        <v>0</v>
      </c>
      <c r="Q326" s="535">
        <f t="shared" ref="Q326:Q389" si="24">IF(O326=0,L326+M326,(L326+M326)/O326*(O326-1))</f>
        <v>0</v>
      </c>
    </row>
    <row r="327" spans="1:17" x14ac:dyDescent="0.25">
      <c r="A327" s="536" t="b">
        <f t="shared" si="21"/>
        <v>0</v>
      </c>
      <c r="B327" s="543"/>
      <c r="C327" s="544"/>
      <c r="D327" s="544"/>
      <c r="E327" s="544"/>
      <c r="F327" s="544"/>
      <c r="G327" s="545"/>
      <c r="H327" s="546"/>
      <c r="I327" s="543"/>
      <c r="J327" s="543"/>
      <c r="K327" s="543"/>
      <c r="L327" s="534">
        <f>IF(OR(C327&gt;A_Stammdaten!$B$12,NOT(ISNUMBER(C327))),0,SUM($I327:J327)-$K327)</f>
        <v>0</v>
      </c>
      <c r="M327" s="543"/>
      <c r="N327" s="534">
        <f t="shared" si="22"/>
        <v>0</v>
      </c>
      <c r="O327" s="551"/>
      <c r="P327" s="534">
        <f t="shared" si="23"/>
        <v>0</v>
      </c>
      <c r="Q327" s="535">
        <f t="shared" si="24"/>
        <v>0</v>
      </c>
    </row>
    <row r="328" spans="1:17" x14ac:dyDescent="0.25">
      <c r="A328" s="536" t="b">
        <f t="shared" si="21"/>
        <v>0</v>
      </c>
      <c r="B328" s="543"/>
      <c r="C328" s="544"/>
      <c r="D328" s="544"/>
      <c r="E328" s="544"/>
      <c r="F328" s="544"/>
      <c r="G328" s="545"/>
      <c r="H328" s="546"/>
      <c r="I328" s="543"/>
      <c r="J328" s="543"/>
      <c r="K328" s="543"/>
      <c r="L328" s="534">
        <f>IF(OR(C328&gt;A_Stammdaten!$B$12,NOT(ISNUMBER(C328))),0,SUM($I328:J328)-$K328)</f>
        <v>0</v>
      </c>
      <c r="M328" s="543"/>
      <c r="N328" s="534">
        <f t="shared" si="22"/>
        <v>0</v>
      </c>
      <c r="O328" s="551"/>
      <c r="P328" s="534">
        <f t="shared" si="23"/>
        <v>0</v>
      </c>
      <c r="Q328" s="535">
        <f t="shared" si="24"/>
        <v>0</v>
      </c>
    </row>
    <row r="329" spans="1:17" x14ac:dyDescent="0.25">
      <c r="A329" s="536" t="b">
        <f t="shared" si="21"/>
        <v>0</v>
      </c>
      <c r="B329" s="543"/>
      <c r="C329" s="544"/>
      <c r="D329" s="544"/>
      <c r="E329" s="544"/>
      <c r="F329" s="544"/>
      <c r="G329" s="545"/>
      <c r="H329" s="546"/>
      <c r="I329" s="543"/>
      <c r="J329" s="543"/>
      <c r="K329" s="543"/>
      <c r="L329" s="534">
        <f>IF(OR(C329&gt;A_Stammdaten!$B$12,NOT(ISNUMBER(C329))),0,SUM($I329:J329)-$K329)</f>
        <v>0</v>
      </c>
      <c r="M329" s="543"/>
      <c r="N329" s="534">
        <f t="shared" si="22"/>
        <v>0</v>
      </c>
      <c r="O329" s="551"/>
      <c r="P329" s="534">
        <f t="shared" si="23"/>
        <v>0</v>
      </c>
      <c r="Q329" s="535">
        <f t="shared" si="24"/>
        <v>0</v>
      </c>
    </row>
    <row r="330" spans="1:17" x14ac:dyDescent="0.25">
      <c r="A330" s="536" t="b">
        <f t="shared" si="21"/>
        <v>0</v>
      </c>
      <c r="B330" s="543"/>
      <c r="C330" s="544"/>
      <c r="D330" s="544"/>
      <c r="E330" s="544"/>
      <c r="F330" s="544"/>
      <c r="G330" s="545"/>
      <c r="H330" s="546"/>
      <c r="I330" s="543"/>
      <c r="J330" s="543"/>
      <c r="K330" s="543"/>
      <c r="L330" s="534">
        <f>IF(OR(C330&gt;A_Stammdaten!$B$12,NOT(ISNUMBER(C330))),0,SUM($I330:J330)-$K330)</f>
        <v>0</v>
      </c>
      <c r="M330" s="543"/>
      <c r="N330" s="534">
        <f t="shared" si="22"/>
        <v>0</v>
      </c>
      <c r="O330" s="551"/>
      <c r="P330" s="534">
        <f t="shared" si="23"/>
        <v>0</v>
      </c>
      <c r="Q330" s="535">
        <f t="shared" si="24"/>
        <v>0</v>
      </c>
    </row>
    <row r="331" spans="1:17" x14ac:dyDescent="0.25">
      <c r="A331" s="536" t="b">
        <f t="shared" si="21"/>
        <v>0</v>
      </c>
      <c r="B331" s="543"/>
      <c r="C331" s="544"/>
      <c r="D331" s="544"/>
      <c r="E331" s="544"/>
      <c r="F331" s="544"/>
      <c r="G331" s="545"/>
      <c r="H331" s="546"/>
      <c r="I331" s="543"/>
      <c r="J331" s="543"/>
      <c r="K331" s="543"/>
      <c r="L331" s="534">
        <f>IF(OR(C331&gt;A_Stammdaten!$B$12,NOT(ISNUMBER(C331))),0,SUM($I331:J331)-$K331)</f>
        <v>0</v>
      </c>
      <c r="M331" s="543"/>
      <c r="N331" s="534">
        <f t="shared" si="22"/>
        <v>0</v>
      </c>
      <c r="O331" s="551"/>
      <c r="P331" s="534">
        <f t="shared" si="23"/>
        <v>0</v>
      </c>
      <c r="Q331" s="535">
        <f t="shared" si="24"/>
        <v>0</v>
      </c>
    </row>
    <row r="332" spans="1:17" x14ac:dyDescent="0.25">
      <c r="A332" s="536" t="b">
        <f t="shared" si="21"/>
        <v>0</v>
      </c>
      <c r="B332" s="543"/>
      <c r="C332" s="544"/>
      <c r="D332" s="544"/>
      <c r="E332" s="544"/>
      <c r="F332" s="544"/>
      <c r="G332" s="545"/>
      <c r="H332" s="546"/>
      <c r="I332" s="543"/>
      <c r="J332" s="543"/>
      <c r="K332" s="543"/>
      <c r="L332" s="534">
        <f>IF(OR(C332&gt;A_Stammdaten!$B$12,NOT(ISNUMBER(C332))),0,SUM($I332:J332)-$K332)</f>
        <v>0</v>
      </c>
      <c r="M332" s="543"/>
      <c r="N332" s="534">
        <f t="shared" si="22"/>
        <v>0</v>
      </c>
      <c r="O332" s="551"/>
      <c r="P332" s="534">
        <f t="shared" si="23"/>
        <v>0</v>
      </c>
      <c r="Q332" s="535">
        <f t="shared" si="24"/>
        <v>0</v>
      </c>
    </row>
    <row r="333" spans="1:17" x14ac:dyDescent="0.25">
      <c r="A333" s="536" t="b">
        <f t="shared" si="21"/>
        <v>0</v>
      </c>
      <c r="B333" s="543"/>
      <c r="C333" s="544"/>
      <c r="D333" s="544"/>
      <c r="E333" s="544"/>
      <c r="F333" s="544"/>
      <c r="G333" s="545"/>
      <c r="H333" s="546"/>
      <c r="I333" s="543"/>
      <c r="J333" s="543"/>
      <c r="K333" s="543"/>
      <c r="L333" s="534">
        <f>IF(OR(C333&gt;A_Stammdaten!$B$12,NOT(ISNUMBER(C333))),0,SUM($I333:J333)-$K333)</f>
        <v>0</v>
      </c>
      <c r="M333" s="543"/>
      <c r="N333" s="534">
        <f t="shared" si="22"/>
        <v>0</v>
      </c>
      <c r="O333" s="551"/>
      <c r="P333" s="534">
        <f t="shared" si="23"/>
        <v>0</v>
      </c>
      <c r="Q333" s="535">
        <f t="shared" si="24"/>
        <v>0</v>
      </c>
    </row>
    <row r="334" spans="1:17" x14ac:dyDescent="0.25">
      <c r="A334" s="536" t="b">
        <f t="shared" si="21"/>
        <v>0</v>
      </c>
      <c r="B334" s="543"/>
      <c r="C334" s="544"/>
      <c r="D334" s="544"/>
      <c r="E334" s="544"/>
      <c r="F334" s="544"/>
      <c r="G334" s="545"/>
      <c r="H334" s="546"/>
      <c r="I334" s="543"/>
      <c r="J334" s="543"/>
      <c r="K334" s="543"/>
      <c r="L334" s="534">
        <f>IF(OR(C334&gt;A_Stammdaten!$B$12,NOT(ISNUMBER(C334))),0,SUM($I334:J334)-$K334)</f>
        <v>0</v>
      </c>
      <c r="M334" s="543"/>
      <c r="N334" s="534">
        <f t="shared" si="22"/>
        <v>0</v>
      </c>
      <c r="O334" s="551"/>
      <c r="P334" s="534">
        <f t="shared" si="23"/>
        <v>0</v>
      </c>
      <c r="Q334" s="535">
        <f t="shared" si="24"/>
        <v>0</v>
      </c>
    </row>
    <row r="335" spans="1:17" x14ac:dyDescent="0.25">
      <c r="A335" s="536" t="b">
        <f t="shared" si="21"/>
        <v>0</v>
      </c>
      <c r="B335" s="543"/>
      <c r="C335" s="544"/>
      <c r="D335" s="544"/>
      <c r="E335" s="544"/>
      <c r="F335" s="544"/>
      <c r="G335" s="545"/>
      <c r="H335" s="546"/>
      <c r="I335" s="543"/>
      <c r="J335" s="543"/>
      <c r="K335" s="543"/>
      <c r="L335" s="534">
        <f>IF(OR(C335&gt;A_Stammdaten!$B$12,NOT(ISNUMBER(C335))),0,SUM($I335:J335)-$K335)</f>
        <v>0</v>
      </c>
      <c r="M335" s="543"/>
      <c r="N335" s="534">
        <f t="shared" si="22"/>
        <v>0</v>
      </c>
      <c r="O335" s="551"/>
      <c r="P335" s="534">
        <f t="shared" si="23"/>
        <v>0</v>
      </c>
      <c r="Q335" s="535">
        <f t="shared" si="24"/>
        <v>0</v>
      </c>
    </row>
    <row r="336" spans="1:17" x14ac:dyDescent="0.25">
      <c r="A336" s="536" t="b">
        <f t="shared" si="21"/>
        <v>0</v>
      </c>
      <c r="B336" s="543"/>
      <c r="C336" s="544"/>
      <c r="D336" s="544"/>
      <c r="E336" s="544"/>
      <c r="F336" s="544"/>
      <c r="G336" s="545"/>
      <c r="H336" s="546"/>
      <c r="I336" s="543"/>
      <c r="J336" s="543"/>
      <c r="K336" s="543"/>
      <c r="L336" s="534">
        <f>IF(OR(C336&gt;A_Stammdaten!$B$12,NOT(ISNUMBER(C336))),0,SUM($I336:J336)-$K336)</f>
        <v>0</v>
      </c>
      <c r="M336" s="543"/>
      <c r="N336" s="534">
        <f t="shared" si="22"/>
        <v>0</v>
      </c>
      <c r="O336" s="551"/>
      <c r="P336" s="534">
        <f t="shared" si="23"/>
        <v>0</v>
      </c>
      <c r="Q336" s="535">
        <f t="shared" si="24"/>
        <v>0</v>
      </c>
    </row>
    <row r="337" spans="1:17" x14ac:dyDescent="0.25">
      <c r="A337" s="536" t="b">
        <f t="shared" si="21"/>
        <v>0</v>
      </c>
      <c r="B337" s="543"/>
      <c r="C337" s="544"/>
      <c r="D337" s="544"/>
      <c r="E337" s="544"/>
      <c r="F337" s="544"/>
      <c r="G337" s="545"/>
      <c r="H337" s="546"/>
      <c r="I337" s="543"/>
      <c r="J337" s="543"/>
      <c r="K337" s="543"/>
      <c r="L337" s="534">
        <f>IF(OR(C337&gt;A_Stammdaten!$B$12,NOT(ISNUMBER(C337))),0,SUM($I337:J337)-$K337)</f>
        <v>0</v>
      </c>
      <c r="M337" s="543"/>
      <c r="N337" s="534">
        <f t="shared" si="22"/>
        <v>0</v>
      </c>
      <c r="O337" s="551"/>
      <c r="P337" s="534">
        <f t="shared" si="23"/>
        <v>0</v>
      </c>
      <c r="Q337" s="535">
        <f t="shared" si="24"/>
        <v>0</v>
      </c>
    </row>
    <row r="338" spans="1:17" x14ac:dyDescent="0.25">
      <c r="A338" s="536" t="b">
        <f t="shared" si="21"/>
        <v>0</v>
      </c>
      <c r="B338" s="543"/>
      <c r="C338" s="544"/>
      <c r="D338" s="544"/>
      <c r="E338" s="544"/>
      <c r="F338" s="544"/>
      <c r="G338" s="545"/>
      <c r="H338" s="546"/>
      <c r="I338" s="543"/>
      <c r="J338" s="543"/>
      <c r="K338" s="543"/>
      <c r="L338" s="534">
        <f>IF(OR(C338&gt;A_Stammdaten!$B$12,NOT(ISNUMBER(C338))),0,SUM($I338:J338)-$K338)</f>
        <v>0</v>
      </c>
      <c r="M338" s="543"/>
      <c r="N338" s="534">
        <f t="shared" si="22"/>
        <v>0</v>
      </c>
      <c r="O338" s="551"/>
      <c r="P338" s="534">
        <f t="shared" si="23"/>
        <v>0</v>
      </c>
      <c r="Q338" s="535">
        <f t="shared" si="24"/>
        <v>0</v>
      </c>
    </row>
    <row r="339" spans="1:17" x14ac:dyDescent="0.25">
      <c r="A339" s="536" t="b">
        <f t="shared" si="21"/>
        <v>0</v>
      </c>
      <c r="B339" s="543"/>
      <c r="C339" s="544"/>
      <c r="D339" s="544"/>
      <c r="E339" s="544"/>
      <c r="F339" s="544"/>
      <c r="G339" s="545"/>
      <c r="H339" s="546"/>
      <c r="I339" s="543"/>
      <c r="J339" s="543"/>
      <c r="K339" s="543"/>
      <c r="L339" s="534">
        <f>IF(OR(C339&gt;A_Stammdaten!$B$12,NOT(ISNUMBER(C339))),0,SUM($I339:J339)-$K339)</f>
        <v>0</v>
      </c>
      <c r="M339" s="543"/>
      <c r="N339" s="534">
        <f t="shared" si="22"/>
        <v>0</v>
      </c>
      <c r="O339" s="551"/>
      <c r="P339" s="534">
        <f t="shared" si="23"/>
        <v>0</v>
      </c>
      <c r="Q339" s="535">
        <f t="shared" si="24"/>
        <v>0</v>
      </c>
    </row>
    <row r="340" spans="1:17" x14ac:dyDescent="0.25">
      <c r="A340" s="536" t="b">
        <f t="shared" si="21"/>
        <v>0</v>
      </c>
      <c r="B340" s="543"/>
      <c r="C340" s="544"/>
      <c r="D340" s="544"/>
      <c r="E340" s="544"/>
      <c r="F340" s="544"/>
      <c r="G340" s="545"/>
      <c r="H340" s="546"/>
      <c r="I340" s="543"/>
      <c r="J340" s="543"/>
      <c r="K340" s="543"/>
      <c r="L340" s="534">
        <f>IF(OR(C340&gt;A_Stammdaten!$B$12,NOT(ISNUMBER(C340))),0,SUM($I340:J340)-$K340)</f>
        <v>0</v>
      </c>
      <c r="M340" s="543"/>
      <c r="N340" s="534">
        <f t="shared" si="22"/>
        <v>0</v>
      </c>
      <c r="O340" s="551"/>
      <c r="P340" s="534">
        <f t="shared" si="23"/>
        <v>0</v>
      </c>
      <c r="Q340" s="535">
        <f t="shared" si="24"/>
        <v>0</v>
      </c>
    </row>
    <row r="341" spans="1:17" x14ac:dyDescent="0.25">
      <c r="A341" s="536" t="b">
        <f t="shared" si="21"/>
        <v>0</v>
      </c>
      <c r="B341" s="543"/>
      <c r="C341" s="544"/>
      <c r="D341" s="544"/>
      <c r="E341" s="544"/>
      <c r="F341" s="544"/>
      <c r="G341" s="545"/>
      <c r="H341" s="546"/>
      <c r="I341" s="543"/>
      <c r="J341" s="543"/>
      <c r="K341" s="543"/>
      <c r="L341" s="534">
        <f>IF(OR(C341&gt;A_Stammdaten!$B$12,NOT(ISNUMBER(C341))),0,SUM($I341:J341)-$K341)</f>
        <v>0</v>
      </c>
      <c r="M341" s="543"/>
      <c r="N341" s="534">
        <f t="shared" si="22"/>
        <v>0</v>
      </c>
      <c r="O341" s="551"/>
      <c r="P341" s="534">
        <f t="shared" si="23"/>
        <v>0</v>
      </c>
      <c r="Q341" s="535">
        <f t="shared" si="24"/>
        <v>0</v>
      </c>
    </row>
    <row r="342" spans="1:17" x14ac:dyDescent="0.25">
      <c r="A342" s="536" t="b">
        <f t="shared" si="21"/>
        <v>0</v>
      </c>
      <c r="B342" s="543"/>
      <c r="C342" s="544"/>
      <c r="D342" s="544"/>
      <c r="E342" s="544"/>
      <c r="F342" s="544"/>
      <c r="G342" s="545"/>
      <c r="H342" s="546"/>
      <c r="I342" s="543"/>
      <c r="J342" s="543"/>
      <c r="K342" s="543"/>
      <c r="L342" s="534">
        <f>IF(OR(C342&gt;A_Stammdaten!$B$12,NOT(ISNUMBER(C342))),0,SUM($I342:J342)-$K342)</f>
        <v>0</v>
      </c>
      <c r="M342" s="543"/>
      <c r="N342" s="534">
        <f t="shared" si="22"/>
        <v>0</v>
      </c>
      <c r="O342" s="551"/>
      <c r="P342" s="534">
        <f t="shared" si="23"/>
        <v>0</v>
      </c>
      <c r="Q342" s="535">
        <f t="shared" si="24"/>
        <v>0</v>
      </c>
    </row>
    <row r="343" spans="1:17" x14ac:dyDescent="0.25">
      <c r="A343" s="536" t="b">
        <f t="shared" si="21"/>
        <v>0</v>
      </c>
      <c r="B343" s="543"/>
      <c r="C343" s="544"/>
      <c r="D343" s="544"/>
      <c r="E343" s="544"/>
      <c r="F343" s="544"/>
      <c r="G343" s="545"/>
      <c r="H343" s="546"/>
      <c r="I343" s="543"/>
      <c r="J343" s="543"/>
      <c r="K343" s="543"/>
      <c r="L343" s="534">
        <f>IF(OR(C343&gt;A_Stammdaten!$B$12,NOT(ISNUMBER(C343))),0,SUM($I343:J343)-$K343)</f>
        <v>0</v>
      </c>
      <c r="M343" s="543"/>
      <c r="N343" s="534">
        <f t="shared" si="22"/>
        <v>0</v>
      </c>
      <c r="O343" s="551"/>
      <c r="P343" s="534">
        <f t="shared" si="23"/>
        <v>0</v>
      </c>
      <c r="Q343" s="535">
        <f t="shared" si="24"/>
        <v>0</v>
      </c>
    </row>
    <row r="344" spans="1:17" x14ac:dyDescent="0.25">
      <c r="A344" s="536" t="b">
        <f t="shared" si="21"/>
        <v>0</v>
      </c>
      <c r="B344" s="543"/>
      <c r="C344" s="544"/>
      <c r="D344" s="544"/>
      <c r="E344" s="544"/>
      <c r="F344" s="544"/>
      <c r="G344" s="545"/>
      <c r="H344" s="546"/>
      <c r="I344" s="543"/>
      <c r="J344" s="543"/>
      <c r="K344" s="543"/>
      <c r="L344" s="534">
        <f>IF(OR(C344&gt;A_Stammdaten!$B$12,NOT(ISNUMBER(C344))),0,SUM($I344:J344)-$K344)</f>
        <v>0</v>
      </c>
      <c r="M344" s="543"/>
      <c r="N344" s="534">
        <f t="shared" si="22"/>
        <v>0</v>
      </c>
      <c r="O344" s="551"/>
      <c r="P344" s="534">
        <f t="shared" si="23"/>
        <v>0</v>
      </c>
      <c r="Q344" s="535">
        <f t="shared" si="24"/>
        <v>0</v>
      </c>
    </row>
    <row r="345" spans="1:17" x14ac:dyDescent="0.25">
      <c r="A345" s="536" t="b">
        <f t="shared" si="21"/>
        <v>0</v>
      </c>
      <c r="B345" s="543"/>
      <c r="C345" s="544"/>
      <c r="D345" s="544"/>
      <c r="E345" s="544"/>
      <c r="F345" s="544"/>
      <c r="G345" s="545"/>
      <c r="H345" s="546"/>
      <c r="I345" s="543"/>
      <c r="J345" s="543"/>
      <c r="K345" s="543"/>
      <c r="L345" s="534">
        <f>IF(OR(C345&gt;A_Stammdaten!$B$12,NOT(ISNUMBER(C345))),0,SUM($I345:J345)-$K345)</f>
        <v>0</v>
      </c>
      <c r="M345" s="543"/>
      <c r="N345" s="534">
        <f t="shared" si="22"/>
        <v>0</v>
      </c>
      <c r="O345" s="551"/>
      <c r="P345" s="534">
        <f t="shared" si="23"/>
        <v>0</v>
      </c>
      <c r="Q345" s="535">
        <f t="shared" si="24"/>
        <v>0</v>
      </c>
    </row>
    <row r="346" spans="1:17" x14ac:dyDescent="0.25">
      <c r="A346" s="536" t="b">
        <f t="shared" si="21"/>
        <v>0</v>
      </c>
      <c r="B346" s="543"/>
      <c r="C346" s="544"/>
      <c r="D346" s="544"/>
      <c r="E346" s="544"/>
      <c r="F346" s="544"/>
      <c r="G346" s="545"/>
      <c r="H346" s="546"/>
      <c r="I346" s="543"/>
      <c r="J346" s="543"/>
      <c r="K346" s="543"/>
      <c r="L346" s="534">
        <f>IF(OR(C346&gt;A_Stammdaten!$B$12,NOT(ISNUMBER(C346))),0,SUM($I346:J346)-$K346)</f>
        <v>0</v>
      </c>
      <c r="M346" s="543"/>
      <c r="N346" s="534">
        <f t="shared" si="22"/>
        <v>0</v>
      </c>
      <c r="O346" s="551"/>
      <c r="P346" s="534">
        <f t="shared" si="23"/>
        <v>0</v>
      </c>
      <c r="Q346" s="535">
        <f t="shared" si="24"/>
        <v>0</v>
      </c>
    </row>
    <row r="347" spans="1:17" x14ac:dyDescent="0.25">
      <c r="A347" s="536" t="b">
        <f t="shared" si="21"/>
        <v>0</v>
      </c>
      <c r="B347" s="543"/>
      <c r="C347" s="544"/>
      <c r="D347" s="544"/>
      <c r="E347" s="544"/>
      <c r="F347" s="544"/>
      <c r="G347" s="545"/>
      <c r="H347" s="546"/>
      <c r="I347" s="543"/>
      <c r="J347" s="543"/>
      <c r="K347" s="543"/>
      <c r="L347" s="534">
        <f>IF(OR(C347&gt;A_Stammdaten!$B$12,NOT(ISNUMBER(C347))),0,SUM($I347:J347)-$K347)</f>
        <v>0</v>
      </c>
      <c r="M347" s="543"/>
      <c r="N347" s="534">
        <f t="shared" si="22"/>
        <v>0</v>
      </c>
      <c r="O347" s="551"/>
      <c r="P347" s="534">
        <f t="shared" si="23"/>
        <v>0</v>
      </c>
      <c r="Q347" s="535">
        <f t="shared" si="24"/>
        <v>0</v>
      </c>
    </row>
    <row r="348" spans="1:17" x14ac:dyDescent="0.25">
      <c r="A348" s="536" t="b">
        <f t="shared" si="21"/>
        <v>0</v>
      </c>
      <c r="B348" s="543"/>
      <c r="C348" s="544"/>
      <c r="D348" s="544"/>
      <c r="E348" s="544"/>
      <c r="F348" s="544"/>
      <c r="G348" s="545"/>
      <c r="H348" s="546"/>
      <c r="I348" s="543"/>
      <c r="J348" s="543"/>
      <c r="K348" s="543"/>
      <c r="L348" s="534">
        <f>IF(OR(C348&gt;A_Stammdaten!$B$12,NOT(ISNUMBER(C348))),0,SUM($I348:J348)-$K348)</f>
        <v>0</v>
      </c>
      <c r="M348" s="543"/>
      <c r="N348" s="534">
        <f t="shared" si="22"/>
        <v>0</v>
      </c>
      <c r="O348" s="551"/>
      <c r="P348" s="534">
        <f t="shared" si="23"/>
        <v>0</v>
      </c>
      <c r="Q348" s="535">
        <f t="shared" si="24"/>
        <v>0</v>
      </c>
    </row>
    <row r="349" spans="1:17" x14ac:dyDescent="0.25">
      <c r="A349" s="536" t="b">
        <f t="shared" si="21"/>
        <v>0</v>
      </c>
      <c r="B349" s="543"/>
      <c r="C349" s="544"/>
      <c r="D349" s="544"/>
      <c r="E349" s="544"/>
      <c r="F349" s="544"/>
      <c r="G349" s="545"/>
      <c r="H349" s="546"/>
      <c r="I349" s="543"/>
      <c r="J349" s="543"/>
      <c r="K349" s="543"/>
      <c r="L349" s="534">
        <f>IF(OR(C349&gt;A_Stammdaten!$B$12,NOT(ISNUMBER(C349))),0,SUM($I349:J349)-$K349)</f>
        <v>0</v>
      </c>
      <c r="M349" s="543"/>
      <c r="N349" s="534">
        <f t="shared" si="22"/>
        <v>0</v>
      </c>
      <c r="O349" s="551"/>
      <c r="P349" s="534">
        <f t="shared" si="23"/>
        <v>0</v>
      </c>
      <c r="Q349" s="535">
        <f t="shared" si="24"/>
        <v>0</v>
      </c>
    </row>
    <row r="350" spans="1:17" x14ac:dyDescent="0.25">
      <c r="A350" s="536" t="b">
        <f t="shared" si="21"/>
        <v>0</v>
      </c>
      <c r="B350" s="543"/>
      <c r="C350" s="544"/>
      <c r="D350" s="544"/>
      <c r="E350" s="544"/>
      <c r="F350" s="544"/>
      <c r="G350" s="545"/>
      <c r="H350" s="546"/>
      <c r="I350" s="543"/>
      <c r="J350" s="543"/>
      <c r="K350" s="543"/>
      <c r="L350" s="534">
        <f>IF(OR(C350&gt;A_Stammdaten!$B$12,NOT(ISNUMBER(C350))),0,SUM($I350:J350)-$K350)</f>
        <v>0</v>
      </c>
      <c r="M350" s="543"/>
      <c r="N350" s="534">
        <f t="shared" si="22"/>
        <v>0</v>
      </c>
      <c r="O350" s="551"/>
      <c r="P350" s="534">
        <f t="shared" si="23"/>
        <v>0</v>
      </c>
      <c r="Q350" s="535">
        <f t="shared" si="24"/>
        <v>0</v>
      </c>
    </row>
    <row r="351" spans="1:17" x14ac:dyDescent="0.25">
      <c r="A351" s="536" t="b">
        <f t="shared" si="21"/>
        <v>0</v>
      </c>
      <c r="B351" s="543"/>
      <c r="C351" s="544"/>
      <c r="D351" s="544"/>
      <c r="E351" s="544"/>
      <c r="F351" s="544"/>
      <c r="G351" s="545"/>
      <c r="H351" s="546"/>
      <c r="I351" s="543"/>
      <c r="J351" s="543"/>
      <c r="K351" s="543"/>
      <c r="L351" s="534">
        <f>IF(OR(C351&gt;A_Stammdaten!$B$12,NOT(ISNUMBER(C351))),0,SUM($I351:J351)-$K351)</f>
        <v>0</v>
      </c>
      <c r="M351" s="543"/>
      <c r="N351" s="534">
        <f t="shared" si="22"/>
        <v>0</v>
      </c>
      <c r="O351" s="551"/>
      <c r="P351" s="534">
        <f t="shared" si="23"/>
        <v>0</v>
      </c>
      <c r="Q351" s="535">
        <f t="shared" si="24"/>
        <v>0</v>
      </c>
    </row>
    <row r="352" spans="1:17" x14ac:dyDescent="0.25">
      <c r="A352" s="536" t="b">
        <f t="shared" si="21"/>
        <v>0</v>
      </c>
      <c r="B352" s="543"/>
      <c r="C352" s="544"/>
      <c r="D352" s="544"/>
      <c r="E352" s="544"/>
      <c r="F352" s="544"/>
      <c r="G352" s="545"/>
      <c r="H352" s="546"/>
      <c r="I352" s="543"/>
      <c r="J352" s="543"/>
      <c r="K352" s="543"/>
      <c r="L352" s="534">
        <f>IF(OR(C352&gt;A_Stammdaten!$B$12,NOT(ISNUMBER(C352))),0,SUM($I352:J352)-$K352)</f>
        <v>0</v>
      </c>
      <c r="M352" s="543"/>
      <c r="N352" s="534">
        <f t="shared" si="22"/>
        <v>0</v>
      </c>
      <c r="O352" s="551"/>
      <c r="P352" s="534">
        <f t="shared" si="23"/>
        <v>0</v>
      </c>
      <c r="Q352" s="535">
        <f t="shared" si="24"/>
        <v>0</v>
      </c>
    </row>
    <row r="353" spans="1:17" x14ac:dyDescent="0.25">
      <c r="A353" s="536" t="b">
        <f t="shared" si="21"/>
        <v>0</v>
      </c>
      <c r="B353" s="543"/>
      <c r="C353" s="544"/>
      <c r="D353" s="544"/>
      <c r="E353" s="544"/>
      <c r="F353" s="544"/>
      <c r="G353" s="545"/>
      <c r="H353" s="546"/>
      <c r="I353" s="543"/>
      <c r="J353" s="543"/>
      <c r="K353" s="543"/>
      <c r="L353" s="534">
        <f>IF(OR(C353&gt;A_Stammdaten!$B$12,NOT(ISNUMBER(C353))),0,SUM($I353:J353)-$K353)</f>
        <v>0</v>
      </c>
      <c r="M353" s="543"/>
      <c r="N353" s="534">
        <f t="shared" si="22"/>
        <v>0</v>
      </c>
      <c r="O353" s="551"/>
      <c r="P353" s="534">
        <f t="shared" si="23"/>
        <v>0</v>
      </c>
      <c r="Q353" s="535">
        <f t="shared" si="24"/>
        <v>0</v>
      </c>
    </row>
    <row r="354" spans="1:17" x14ac:dyDescent="0.25">
      <c r="A354" s="536" t="b">
        <f t="shared" si="21"/>
        <v>0</v>
      </c>
      <c r="B354" s="543"/>
      <c r="C354" s="544"/>
      <c r="D354" s="544"/>
      <c r="E354" s="544"/>
      <c r="F354" s="544"/>
      <c r="G354" s="545"/>
      <c r="H354" s="546"/>
      <c r="I354" s="543"/>
      <c r="J354" s="543"/>
      <c r="K354" s="543"/>
      <c r="L354" s="534">
        <f>IF(OR(C354&gt;A_Stammdaten!$B$12,NOT(ISNUMBER(C354))),0,SUM($I354:J354)-$K354)</f>
        <v>0</v>
      </c>
      <c r="M354" s="543"/>
      <c r="N354" s="534">
        <f t="shared" si="22"/>
        <v>0</v>
      </c>
      <c r="O354" s="551"/>
      <c r="P354" s="534">
        <f t="shared" si="23"/>
        <v>0</v>
      </c>
      <c r="Q354" s="535">
        <f t="shared" si="24"/>
        <v>0</v>
      </c>
    </row>
    <row r="355" spans="1:17" x14ac:dyDescent="0.25">
      <c r="A355" s="536" t="b">
        <f t="shared" si="21"/>
        <v>0</v>
      </c>
      <c r="B355" s="543"/>
      <c r="C355" s="544"/>
      <c r="D355" s="544"/>
      <c r="E355" s="544"/>
      <c r="F355" s="544"/>
      <c r="G355" s="545"/>
      <c r="H355" s="546"/>
      <c r="I355" s="543"/>
      <c r="J355" s="543"/>
      <c r="K355" s="543"/>
      <c r="L355" s="534">
        <f>IF(OR(C355&gt;A_Stammdaten!$B$12,NOT(ISNUMBER(C355))),0,SUM($I355:J355)-$K355)</f>
        <v>0</v>
      </c>
      <c r="M355" s="543"/>
      <c r="N355" s="534">
        <f t="shared" si="22"/>
        <v>0</v>
      </c>
      <c r="O355" s="551"/>
      <c r="P355" s="534">
        <f t="shared" si="23"/>
        <v>0</v>
      </c>
      <c r="Q355" s="535">
        <f t="shared" si="24"/>
        <v>0</v>
      </c>
    </row>
    <row r="356" spans="1:17" x14ac:dyDescent="0.25">
      <c r="A356" s="536" t="b">
        <f t="shared" si="21"/>
        <v>0</v>
      </c>
      <c r="B356" s="543"/>
      <c r="C356" s="544"/>
      <c r="D356" s="544"/>
      <c r="E356" s="544"/>
      <c r="F356" s="544"/>
      <c r="G356" s="545"/>
      <c r="H356" s="546"/>
      <c r="I356" s="543"/>
      <c r="J356" s="543"/>
      <c r="K356" s="543"/>
      <c r="L356" s="534">
        <f>IF(OR(C356&gt;A_Stammdaten!$B$12,NOT(ISNUMBER(C356))),0,SUM($I356:J356)-$K356)</f>
        <v>0</v>
      </c>
      <c r="M356" s="543"/>
      <c r="N356" s="534">
        <f t="shared" si="22"/>
        <v>0</v>
      </c>
      <c r="O356" s="551"/>
      <c r="P356" s="534">
        <f t="shared" si="23"/>
        <v>0</v>
      </c>
      <c r="Q356" s="535">
        <f t="shared" si="24"/>
        <v>0</v>
      </c>
    </row>
    <row r="357" spans="1:17" x14ac:dyDescent="0.25">
      <c r="A357" s="536" t="b">
        <f t="shared" si="21"/>
        <v>0</v>
      </c>
      <c r="B357" s="543"/>
      <c r="C357" s="544"/>
      <c r="D357" s="544"/>
      <c r="E357" s="544"/>
      <c r="F357" s="544"/>
      <c r="G357" s="545"/>
      <c r="H357" s="546"/>
      <c r="I357" s="543"/>
      <c r="J357" s="543"/>
      <c r="K357" s="543"/>
      <c r="L357" s="534">
        <f>IF(OR(C357&gt;A_Stammdaten!$B$12,NOT(ISNUMBER(C357))),0,SUM($I357:J357)-$K357)</f>
        <v>0</v>
      </c>
      <c r="M357" s="543"/>
      <c r="N357" s="534">
        <f t="shared" si="22"/>
        <v>0</v>
      </c>
      <c r="O357" s="551"/>
      <c r="P357" s="534">
        <f t="shared" si="23"/>
        <v>0</v>
      </c>
      <c r="Q357" s="535">
        <f t="shared" si="24"/>
        <v>0</v>
      </c>
    </row>
    <row r="358" spans="1:17" x14ac:dyDescent="0.25">
      <c r="A358" s="536" t="b">
        <f t="shared" si="21"/>
        <v>0</v>
      </c>
      <c r="B358" s="543"/>
      <c r="C358" s="544"/>
      <c r="D358" s="544"/>
      <c r="E358" s="544"/>
      <c r="F358" s="544"/>
      <c r="G358" s="545"/>
      <c r="H358" s="546"/>
      <c r="I358" s="543"/>
      <c r="J358" s="543"/>
      <c r="K358" s="543"/>
      <c r="L358" s="534">
        <f>IF(OR(C358&gt;A_Stammdaten!$B$12,NOT(ISNUMBER(C358))),0,SUM($I358:J358)-$K358)</f>
        <v>0</v>
      </c>
      <c r="M358" s="543"/>
      <c r="N358" s="534">
        <f t="shared" si="22"/>
        <v>0</v>
      </c>
      <c r="O358" s="551"/>
      <c r="P358" s="534">
        <f t="shared" si="23"/>
        <v>0</v>
      </c>
      <c r="Q358" s="535">
        <f t="shared" si="24"/>
        <v>0</v>
      </c>
    </row>
    <row r="359" spans="1:17" x14ac:dyDescent="0.25">
      <c r="A359" s="536" t="b">
        <f t="shared" si="21"/>
        <v>0</v>
      </c>
      <c r="B359" s="543"/>
      <c r="C359" s="544"/>
      <c r="D359" s="544"/>
      <c r="E359" s="544"/>
      <c r="F359" s="544"/>
      <c r="G359" s="545"/>
      <c r="H359" s="546"/>
      <c r="I359" s="543"/>
      <c r="J359" s="543"/>
      <c r="K359" s="543"/>
      <c r="L359" s="534">
        <f>IF(OR(C359&gt;A_Stammdaten!$B$12,NOT(ISNUMBER(C359))),0,SUM($I359:J359)-$K359)</f>
        <v>0</v>
      </c>
      <c r="M359" s="543"/>
      <c r="N359" s="534">
        <f t="shared" si="22"/>
        <v>0</v>
      </c>
      <c r="O359" s="551"/>
      <c r="P359" s="534">
        <f t="shared" si="23"/>
        <v>0</v>
      </c>
      <c r="Q359" s="535">
        <f t="shared" si="24"/>
        <v>0</v>
      </c>
    </row>
    <row r="360" spans="1:17" x14ac:dyDescent="0.25">
      <c r="A360" s="536" t="b">
        <f t="shared" si="21"/>
        <v>0</v>
      </c>
      <c r="B360" s="543"/>
      <c r="C360" s="544"/>
      <c r="D360" s="544"/>
      <c r="E360" s="544"/>
      <c r="F360" s="544"/>
      <c r="G360" s="545"/>
      <c r="H360" s="546"/>
      <c r="I360" s="543"/>
      <c r="J360" s="543"/>
      <c r="K360" s="543"/>
      <c r="L360" s="534">
        <f>IF(OR(C360&gt;A_Stammdaten!$B$12,NOT(ISNUMBER(C360))),0,SUM($I360:J360)-$K360)</f>
        <v>0</v>
      </c>
      <c r="M360" s="543"/>
      <c r="N360" s="534">
        <f t="shared" si="22"/>
        <v>0</v>
      </c>
      <c r="O360" s="551"/>
      <c r="P360" s="534">
        <f t="shared" si="23"/>
        <v>0</v>
      </c>
      <c r="Q360" s="535">
        <f t="shared" si="24"/>
        <v>0</v>
      </c>
    </row>
    <row r="361" spans="1:17" x14ac:dyDescent="0.25">
      <c r="A361" s="536" t="b">
        <f t="shared" si="21"/>
        <v>0</v>
      </c>
      <c r="B361" s="543"/>
      <c r="C361" s="544"/>
      <c r="D361" s="544"/>
      <c r="E361" s="544"/>
      <c r="F361" s="544"/>
      <c r="G361" s="545"/>
      <c r="H361" s="546"/>
      <c r="I361" s="543"/>
      <c r="J361" s="543"/>
      <c r="K361" s="543"/>
      <c r="L361" s="534">
        <f>IF(OR(C361&gt;A_Stammdaten!$B$12,NOT(ISNUMBER(C361))),0,SUM($I361:J361)-$K361)</f>
        <v>0</v>
      </c>
      <c r="M361" s="543"/>
      <c r="N361" s="534">
        <f t="shared" si="22"/>
        <v>0</v>
      </c>
      <c r="O361" s="551"/>
      <c r="P361" s="534">
        <f t="shared" si="23"/>
        <v>0</v>
      </c>
      <c r="Q361" s="535">
        <f t="shared" si="24"/>
        <v>0</v>
      </c>
    </row>
    <row r="362" spans="1:17" x14ac:dyDescent="0.25">
      <c r="A362" s="536" t="b">
        <f t="shared" si="21"/>
        <v>0</v>
      </c>
      <c r="B362" s="543"/>
      <c r="C362" s="544"/>
      <c r="D362" s="544"/>
      <c r="E362" s="544"/>
      <c r="F362" s="544"/>
      <c r="G362" s="545"/>
      <c r="H362" s="546"/>
      <c r="I362" s="543"/>
      <c r="J362" s="543"/>
      <c r="K362" s="543"/>
      <c r="L362" s="534">
        <f>IF(OR(C362&gt;A_Stammdaten!$B$12,NOT(ISNUMBER(C362))),0,SUM($I362:J362)-$K362)</f>
        <v>0</v>
      </c>
      <c r="M362" s="543"/>
      <c r="N362" s="534">
        <f t="shared" si="22"/>
        <v>0</v>
      </c>
      <c r="O362" s="551"/>
      <c r="P362" s="534">
        <f t="shared" si="23"/>
        <v>0</v>
      </c>
      <c r="Q362" s="535">
        <f t="shared" si="24"/>
        <v>0</v>
      </c>
    </row>
    <row r="363" spans="1:17" x14ac:dyDescent="0.25">
      <c r="A363" s="536" t="b">
        <f t="shared" si="21"/>
        <v>0</v>
      </c>
      <c r="B363" s="543"/>
      <c r="C363" s="544"/>
      <c r="D363" s="544"/>
      <c r="E363" s="544"/>
      <c r="F363" s="544"/>
      <c r="G363" s="545"/>
      <c r="H363" s="546"/>
      <c r="I363" s="543"/>
      <c r="J363" s="543"/>
      <c r="K363" s="543"/>
      <c r="L363" s="534">
        <f>IF(OR(C363&gt;A_Stammdaten!$B$12,NOT(ISNUMBER(C363))),0,SUM($I363:J363)-$K363)</f>
        <v>0</v>
      </c>
      <c r="M363" s="543"/>
      <c r="N363" s="534">
        <f t="shared" si="22"/>
        <v>0</v>
      </c>
      <c r="O363" s="551"/>
      <c r="P363" s="534">
        <f t="shared" si="23"/>
        <v>0</v>
      </c>
      <c r="Q363" s="535">
        <f t="shared" si="24"/>
        <v>0</v>
      </c>
    </row>
    <row r="364" spans="1:17" x14ac:dyDescent="0.25">
      <c r="A364" s="536" t="b">
        <f t="shared" si="21"/>
        <v>0</v>
      </c>
      <c r="B364" s="543"/>
      <c r="C364" s="544"/>
      <c r="D364" s="544"/>
      <c r="E364" s="544"/>
      <c r="F364" s="544"/>
      <c r="G364" s="545"/>
      <c r="H364" s="546"/>
      <c r="I364" s="543"/>
      <c r="J364" s="543"/>
      <c r="K364" s="543"/>
      <c r="L364" s="534">
        <f>IF(OR(C364&gt;A_Stammdaten!$B$12,NOT(ISNUMBER(C364))),0,SUM($I364:J364)-$K364)</f>
        <v>0</v>
      </c>
      <c r="M364" s="543"/>
      <c r="N364" s="534">
        <f t="shared" si="22"/>
        <v>0</v>
      </c>
      <c r="O364" s="551"/>
      <c r="P364" s="534">
        <f t="shared" si="23"/>
        <v>0</v>
      </c>
      <c r="Q364" s="535">
        <f t="shared" si="24"/>
        <v>0</v>
      </c>
    </row>
    <row r="365" spans="1:17" x14ac:dyDescent="0.25">
      <c r="A365" s="536" t="b">
        <f t="shared" si="21"/>
        <v>0</v>
      </c>
      <c r="B365" s="543"/>
      <c r="C365" s="544"/>
      <c r="D365" s="544"/>
      <c r="E365" s="544"/>
      <c r="F365" s="544"/>
      <c r="G365" s="545"/>
      <c r="H365" s="546"/>
      <c r="I365" s="543"/>
      <c r="J365" s="543"/>
      <c r="K365" s="543"/>
      <c r="L365" s="534">
        <f>IF(OR(C365&gt;A_Stammdaten!$B$12,NOT(ISNUMBER(C365))),0,SUM($I365:J365)-$K365)</f>
        <v>0</v>
      </c>
      <c r="M365" s="543"/>
      <c r="N365" s="534">
        <f t="shared" si="22"/>
        <v>0</v>
      </c>
      <c r="O365" s="551"/>
      <c r="P365" s="534">
        <f t="shared" si="23"/>
        <v>0</v>
      </c>
      <c r="Q365" s="535">
        <f t="shared" si="24"/>
        <v>0</v>
      </c>
    </row>
    <row r="366" spans="1:17" x14ac:dyDescent="0.25">
      <c r="A366" s="536" t="b">
        <f t="shared" si="21"/>
        <v>0</v>
      </c>
      <c r="B366" s="543"/>
      <c r="C366" s="544"/>
      <c r="D366" s="544"/>
      <c r="E366" s="544"/>
      <c r="F366" s="544"/>
      <c r="G366" s="545"/>
      <c r="H366" s="546"/>
      <c r="I366" s="543"/>
      <c r="J366" s="543"/>
      <c r="K366" s="543"/>
      <c r="L366" s="534">
        <f>IF(OR(C366&gt;A_Stammdaten!$B$12,NOT(ISNUMBER(C366))),0,SUM($I366:J366)-$K366)</f>
        <v>0</v>
      </c>
      <c r="M366" s="543"/>
      <c r="N366" s="534">
        <f t="shared" si="22"/>
        <v>0</v>
      </c>
      <c r="O366" s="551"/>
      <c r="P366" s="534">
        <f t="shared" si="23"/>
        <v>0</v>
      </c>
      <c r="Q366" s="535">
        <f t="shared" si="24"/>
        <v>0</v>
      </c>
    </row>
    <row r="367" spans="1:17" x14ac:dyDescent="0.25">
      <c r="A367" s="536" t="b">
        <f t="shared" si="21"/>
        <v>0</v>
      </c>
      <c r="B367" s="543"/>
      <c r="C367" s="544"/>
      <c r="D367" s="544"/>
      <c r="E367" s="544"/>
      <c r="F367" s="544"/>
      <c r="G367" s="545"/>
      <c r="H367" s="546"/>
      <c r="I367" s="543"/>
      <c r="J367" s="543"/>
      <c r="K367" s="543"/>
      <c r="L367" s="534">
        <f>IF(OR(C367&gt;A_Stammdaten!$B$12,NOT(ISNUMBER(C367))),0,SUM($I367:J367)-$K367)</f>
        <v>0</v>
      </c>
      <c r="M367" s="543"/>
      <c r="N367" s="534">
        <f t="shared" si="22"/>
        <v>0</v>
      </c>
      <c r="O367" s="551"/>
      <c r="P367" s="534">
        <f t="shared" si="23"/>
        <v>0</v>
      </c>
      <c r="Q367" s="535">
        <f t="shared" si="24"/>
        <v>0</v>
      </c>
    </row>
    <row r="368" spans="1:17" x14ac:dyDescent="0.25">
      <c r="A368" s="536" t="b">
        <f t="shared" si="21"/>
        <v>0</v>
      </c>
      <c r="B368" s="543"/>
      <c r="C368" s="544"/>
      <c r="D368" s="544"/>
      <c r="E368" s="544"/>
      <c r="F368" s="544"/>
      <c r="G368" s="545"/>
      <c r="H368" s="546"/>
      <c r="I368" s="543"/>
      <c r="J368" s="543"/>
      <c r="K368" s="543"/>
      <c r="L368" s="534">
        <f>IF(OR(C368&gt;A_Stammdaten!$B$12,NOT(ISNUMBER(C368))),0,SUM($I368:J368)-$K368)</f>
        <v>0</v>
      </c>
      <c r="M368" s="543"/>
      <c r="N368" s="534">
        <f t="shared" si="22"/>
        <v>0</v>
      </c>
      <c r="O368" s="551"/>
      <c r="P368" s="534">
        <f t="shared" si="23"/>
        <v>0</v>
      </c>
      <c r="Q368" s="535">
        <f t="shared" si="24"/>
        <v>0</v>
      </c>
    </row>
    <row r="369" spans="1:17" x14ac:dyDescent="0.25">
      <c r="A369" s="536" t="b">
        <f t="shared" si="21"/>
        <v>0</v>
      </c>
      <c r="B369" s="543"/>
      <c r="C369" s="544"/>
      <c r="D369" s="544"/>
      <c r="E369" s="544"/>
      <c r="F369" s="544"/>
      <c r="G369" s="545"/>
      <c r="H369" s="546"/>
      <c r="I369" s="543"/>
      <c r="J369" s="543"/>
      <c r="K369" s="543"/>
      <c r="L369" s="534">
        <f>IF(OR(C369&gt;A_Stammdaten!$B$12,NOT(ISNUMBER(C369))),0,SUM($I369:J369)-$K369)</f>
        <v>0</v>
      </c>
      <c r="M369" s="543"/>
      <c r="N369" s="534">
        <f t="shared" si="22"/>
        <v>0</v>
      </c>
      <c r="O369" s="551"/>
      <c r="P369" s="534">
        <f t="shared" si="23"/>
        <v>0</v>
      </c>
      <c r="Q369" s="535">
        <f t="shared" si="24"/>
        <v>0</v>
      </c>
    </row>
    <row r="370" spans="1:17" x14ac:dyDescent="0.25">
      <c r="A370" s="536" t="b">
        <f t="shared" si="21"/>
        <v>0</v>
      </c>
      <c r="B370" s="543"/>
      <c r="C370" s="544"/>
      <c r="D370" s="544"/>
      <c r="E370" s="544"/>
      <c r="F370" s="544"/>
      <c r="G370" s="545"/>
      <c r="H370" s="546"/>
      <c r="I370" s="543"/>
      <c r="J370" s="543"/>
      <c r="K370" s="543"/>
      <c r="L370" s="534">
        <f>IF(OR(C370&gt;A_Stammdaten!$B$12,NOT(ISNUMBER(C370))),0,SUM($I370:J370)-$K370)</f>
        <v>0</v>
      </c>
      <c r="M370" s="543"/>
      <c r="N370" s="534">
        <f t="shared" si="22"/>
        <v>0</v>
      </c>
      <c r="O370" s="551"/>
      <c r="P370" s="534">
        <f t="shared" si="23"/>
        <v>0</v>
      </c>
      <c r="Q370" s="535">
        <f t="shared" si="24"/>
        <v>0</v>
      </c>
    </row>
    <row r="371" spans="1:17" x14ac:dyDescent="0.25">
      <c r="A371" s="536" t="b">
        <f t="shared" si="21"/>
        <v>0</v>
      </c>
      <c r="B371" s="543"/>
      <c r="C371" s="544"/>
      <c r="D371" s="544"/>
      <c r="E371" s="544"/>
      <c r="F371" s="544"/>
      <c r="G371" s="545"/>
      <c r="H371" s="546"/>
      <c r="I371" s="543"/>
      <c r="J371" s="543"/>
      <c r="K371" s="543"/>
      <c r="L371" s="534">
        <f>IF(OR(C371&gt;A_Stammdaten!$B$12,NOT(ISNUMBER(C371))),0,SUM($I371:J371)-$K371)</f>
        <v>0</v>
      </c>
      <c r="M371" s="543"/>
      <c r="N371" s="534">
        <f t="shared" si="22"/>
        <v>0</v>
      </c>
      <c r="O371" s="551"/>
      <c r="P371" s="534">
        <f t="shared" si="23"/>
        <v>0</v>
      </c>
      <c r="Q371" s="535">
        <f t="shared" si="24"/>
        <v>0</v>
      </c>
    </row>
    <row r="372" spans="1:17" x14ac:dyDescent="0.25">
      <c r="A372" s="536" t="b">
        <f t="shared" si="21"/>
        <v>0</v>
      </c>
      <c r="B372" s="543"/>
      <c r="C372" s="544"/>
      <c r="D372" s="544"/>
      <c r="E372" s="544"/>
      <c r="F372" s="544"/>
      <c r="G372" s="545"/>
      <c r="H372" s="546"/>
      <c r="I372" s="543"/>
      <c r="J372" s="543"/>
      <c r="K372" s="543"/>
      <c r="L372" s="534">
        <f>IF(OR(C372&gt;A_Stammdaten!$B$12,NOT(ISNUMBER(C372))),0,SUM($I372:J372)-$K372)</f>
        <v>0</v>
      </c>
      <c r="M372" s="543"/>
      <c r="N372" s="534">
        <f t="shared" si="22"/>
        <v>0</v>
      </c>
      <c r="O372" s="551"/>
      <c r="P372" s="534">
        <f t="shared" si="23"/>
        <v>0</v>
      </c>
      <c r="Q372" s="535">
        <f t="shared" si="24"/>
        <v>0</v>
      </c>
    </row>
    <row r="373" spans="1:17" x14ac:dyDescent="0.25">
      <c r="A373" s="536" t="b">
        <f t="shared" si="21"/>
        <v>0</v>
      </c>
      <c r="B373" s="543"/>
      <c r="C373" s="544"/>
      <c r="D373" s="544"/>
      <c r="E373" s="544"/>
      <c r="F373" s="544"/>
      <c r="G373" s="545"/>
      <c r="H373" s="546"/>
      <c r="I373" s="543"/>
      <c r="J373" s="543"/>
      <c r="K373" s="543"/>
      <c r="L373" s="534">
        <f>IF(OR(C373&gt;A_Stammdaten!$B$12,NOT(ISNUMBER(C373))),0,SUM($I373:J373)-$K373)</f>
        <v>0</v>
      </c>
      <c r="M373" s="543"/>
      <c r="N373" s="534">
        <f t="shared" si="22"/>
        <v>0</v>
      </c>
      <c r="O373" s="551"/>
      <c r="P373" s="534">
        <f t="shared" si="23"/>
        <v>0</v>
      </c>
      <c r="Q373" s="535">
        <f t="shared" si="24"/>
        <v>0</v>
      </c>
    </row>
    <row r="374" spans="1:17" x14ac:dyDescent="0.25">
      <c r="A374" s="536" t="b">
        <f t="shared" si="21"/>
        <v>0</v>
      </c>
      <c r="B374" s="543"/>
      <c r="C374" s="544"/>
      <c r="D374" s="544"/>
      <c r="E374" s="544"/>
      <c r="F374" s="544"/>
      <c r="G374" s="545"/>
      <c r="H374" s="546"/>
      <c r="I374" s="543"/>
      <c r="J374" s="543"/>
      <c r="K374" s="543"/>
      <c r="L374" s="534">
        <f>IF(OR(C374&gt;A_Stammdaten!$B$12,NOT(ISNUMBER(C374))),0,SUM($I374:J374)-$K374)</f>
        <v>0</v>
      </c>
      <c r="M374" s="543"/>
      <c r="N374" s="534">
        <f t="shared" si="22"/>
        <v>0</v>
      </c>
      <c r="O374" s="551"/>
      <c r="P374" s="534">
        <f t="shared" si="23"/>
        <v>0</v>
      </c>
      <c r="Q374" s="535">
        <f t="shared" si="24"/>
        <v>0</v>
      </c>
    </row>
    <row r="375" spans="1:17" x14ac:dyDescent="0.25">
      <c r="A375" s="536" t="b">
        <f t="shared" si="21"/>
        <v>0</v>
      </c>
      <c r="B375" s="543"/>
      <c r="C375" s="544"/>
      <c r="D375" s="544"/>
      <c r="E375" s="544"/>
      <c r="F375" s="544"/>
      <c r="G375" s="545"/>
      <c r="H375" s="546"/>
      <c r="I375" s="543"/>
      <c r="J375" s="543"/>
      <c r="K375" s="543"/>
      <c r="L375" s="534">
        <f>IF(OR(C375&gt;A_Stammdaten!$B$12,NOT(ISNUMBER(C375))),0,SUM($I375:J375)-$K375)</f>
        <v>0</v>
      </c>
      <c r="M375" s="543"/>
      <c r="N375" s="534">
        <f t="shared" si="22"/>
        <v>0</v>
      </c>
      <c r="O375" s="551"/>
      <c r="P375" s="534">
        <f t="shared" si="23"/>
        <v>0</v>
      </c>
      <c r="Q375" s="535">
        <f t="shared" si="24"/>
        <v>0</v>
      </c>
    </row>
    <row r="376" spans="1:17" x14ac:dyDescent="0.25">
      <c r="A376" s="536" t="b">
        <f t="shared" si="21"/>
        <v>0</v>
      </c>
      <c r="B376" s="543"/>
      <c r="C376" s="544"/>
      <c r="D376" s="544"/>
      <c r="E376" s="544"/>
      <c r="F376" s="544"/>
      <c r="G376" s="545"/>
      <c r="H376" s="546"/>
      <c r="I376" s="543"/>
      <c r="J376" s="543"/>
      <c r="K376" s="543"/>
      <c r="L376" s="534">
        <f>IF(OR(C376&gt;A_Stammdaten!$B$12,NOT(ISNUMBER(C376))),0,SUM($I376:J376)-$K376)</f>
        <v>0</v>
      </c>
      <c r="M376" s="543"/>
      <c r="N376" s="534">
        <f t="shared" si="22"/>
        <v>0</v>
      </c>
      <c r="O376" s="551"/>
      <c r="P376" s="534">
        <f t="shared" si="23"/>
        <v>0</v>
      </c>
      <c r="Q376" s="535">
        <f t="shared" si="24"/>
        <v>0</v>
      </c>
    </row>
    <row r="377" spans="1:17" x14ac:dyDescent="0.25">
      <c r="A377" s="536" t="b">
        <f t="shared" si="21"/>
        <v>0</v>
      </c>
      <c r="B377" s="543"/>
      <c r="C377" s="544"/>
      <c r="D377" s="544"/>
      <c r="E377" s="544"/>
      <c r="F377" s="544"/>
      <c r="G377" s="545"/>
      <c r="H377" s="546"/>
      <c r="I377" s="543"/>
      <c r="J377" s="543"/>
      <c r="K377" s="543"/>
      <c r="L377" s="534">
        <f>IF(OR(C377&gt;A_Stammdaten!$B$12,NOT(ISNUMBER(C377))),0,SUM($I377:J377)-$K377)</f>
        <v>0</v>
      </c>
      <c r="M377" s="543"/>
      <c r="N377" s="534">
        <f t="shared" si="22"/>
        <v>0</v>
      </c>
      <c r="O377" s="551"/>
      <c r="P377" s="534">
        <f t="shared" si="23"/>
        <v>0</v>
      </c>
      <c r="Q377" s="535">
        <f t="shared" si="24"/>
        <v>0</v>
      </c>
    </row>
    <row r="378" spans="1:17" x14ac:dyDescent="0.25">
      <c r="A378" s="536" t="b">
        <f t="shared" si="21"/>
        <v>0</v>
      </c>
      <c r="B378" s="543"/>
      <c r="C378" s="544"/>
      <c r="D378" s="544"/>
      <c r="E378" s="544"/>
      <c r="F378" s="544"/>
      <c r="G378" s="545"/>
      <c r="H378" s="546"/>
      <c r="I378" s="543"/>
      <c r="J378" s="543"/>
      <c r="K378" s="543"/>
      <c r="L378" s="534">
        <f>IF(OR(C378&gt;A_Stammdaten!$B$12,NOT(ISNUMBER(C378))),0,SUM($I378:J378)-$K378)</f>
        <v>0</v>
      </c>
      <c r="M378" s="543"/>
      <c r="N378" s="534">
        <f t="shared" si="22"/>
        <v>0</v>
      </c>
      <c r="O378" s="551"/>
      <c r="P378" s="534">
        <f t="shared" si="23"/>
        <v>0</v>
      </c>
      <c r="Q378" s="535">
        <f t="shared" si="24"/>
        <v>0</v>
      </c>
    </row>
    <row r="379" spans="1:17" x14ac:dyDescent="0.25">
      <c r="A379" s="536" t="b">
        <f t="shared" si="21"/>
        <v>0</v>
      </c>
      <c r="B379" s="543"/>
      <c r="C379" s="544"/>
      <c r="D379" s="544"/>
      <c r="E379" s="544"/>
      <c r="F379" s="544"/>
      <c r="G379" s="545"/>
      <c r="H379" s="546"/>
      <c r="I379" s="543"/>
      <c r="J379" s="543"/>
      <c r="K379" s="543"/>
      <c r="L379" s="534">
        <f>IF(OR(C379&gt;A_Stammdaten!$B$12,NOT(ISNUMBER(C379))),0,SUM($I379:J379)-$K379)</f>
        <v>0</v>
      </c>
      <c r="M379" s="543"/>
      <c r="N379" s="534">
        <f t="shared" si="22"/>
        <v>0</v>
      </c>
      <c r="O379" s="551"/>
      <c r="P379" s="534">
        <f t="shared" si="23"/>
        <v>0</v>
      </c>
      <c r="Q379" s="535">
        <f t="shared" si="24"/>
        <v>0</v>
      </c>
    </row>
    <row r="380" spans="1:17" x14ac:dyDescent="0.25">
      <c r="A380" s="536" t="b">
        <f t="shared" si="21"/>
        <v>0</v>
      </c>
      <c r="B380" s="543"/>
      <c r="C380" s="544"/>
      <c r="D380" s="544"/>
      <c r="E380" s="544"/>
      <c r="F380" s="544"/>
      <c r="G380" s="545"/>
      <c r="H380" s="546"/>
      <c r="I380" s="543"/>
      <c r="J380" s="543"/>
      <c r="K380" s="543"/>
      <c r="L380" s="534">
        <f>IF(OR(C380&gt;A_Stammdaten!$B$12,NOT(ISNUMBER(C380))),0,SUM($I380:J380)-$K380)</f>
        <v>0</v>
      </c>
      <c r="M380" s="543"/>
      <c r="N380" s="534">
        <f t="shared" si="22"/>
        <v>0</v>
      </c>
      <c r="O380" s="551"/>
      <c r="P380" s="534">
        <f t="shared" si="23"/>
        <v>0</v>
      </c>
      <c r="Q380" s="535">
        <f t="shared" si="24"/>
        <v>0</v>
      </c>
    </row>
    <row r="381" spans="1:17" x14ac:dyDescent="0.25">
      <c r="A381" s="536" t="b">
        <f t="shared" si="21"/>
        <v>0</v>
      </c>
      <c r="B381" s="543"/>
      <c r="C381" s="544"/>
      <c r="D381" s="544"/>
      <c r="E381" s="544"/>
      <c r="F381" s="544"/>
      <c r="G381" s="545"/>
      <c r="H381" s="546"/>
      <c r="I381" s="543"/>
      <c r="J381" s="543"/>
      <c r="K381" s="543"/>
      <c r="L381" s="534">
        <f>IF(OR(C381&gt;A_Stammdaten!$B$12,NOT(ISNUMBER(C381))),0,SUM($I381:J381)-$K381)</f>
        <v>0</v>
      </c>
      <c r="M381" s="543"/>
      <c r="N381" s="534">
        <f t="shared" si="22"/>
        <v>0</v>
      </c>
      <c r="O381" s="551"/>
      <c r="P381" s="534">
        <f t="shared" si="23"/>
        <v>0</v>
      </c>
      <c r="Q381" s="535">
        <f t="shared" si="24"/>
        <v>0</v>
      </c>
    </row>
    <row r="382" spans="1:17" x14ac:dyDescent="0.25">
      <c r="A382" s="536" t="b">
        <f t="shared" si="21"/>
        <v>0</v>
      </c>
      <c r="B382" s="543"/>
      <c r="C382" s="544"/>
      <c r="D382" s="544"/>
      <c r="E382" s="544"/>
      <c r="F382" s="544"/>
      <c r="G382" s="545"/>
      <c r="H382" s="546"/>
      <c r="I382" s="543"/>
      <c r="J382" s="543"/>
      <c r="K382" s="543"/>
      <c r="L382" s="534">
        <f>IF(OR(C382&gt;A_Stammdaten!$B$12,NOT(ISNUMBER(C382))),0,SUM($I382:J382)-$K382)</f>
        <v>0</v>
      </c>
      <c r="M382" s="543"/>
      <c r="N382" s="534">
        <f t="shared" si="22"/>
        <v>0</v>
      </c>
      <c r="O382" s="551"/>
      <c r="P382" s="534">
        <f t="shared" si="23"/>
        <v>0</v>
      </c>
      <c r="Q382" s="535">
        <f t="shared" si="24"/>
        <v>0</v>
      </c>
    </row>
    <row r="383" spans="1:17" x14ac:dyDescent="0.25">
      <c r="A383" s="536" t="b">
        <f t="shared" si="21"/>
        <v>0</v>
      </c>
      <c r="B383" s="543"/>
      <c r="C383" s="544"/>
      <c r="D383" s="544"/>
      <c r="E383" s="544"/>
      <c r="F383" s="544"/>
      <c r="G383" s="545"/>
      <c r="H383" s="546"/>
      <c r="I383" s="543"/>
      <c r="J383" s="543"/>
      <c r="K383" s="543"/>
      <c r="L383" s="534">
        <f>IF(OR(C383&gt;A_Stammdaten!$B$12,NOT(ISNUMBER(C383))),0,SUM($I383:J383)-$K383)</f>
        <v>0</v>
      </c>
      <c r="M383" s="543"/>
      <c r="N383" s="534">
        <f t="shared" si="22"/>
        <v>0</v>
      </c>
      <c r="O383" s="551"/>
      <c r="P383" s="534">
        <f t="shared" si="23"/>
        <v>0</v>
      </c>
      <c r="Q383" s="535">
        <f t="shared" si="24"/>
        <v>0</v>
      </c>
    </row>
    <row r="384" spans="1:17" x14ac:dyDescent="0.25">
      <c r="A384" s="536" t="b">
        <f t="shared" si="21"/>
        <v>0</v>
      </c>
      <c r="B384" s="543"/>
      <c r="C384" s="544"/>
      <c r="D384" s="544"/>
      <c r="E384" s="544"/>
      <c r="F384" s="544"/>
      <c r="G384" s="545"/>
      <c r="H384" s="546"/>
      <c r="I384" s="543"/>
      <c r="J384" s="543"/>
      <c r="K384" s="543"/>
      <c r="L384" s="534">
        <f>IF(OR(C384&gt;A_Stammdaten!$B$12,NOT(ISNUMBER(C384))),0,SUM($I384:J384)-$K384)</f>
        <v>0</v>
      </c>
      <c r="M384" s="543"/>
      <c r="N384" s="534">
        <f t="shared" si="22"/>
        <v>0</v>
      </c>
      <c r="O384" s="551"/>
      <c r="P384" s="534">
        <f t="shared" si="23"/>
        <v>0</v>
      </c>
      <c r="Q384" s="535">
        <f t="shared" si="24"/>
        <v>0</v>
      </c>
    </row>
    <row r="385" spans="1:17" x14ac:dyDescent="0.25">
      <c r="A385" s="536" t="b">
        <f t="shared" si="21"/>
        <v>0</v>
      </c>
      <c r="B385" s="543"/>
      <c r="C385" s="544"/>
      <c r="D385" s="544"/>
      <c r="E385" s="544"/>
      <c r="F385" s="544"/>
      <c r="G385" s="545"/>
      <c r="H385" s="546"/>
      <c r="I385" s="543"/>
      <c r="J385" s="543"/>
      <c r="K385" s="543"/>
      <c r="L385" s="534">
        <f>IF(OR(C385&gt;A_Stammdaten!$B$12,NOT(ISNUMBER(C385))),0,SUM($I385:J385)-$K385)</f>
        <v>0</v>
      </c>
      <c r="M385" s="543"/>
      <c r="N385" s="534">
        <f t="shared" si="22"/>
        <v>0</v>
      </c>
      <c r="O385" s="551"/>
      <c r="P385" s="534">
        <f t="shared" si="23"/>
        <v>0</v>
      </c>
      <c r="Q385" s="535">
        <f t="shared" si="24"/>
        <v>0</v>
      </c>
    </row>
    <row r="386" spans="1:17" x14ac:dyDescent="0.25">
      <c r="A386" s="536" t="b">
        <f t="shared" si="21"/>
        <v>0</v>
      </c>
      <c r="B386" s="543"/>
      <c r="C386" s="544"/>
      <c r="D386" s="544"/>
      <c r="E386" s="544"/>
      <c r="F386" s="544"/>
      <c r="G386" s="545"/>
      <c r="H386" s="546"/>
      <c r="I386" s="543"/>
      <c r="J386" s="543"/>
      <c r="K386" s="543"/>
      <c r="L386" s="534">
        <f>IF(OR(C386&gt;A_Stammdaten!$B$12,NOT(ISNUMBER(C386))),0,SUM($I386:J386)-$K386)</f>
        <v>0</v>
      </c>
      <c r="M386" s="543"/>
      <c r="N386" s="534">
        <f t="shared" si="22"/>
        <v>0</v>
      </c>
      <c r="O386" s="551"/>
      <c r="P386" s="534">
        <f t="shared" si="23"/>
        <v>0</v>
      </c>
      <c r="Q386" s="535">
        <f t="shared" si="24"/>
        <v>0</v>
      </c>
    </row>
    <row r="387" spans="1:17" x14ac:dyDescent="0.25">
      <c r="A387" s="536" t="b">
        <f t="shared" si="21"/>
        <v>0</v>
      </c>
      <c r="B387" s="543"/>
      <c r="C387" s="544"/>
      <c r="D387" s="544"/>
      <c r="E387" s="544"/>
      <c r="F387" s="544"/>
      <c r="G387" s="545"/>
      <c r="H387" s="546"/>
      <c r="I387" s="543"/>
      <c r="J387" s="543"/>
      <c r="K387" s="543"/>
      <c r="L387" s="534">
        <f>IF(OR(C387&gt;A_Stammdaten!$B$12,NOT(ISNUMBER(C387))),0,SUM($I387:J387)-$K387)</f>
        <v>0</v>
      </c>
      <c r="M387" s="543"/>
      <c r="N387" s="534">
        <f t="shared" si="22"/>
        <v>0</v>
      </c>
      <c r="O387" s="551"/>
      <c r="P387" s="534">
        <f t="shared" si="23"/>
        <v>0</v>
      </c>
      <c r="Q387" s="535">
        <f t="shared" si="24"/>
        <v>0</v>
      </c>
    </row>
    <row r="388" spans="1:17" x14ac:dyDescent="0.25">
      <c r="A388" s="536" t="b">
        <f t="shared" si="21"/>
        <v>0</v>
      </c>
      <c r="B388" s="543"/>
      <c r="C388" s="544"/>
      <c r="D388" s="544"/>
      <c r="E388" s="544"/>
      <c r="F388" s="544"/>
      <c r="G388" s="545"/>
      <c r="H388" s="546"/>
      <c r="I388" s="543"/>
      <c r="J388" s="543"/>
      <c r="K388" s="543"/>
      <c r="L388" s="534">
        <f>IF(OR(C388&gt;A_Stammdaten!$B$12,NOT(ISNUMBER(C388))),0,SUM($I388:J388)-$K388)</f>
        <v>0</v>
      </c>
      <c r="M388" s="543"/>
      <c r="N388" s="534">
        <f t="shared" si="22"/>
        <v>0</v>
      </c>
      <c r="O388" s="551"/>
      <c r="P388" s="534">
        <f t="shared" si="23"/>
        <v>0</v>
      </c>
      <c r="Q388" s="535">
        <f t="shared" si="24"/>
        <v>0</v>
      </c>
    </row>
    <row r="389" spans="1:17" x14ac:dyDescent="0.25">
      <c r="A389" s="536" t="b">
        <f t="shared" ref="A389:A452" si="25">IF(AND(B389&lt;&gt;0,C389&lt;&gt;0),IF(D389&lt;&gt;0,CONCATENATE(B389,"-",C389,"-",D389),CONCATENATE(B389,"-",C389)))</f>
        <v>0</v>
      </c>
      <c r="B389" s="543"/>
      <c r="C389" s="544"/>
      <c r="D389" s="544"/>
      <c r="E389" s="544"/>
      <c r="F389" s="544"/>
      <c r="G389" s="545"/>
      <c r="H389" s="546"/>
      <c r="I389" s="543"/>
      <c r="J389" s="543"/>
      <c r="K389" s="543"/>
      <c r="L389" s="534">
        <f>IF(OR(C389&gt;A_Stammdaten!$B$12,NOT(ISNUMBER(C389))),0,SUM($I389:J389)-$K389)</f>
        <v>0</v>
      </c>
      <c r="M389" s="543"/>
      <c r="N389" s="534">
        <f t="shared" si="22"/>
        <v>0</v>
      </c>
      <c r="O389" s="551"/>
      <c r="P389" s="534">
        <f t="shared" si="23"/>
        <v>0</v>
      </c>
      <c r="Q389" s="535">
        <f t="shared" si="24"/>
        <v>0</v>
      </c>
    </row>
    <row r="390" spans="1:17" x14ac:dyDescent="0.25">
      <c r="A390" s="536" t="b">
        <f t="shared" si="25"/>
        <v>0</v>
      </c>
      <c r="B390" s="543"/>
      <c r="C390" s="544"/>
      <c r="D390" s="544"/>
      <c r="E390" s="544"/>
      <c r="F390" s="544"/>
      <c r="G390" s="545"/>
      <c r="H390" s="546"/>
      <c r="I390" s="543"/>
      <c r="J390" s="543"/>
      <c r="K390" s="543"/>
      <c r="L390" s="534">
        <f>IF(OR(C390&gt;A_Stammdaten!$B$12,NOT(ISNUMBER(C390))),0,SUM($I390:J390)-$K390)</f>
        <v>0</v>
      </c>
      <c r="M390" s="543"/>
      <c r="N390" s="534">
        <f t="shared" ref="N390:N453" si="26">IF( H390="Nein",M390+L390,L390)</f>
        <v>0</v>
      </c>
      <c r="O390" s="551"/>
      <c r="P390" s="534">
        <f t="shared" ref="P390:P453" si="27">IF(OR(H390="nein",H390="ja"),IF(H390="ja",0,IF(AND(O390&lt;&gt;0,H390="nein"),L390+M390-Q390,"Restauflösungsdauer fehlt!")),0)</f>
        <v>0</v>
      </c>
      <c r="Q390" s="535">
        <f t="shared" ref="Q390:Q453" si="28">IF(O390=0,L390+M390,(L390+M390)/O390*(O390-1))</f>
        <v>0</v>
      </c>
    </row>
    <row r="391" spans="1:17" x14ac:dyDescent="0.25">
      <c r="A391" s="536" t="b">
        <f t="shared" si="25"/>
        <v>0</v>
      </c>
      <c r="B391" s="543"/>
      <c r="C391" s="544"/>
      <c r="D391" s="544"/>
      <c r="E391" s="544"/>
      <c r="F391" s="544"/>
      <c r="G391" s="545"/>
      <c r="H391" s="546"/>
      <c r="I391" s="543"/>
      <c r="J391" s="543"/>
      <c r="K391" s="543"/>
      <c r="L391" s="534">
        <f>IF(OR(C391&gt;A_Stammdaten!$B$12,NOT(ISNUMBER(C391))),0,SUM($I391:J391)-$K391)</f>
        <v>0</v>
      </c>
      <c r="M391" s="543"/>
      <c r="N391" s="534">
        <f t="shared" si="26"/>
        <v>0</v>
      </c>
      <c r="O391" s="551"/>
      <c r="P391" s="534">
        <f t="shared" si="27"/>
        <v>0</v>
      </c>
      <c r="Q391" s="535">
        <f t="shared" si="28"/>
        <v>0</v>
      </c>
    </row>
    <row r="392" spans="1:17" x14ac:dyDescent="0.25">
      <c r="A392" s="536" t="b">
        <f t="shared" si="25"/>
        <v>0</v>
      </c>
      <c r="B392" s="543"/>
      <c r="C392" s="544"/>
      <c r="D392" s="544"/>
      <c r="E392" s="544"/>
      <c r="F392" s="544"/>
      <c r="G392" s="545"/>
      <c r="H392" s="546"/>
      <c r="I392" s="543"/>
      <c r="J392" s="543"/>
      <c r="K392" s="543"/>
      <c r="L392" s="534">
        <f>IF(OR(C392&gt;A_Stammdaten!$B$12,NOT(ISNUMBER(C392))),0,SUM($I392:J392)-$K392)</f>
        <v>0</v>
      </c>
      <c r="M392" s="543"/>
      <c r="N392" s="534">
        <f t="shared" si="26"/>
        <v>0</v>
      </c>
      <c r="O392" s="551"/>
      <c r="P392" s="534">
        <f t="shared" si="27"/>
        <v>0</v>
      </c>
      <c r="Q392" s="535">
        <f t="shared" si="28"/>
        <v>0</v>
      </c>
    </row>
    <row r="393" spans="1:17" x14ac:dyDescent="0.25">
      <c r="A393" s="536" t="b">
        <f t="shared" si="25"/>
        <v>0</v>
      </c>
      <c r="B393" s="543"/>
      <c r="C393" s="544"/>
      <c r="D393" s="544"/>
      <c r="E393" s="544"/>
      <c r="F393" s="544"/>
      <c r="G393" s="545"/>
      <c r="H393" s="546"/>
      <c r="I393" s="543"/>
      <c r="J393" s="543"/>
      <c r="K393" s="543"/>
      <c r="L393" s="534">
        <f>IF(OR(C393&gt;A_Stammdaten!$B$12,NOT(ISNUMBER(C393))),0,SUM($I393:J393)-$K393)</f>
        <v>0</v>
      </c>
      <c r="M393" s="543"/>
      <c r="N393" s="534">
        <f t="shared" si="26"/>
        <v>0</v>
      </c>
      <c r="O393" s="551"/>
      <c r="P393" s="534">
        <f t="shared" si="27"/>
        <v>0</v>
      </c>
      <c r="Q393" s="535">
        <f t="shared" si="28"/>
        <v>0</v>
      </c>
    </row>
    <row r="394" spans="1:17" x14ac:dyDescent="0.25">
      <c r="A394" s="536" t="b">
        <f t="shared" si="25"/>
        <v>0</v>
      </c>
      <c r="B394" s="543"/>
      <c r="C394" s="544"/>
      <c r="D394" s="544"/>
      <c r="E394" s="544"/>
      <c r="F394" s="544"/>
      <c r="G394" s="545"/>
      <c r="H394" s="546"/>
      <c r="I394" s="543"/>
      <c r="J394" s="543"/>
      <c r="K394" s="543"/>
      <c r="L394" s="534">
        <f>IF(OR(C394&gt;A_Stammdaten!$B$12,NOT(ISNUMBER(C394))),0,SUM($I394:J394)-$K394)</f>
        <v>0</v>
      </c>
      <c r="M394" s="543"/>
      <c r="N394" s="534">
        <f t="shared" si="26"/>
        <v>0</v>
      </c>
      <c r="O394" s="551"/>
      <c r="P394" s="534">
        <f t="shared" si="27"/>
        <v>0</v>
      </c>
      <c r="Q394" s="535">
        <f t="shared" si="28"/>
        <v>0</v>
      </c>
    </row>
    <row r="395" spans="1:17" x14ac:dyDescent="0.25">
      <c r="A395" s="536" t="b">
        <f t="shared" si="25"/>
        <v>0</v>
      </c>
      <c r="B395" s="543"/>
      <c r="C395" s="544"/>
      <c r="D395" s="544"/>
      <c r="E395" s="544"/>
      <c r="F395" s="544"/>
      <c r="G395" s="545"/>
      <c r="H395" s="546"/>
      <c r="I395" s="543"/>
      <c r="J395" s="543"/>
      <c r="K395" s="543"/>
      <c r="L395" s="534">
        <f>IF(OR(C395&gt;A_Stammdaten!$B$12,NOT(ISNUMBER(C395))),0,SUM($I395:J395)-$K395)</f>
        <v>0</v>
      </c>
      <c r="M395" s="543"/>
      <c r="N395" s="534">
        <f t="shared" si="26"/>
        <v>0</v>
      </c>
      <c r="O395" s="551"/>
      <c r="P395" s="534">
        <f t="shared" si="27"/>
        <v>0</v>
      </c>
      <c r="Q395" s="535">
        <f t="shared" si="28"/>
        <v>0</v>
      </c>
    </row>
    <row r="396" spans="1:17" x14ac:dyDescent="0.25">
      <c r="A396" s="536" t="b">
        <f t="shared" si="25"/>
        <v>0</v>
      </c>
      <c r="B396" s="543"/>
      <c r="C396" s="544"/>
      <c r="D396" s="544"/>
      <c r="E396" s="544"/>
      <c r="F396" s="544"/>
      <c r="G396" s="545"/>
      <c r="H396" s="546"/>
      <c r="I396" s="543"/>
      <c r="J396" s="543"/>
      <c r="K396" s="543"/>
      <c r="L396" s="534">
        <f>IF(OR(C396&gt;A_Stammdaten!$B$12,NOT(ISNUMBER(C396))),0,SUM($I396:J396)-$K396)</f>
        <v>0</v>
      </c>
      <c r="M396" s="543"/>
      <c r="N396" s="534">
        <f t="shared" si="26"/>
        <v>0</v>
      </c>
      <c r="O396" s="551"/>
      <c r="P396" s="534">
        <f t="shared" si="27"/>
        <v>0</v>
      </c>
      <c r="Q396" s="535">
        <f t="shared" si="28"/>
        <v>0</v>
      </c>
    </row>
    <row r="397" spans="1:17" x14ac:dyDescent="0.25">
      <c r="A397" s="536" t="b">
        <f t="shared" si="25"/>
        <v>0</v>
      </c>
      <c r="B397" s="543"/>
      <c r="C397" s="544"/>
      <c r="D397" s="544"/>
      <c r="E397" s="544"/>
      <c r="F397" s="544"/>
      <c r="G397" s="545"/>
      <c r="H397" s="546"/>
      <c r="I397" s="543"/>
      <c r="J397" s="543"/>
      <c r="K397" s="543"/>
      <c r="L397" s="534">
        <f>IF(OR(C397&gt;A_Stammdaten!$B$12,NOT(ISNUMBER(C397))),0,SUM($I397:J397)-$K397)</f>
        <v>0</v>
      </c>
      <c r="M397" s="543"/>
      <c r="N397" s="534">
        <f t="shared" si="26"/>
        <v>0</v>
      </c>
      <c r="O397" s="551"/>
      <c r="P397" s="534">
        <f t="shared" si="27"/>
        <v>0</v>
      </c>
      <c r="Q397" s="535">
        <f t="shared" si="28"/>
        <v>0</v>
      </c>
    </row>
    <row r="398" spans="1:17" x14ac:dyDescent="0.25">
      <c r="A398" s="536" t="b">
        <f t="shared" si="25"/>
        <v>0</v>
      </c>
      <c r="B398" s="543"/>
      <c r="C398" s="544"/>
      <c r="D398" s="544"/>
      <c r="E398" s="544"/>
      <c r="F398" s="544"/>
      <c r="G398" s="545"/>
      <c r="H398" s="546"/>
      <c r="I398" s="543"/>
      <c r="J398" s="543"/>
      <c r="K398" s="543"/>
      <c r="L398" s="534">
        <f>IF(OR(C398&gt;A_Stammdaten!$B$12,NOT(ISNUMBER(C398))),0,SUM($I398:J398)-$K398)</f>
        <v>0</v>
      </c>
      <c r="M398" s="543"/>
      <c r="N398" s="534">
        <f t="shared" si="26"/>
        <v>0</v>
      </c>
      <c r="O398" s="551"/>
      <c r="P398" s="534">
        <f t="shared" si="27"/>
        <v>0</v>
      </c>
      <c r="Q398" s="535">
        <f t="shared" si="28"/>
        <v>0</v>
      </c>
    </row>
    <row r="399" spans="1:17" x14ac:dyDescent="0.25">
      <c r="A399" s="536" t="b">
        <f t="shared" si="25"/>
        <v>0</v>
      </c>
      <c r="B399" s="543"/>
      <c r="C399" s="544"/>
      <c r="D399" s="544"/>
      <c r="E399" s="544"/>
      <c r="F399" s="544"/>
      <c r="G399" s="545"/>
      <c r="H399" s="546"/>
      <c r="I399" s="543"/>
      <c r="J399" s="543"/>
      <c r="K399" s="543"/>
      <c r="L399" s="534">
        <f>IF(OR(C399&gt;A_Stammdaten!$B$12,NOT(ISNUMBER(C399))),0,SUM($I399:J399)-$K399)</f>
        <v>0</v>
      </c>
      <c r="M399" s="543"/>
      <c r="N399" s="534">
        <f t="shared" si="26"/>
        <v>0</v>
      </c>
      <c r="O399" s="551"/>
      <c r="P399" s="534">
        <f t="shared" si="27"/>
        <v>0</v>
      </c>
      <c r="Q399" s="535">
        <f t="shared" si="28"/>
        <v>0</v>
      </c>
    </row>
    <row r="400" spans="1:17" x14ac:dyDescent="0.25">
      <c r="A400" s="536" t="b">
        <f t="shared" si="25"/>
        <v>0</v>
      </c>
      <c r="B400" s="543"/>
      <c r="C400" s="544"/>
      <c r="D400" s="544"/>
      <c r="E400" s="544"/>
      <c r="F400" s="544"/>
      <c r="G400" s="545"/>
      <c r="H400" s="546"/>
      <c r="I400" s="543"/>
      <c r="J400" s="543"/>
      <c r="K400" s="543"/>
      <c r="L400" s="534">
        <f>IF(OR(C400&gt;A_Stammdaten!$B$12,NOT(ISNUMBER(C400))),0,SUM($I400:J400)-$K400)</f>
        <v>0</v>
      </c>
      <c r="M400" s="543"/>
      <c r="N400" s="534">
        <f t="shared" si="26"/>
        <v>0</v>
      </c>
      <c r="O400" s="551"/>
      <c r="P400" s="534">
        <f t="shared" si="27"/>
        <v>0</v>
      </c>
      <c r="Q400" s="535">
        <f t="shared" si="28"/>
        <v>0</v>
      </c>
    </row>
    <row r="401" spans="1:17" x14ac:dyDescent="0.25">
      <c r="A401" s="536" t="b">
        <f t="shared" si="25"/>
        <v>0</v>
      </c>
      <c r="B401" s="543"/>
      <c r="C401" s="544"/>
      <c r="D401" s="544"/>
      <c r="E401" s="544"/>
      <c r="F401" s="544"/>
      <c r="G401" s="545"/>
      <c r="H401" s="546"/>
      <c r="I401" s="543"/>
      <c r="J401" s="543"/>
      <c r="K401" s="543"/>
      <c r="L401" s="534">
        <f>IF(OR(C401&gt;A_Stammdaten!$B$12,NOT(ISNUMBER(C401))),0,SUM($I401:J401)-$K401)</f>
        <v>0</v>
      </c>
      <c r="M401" s="543"/>
      <c r="N401" s="534">
        <f t="shared" si="26"/>
        <v>0</v>
      </c>
      <c r="O401" s="551"/>
      <c r="P401" s="534">
        <f t="shared" si="27"/>
        <v>0</v>
      </c>
      <c r="Q401" s="535">
        <f t="shared" si="28"/>
        <v>0</v>
      </c>
    </row>
    <row r="402" spans="1:17" x14ac:dyDescent="0.25">
      <c r="A402" s="536" t="b">
        <f t="shared" si="25"/>
        <v>0</v>
      </c>
      <c r="B402" s="543"/>
      <c r="C402" s="544"/>
      <c r="D402" s="544"/>
      <c r="E402" s="544"/>
      <c r="F402" s="544"/>
      <c r="G402" s="545"/>
      <c r="H402" s="546"/>
      <c r="I402" s="543"/>
      <c r="J402" s="543"/>
      <c r="K402" s="543"/>
      <c r="L402" s="534">
        <f>IF(OR(C402&gt;A_Stammdaten!$B$12,NOT(ISNUMBER(C402))),0,SUM($I402:J402)-$K402)</f>
        <v>0</v>
      </c>
      <c r="M402" s="543"/>
      <c r="N402" s="534">
        <f t="shared" si="26"/>
        <v>0</v>
      </c>
      <c r="O402" s="551"/>
      <c r="P402" s="534">
        <f t="shared" si="27"/>
        <v>0</v>
      </c>
      <c r="Q402" s="535">
        <f t="shared" si="28"/>
        <v>0</v>
      </c>
    </row>
    <row r="403" spans="1:17" x14ac:dyDescent="0.25">
      <c r="A403" s="536" t="b">
        <f t="shared" si="25"/>
        <v>0</v>
      </c>
      <c r="B403" s="543"/>
      <c r="C403" s="544"/>
      <c r="D403" s="544"/>
      <c r="E403" s="544"/>
      <c r="F403" s="544"/>
      <c r="G403" s="545"/>
      <c r="H403" s="546"/>
      <c r="I403" s="543"/>
      <c r="J403" s="543"/>
      <c r="K403" s="543"/>
      <c r="L403" s="534">
        <f>IF(OR(C403&gt;A_Stammdaten!$B$12,NOT(ISNUMBER(C403))),0,SUM($I403:J403)-$K403)</f>
        <v>0</v>
      </c>
      <c r="M403" s="543"/>
      <c r="N403" s="534">
        <f t="shared" si="26"/>
        <v>0</v>
      </c>
      <c r="O403" s="551"/>
      <c r="P403" s="534">
        <f t="shared" si="27"/>
        <v>0</v>
      </c>
      <c r="Q403" s="535">
        <f t="shared" si="28"/>
        <v>0</v>
      </c>
    </row>
    <row r="404" spans="1:17" x14ac:dyDescent="0.25">
      <c r="A404" s="536" t="b">
        <f t="shared" si="25"/>
        <v>0</v>
      </c>
      <c r="B404" s="543"/>
      <c r="C404" s="544"/>
      <c r="D404" s="544"/>
      <c r="E404" s="544"/>
      <c r="F404" s="544"/>
      <c r="G404" s="545"/>
      <c r="H404" s="546"/>
      <c r="I404" s="543"/>
      <c r="J404" s="543"/>
      <c r="K404" s="543"/>
      <c r="L404" s="534">
        <f>IF(OR(C404&gt;A_Stammdaten!$B$12,NOT(ISNUMBER(C404))),0,SUM($I404:J404)-$K404)</f>
        <v>0</v>
      </c>
      <c r="M404" s="543"/>
      <c r="N404" s="534">
        <f t="shared" si="26"/>
        <v>0</v>
      </c>
      <c r="O404" s="551"/>
      <c r="P404" s="534">
        <f t="shared" si="27"/>
        <v>0</v>
      </c>
      <c r="Q404" s="535">
        <f t="shared" si="28"/>
        <v>0</v>
      </c>
    </row>
    <row r="405" spans="1:17" x14ac:dyDescent="0.25">
      <c r="A405" s="536" t="b">
        <f t="shared" si="25"/>
        <v>0</v>
      </c>
      <c r="B405" s="543"/>
      <c r="C405" s="544"/>
      <c r="D405" s="544"/>
      <c r="E405" s="544"/>
      <c r="F405" s="544"/>
      <c r="G405" s="545"/>
      <c r="H405" s="546"/>
      <c r="I405" s="543"/>
      <c r="J405" s="543"/>
      <c r="K405" s="543"/>
      <c r="L405" s="534">
        <f>IF(OR(C405&gt;A_Stammdaten!$B$12,NOT(ISNUMBER(C405))),0,SUM($I405:J405)-$K405)</f>
        <v>0</v>
      </c>
      <c r="M405" s="543"/>
      <c r="N405" s="534">
        <f t="shared" si="26"/>
        <v>0</v>
      </c>
      <c r="O405" s="551"/>
      <c r="P405" s="534">
        <f t="shared" si="27"/>
        <v>0</v>
      </c>
      <c r="Q405" s="535">
        <f t="shared" si="28"/>
        <v>0</v>
      </c>
    </row>
    <row r="406" spans="1:17" x14ac:dyDescent="0.25">
      <c r="A406" s="536" t="b">
        <f t="shared" si="25"/>
        <v>0</v>
      </c>
      <c r="B406" s="543"/>
      <c r="C406" s="544"/>
      <c r="D406" s="544"/>
      <c r="E406" s="544"/>
      <c r="F406" s="544"/>
      <c r="G406" s="545"/>
      <c r="H406" s="546"/>
      <c r="I406" s="543"/>
      <c r="J406" s="543"/>
      <c r="K406" s="543"/>
      <c r="L406" s="534">
        <f>IF(OR(C406&gt;A_Stammdaten!$B$12,NOT(ISNUMBER(C406))),0,SUM($I406:J406)-$K406)</f>
        <v>0</v>
      </c>
      <c r="M406" s="543"/>
      <c r="N406" s="534">
        <f t="shared" si="26"/>
        <v>0</v>
      </c>
      <c r="O406" s="551"/>
      <c r="P406" s="534">
        <f t="shared" si="27"/>
        <v>0</v>
      </c>
      <c r="Q406" s="535">
        <f t="shared" si="28"/>
        <v>0</v>
      </c>
    </row>
    <row r="407" spans="1:17" x14ac:dyDescent="0.25">
      <c r="A407" s="536" t="b">
        <f t="shared" si="25"/>
        <v>0</v>
      </c>
      <c r="B407" s="543"/>
      <c r="C407" s="544"/>
      <c r="D407" s="544"/>
      <c r="E407" s="544"/>
      <c r="F407" s="544"/>
      <c r="G407" s="545"/>
      <c r="H407" s="546"/>
      <c r="I407" s="543"/>
      <c r="J407" s="543"/>
      <c r="K407" s="543"/>
      <c r="L407" s="534">
        <f>IF(OR(C407&gt;A_Stammdaten!$B$12,NOT(ISNUMBER(C407))),0,SUM($I407:J407)-$K407)</f>
        <v>0</v>
      </c>
      <c r="M407" s="543"/>
      <c r="N407" s="534">
        <f t="shared" si="26"/>
        <v>0</v>
      </c>
      <c r="O407" s="551"/>
      <c r="P407" s="534">
        <f t="shared" si="27"/>
        <v>0</v>
      </c>
      <c r="Q407" s="535">
        <f t="shared" si="28"/>
        <v>0</v>
      </c>
    </row>
    <row r="408" spans="1:17" x14ac:dyDescent="0.25">
      <c r="A408" s="536" t="b">
        <f t="shared" si="25"/>
        <v>0</v>
      </c>
      <c r="B408" s="543"/>
      <c r="C408" s="544"/>
      <c r="D408" s="544"/>
      <c r="E408" s="544"/>
      <c r="F408" s="544"/>
      <c r="G408" s="545"/>
      <c r="H408" s="546"/>
      <c r="I408" s="543"/>
      <c r="J408" s="543"/>
      <c r="K408" s="543"/>
      <c r="L408" s="534">
        <f>IF(OR(C408&gt;A_Stammdaten!$B$12,NOT(ISNUMBER(C408))),0,SUM($I408:J408)-$K408)</f>
        <v>0</v>
      </c>
      <c r="M408" s="543"/>
      <c r="N408" s="534">
        <f t="shared" si="26"/>
        <v>0</v>
      </c>
      <c r="O408" s="551"/>
      <c r="P408" s="534">
        <f t="shared" si="27"/>
        <v>0</v>
      </c>
      <c r="Q408" s="535">
        <f t="shared" si="28"/>
        <v>0</v>
      </c>
    </row>
    <row r="409" spans="1:17" x14ac:dyDescent="0.25">
      <c r="A409" s="536" t="b">
        <f t="shared" si="25"/>
        <v>0</v>
      </c>
      <c r="B409" s="543"/>
      <c r="C409" s="544"/>
      <c r="D409" s="544"/>
      <c r="E409" s="544"/>
      <c r="F409" s="544"/>
      <c r="G409" s="545"/>
      <c r="H409" s="546"/>
      <c r="I409" s="543"/>
      <c r="J409" s="543"/>
      <c r="K409" s="543"/>
      <c r="L409" s="534">
        <f>IF(OR(C409&gt;A_Stammdaten!$B$12,NOT(ISNUMBER(C409))),0,SUM($I409:J409)-$K409)</f>
        <v>0</v>
      </c>
      <c r="M409" s="543"/>
      <c r="N409" s="534">
        <f t="shared" si="26"/>
        <v>0</v>
      </c>
      <c r="O409" s="551"/>
      <c r="P409" s="534">
        <f t="shared" si="27"/>
        <v>0</v>
      </c>
      <c r="Q409" s="535">
        <f t="shared" si="28"/>
        <v>0</v>
      </c>
    </row>
    <row r="410" spans="1:17" x14ac:dyDescent="0.25">
      <c r="A410" s="536" t="b">
        <f t="shared" si="25"/>
        <v>0</v>
      </c>
      <c r="B410" s="543"/>
      <c r="C410" s="544"/>
      <c r="D410" s="544"/>
      <c r="E410" s="544"/>
      <c r="F410" s="544"/>
      <c r="G410" s="545"/>
      <c r="H410" s="546"/>
      <c r="I410" s="543"/>
      <c r="J410" s="543"/>
      <c r="K410" s="543"/>
      <c r="L410" s="534">
        <f>IF(OR(C410&gt;A_Stammdaten!$B$12,NOT(ISNUMBER(C410))),0,SUM($I410:J410)-$K410)</f>
        <v>0</v>
      </c>
      <c r="M410" s="543"/>
      <c r="N410" s="534">
        <f t="shared" si="26"/>
        <v>0</v>
      </c>
      <c r="O410" s="551"/>
      <c r="P410" s="534">
        <f t="shared" si="27"/>
        <v>0</v>
      </c>
      <c r="Q410" s="535">
        <f t="shared" si="28"/>
        <v>0</v>
      </c>
    </row>
    <row r="411" spans="1:17" x14ac:dyDescent="0.25">
      <c r="A411" s="536" t="b">
        <f t="shared" si="25"/>
        <v>0</v>
      </c>
      <c r="B411" s="543"/>
      <c r="C411" s="544"/>
      <c r="D411" s="544"/>
      <c r="E411" s="544"/>
      <c r="F411" s="544"/>
      <c r="G411" s="545"/>
      <c r="H411" s="546"/>
      <c r="I411" s="543"/>
      <c r="J411" s="543"/>
      <c r="K411" s="543"/>
      <c r="L411" s="534">
        <f>IF(OR(C411&gt;A_Stammdaten!$B$12,NOT(ISNUMBER(C411))),0,SUM($I411:J411)-$K411)</f>
        <v>0</v>
      </c>
      <c r="M411" s="543"/>
      <c r="N411" s="534">
        <f t="shared" si="26"/>
        <v>0</v>
      </c>
      <c r="O411" s="551"/>
      <c r="P411" s="534">
        <f t="shared" si="27"/>
        <v>0</v>
      </c>
      <c r="Q411" s="535">
        <f t="shared" si="28"/>
        <v>0</v>
      </c>
    </row>
    <row r="412" spans="1:17" x14ac:dyDescent="0.25">
      <c r="A412" s="536" t="b">
        <f t="shared" si="25"/>
        <v>0</v>
      </c>
      <c r="B412" s="543"/>
      <c r="C412" s="544"/>
      <c r="D412" s="544"/>
      <c r="E412" s="544"/>
      <c r="F412" s="544"/>
      <c r="G412" s="545"/>
      <c r="H412" s="546"/>
      <c r="I412" s="543"/>
      <c r="J412" s="543"/>
      <c r="K412" s="543"/>
      <c r="L412" s="534">
        <f>IF(OR(C412&gt;A_Stammdaten!$B$12,NOT(ISNUMBER(C412))),0,SUM($I412:J412)-$K412)</f>
        <v>0</v>
      </c>
      <c r="M412" s="543"/>
      <c r="N412" s="534">
        <f t="shared" si="26"/>
        <v>0</v>
      </c>
      <c r="O412" s="551"/>
      <c r="P412" s="534">
        <f t="shared" si="27"/>
        <v>0</v>
      </c>
      <c r="Q412" s="535">
        <f t="shared" si="28"/>
        <v>0</v>
      </c>
    </row>
    <row r="413" spans="1:17" x14ac:dyDescent="0.25">
      <c r="A413" s="536" t="b">
        <f t="shared" si="25"/>
        <v>0</v>
      </c>
      <c r="B413" s="543"/>
      <c r="C413" s="544"/>
      <c r="D413" s="544"/>
      <c r="E413" s="544"/>
      <c r="F413" s="544"/>
      <c r="G413" s="545"/>
      <c r="H413" s="546"/>
      <c r="I413" s="543"/>
      <c r="J413" s="543"/>
      <c r="K413" s="543"/>
      <c r="L413" s="534">
        <f>IF(OR(C413&gt;A_Stammdaten!$B$12,NOT(ISNUMBER(C413))),0,SUM($I413:J413)-$K413)</f>
        <v>0</v>
      </c>
      <c r="M413" s="543"/>
      <c r="N413" s="534">
        <f t="shared" si="26"/>
        <v>0</v>
      </c>
      <c r="O413" s="551"/>
      <c r="P413" s="534">
        <f t="shared" si="27"/>
        <v>0</v>
      </c>
      <c r="Q413" s="535">
        <f t="shared" si="28"/>
        <v>0</v>
      </c>
    </row>
    <row r="414" spans="1:17" x14ac:dyDescent="0.25">
      <c r="A414" s="536" t="b">
        <f t="shared" si="25"/>
        <v>0</v>
      </c>
      <c r="B414" s="543"/>
      <c r="C414" s="544"/>
      <c r="D414" s="544"/>
      <c r="E414" s="544"/>
      <c r="F414" s="544"/>
      <c r="G414" s="545"/>
      <c r="H414" s="546"/>
      <c r="I414" s="543"/>
      <c r="J414" s="543"/>
      <c r="K414" s="543"/>
      <c r="L414" s="534">
        <f>IF(OR(C414&gt;A_Stammdaten!$B$12,NOT(ISNUMBER(C414))),0,SUM($I414:J414)-$K414)</f>
        <v>0</v>
      </c>
      <c r="M414" s="543"/>
      <c r="N414" s="534">
        <f t="shared" si="26"/>
        <v>0</v>
      </c>
      <c r="O414" s="551"/>
      <c r="P414" s="534">
        <f t="shared" si="27"/>
        <v>0</v>
      </c>
      <c r="Q414" s="535">
        <f t="shared" si="28"/>
        <v>0</v>
      </c>
    </row>
    <row r="415" spans="1:17" x14ac:dyDescent="0.25">
      <c r="A415" s="536" t="b">
        <f t="shared" si="25"/>
        <v>0</v>
      </c>
      <c r="B415" s="543"/>
      <c r="C415" s="544"/>
      <c r="D415" s="544"/>
      <c r="E415" s="544"/>
      <c r="F415" s="544"/>
      <c r="G415" s="545"/>
      <c r="H415" s="546"/>
      <c r="I415" s="543"/>
      <c r="J415" s="543"/>
      <c r="K415" s="543"/>
      <c r="L415" s="534">
        <f>IF(OR(C415&gt;A_Stammdaten!$B$12,NOT(ISNUMBER(C415))),0,SUM($I415:J415)-$K415)</f>
        <v>0</v>
      </c>
      <c r="M415" s="543"/>
      <c r="N415" s="534">
        <f t="shared" si="26"/>
        <v>0</v>
      </c>
      <c r="O415" s="551"/>
      <c r="P415" s="534">
        <f t="shared" si="27"/>
        <v>0</v>
      </c>
      <c r="Q415" s="535">
        <f t="shared" si="28"/>
        <v>0</v>
      </c>
    </row>
    <row r="416" spans="1:17" x14ac:dyDescent="0.25">
      <c r="A416" s="536" t="b">
        <f t="shared" si="25"/>
        <v>0</v>
      </c>
      <c r="B416" s="543"/>
      <c r="C416" s="544"/>
      <c r="D416" s="544"/>
      <c r="E416" s="544"/>
      <c r="F416" s="544"/>
      <c r="G416" s="545"/>
      <c r="H416" s="546"/>
      <c r="I416" s="543"/>
      <c r="J416" s="543"/>
      <c r="K416" s="543"/>
      <c r="L416" s="534">
        <f>IF(OR(C416&gt;A_Stammdaten!$B$12,NOT(ISNUMBER(C416))),0,SUM($I416:J416)-$K416)</f>
        <v>0</v>
      </c>
      <c r="M416" s="543"/>
      <c r="N416" s="534">
        <f t="shared" si="26"/>
        <v>0</v>
      </c>
      <c r="O416" s="551"/>
      <c r="P416" s="534">
        <f t="shared" si="27"/>
        <v>0</v>
      </c>
      <c r="Q416" s="535">
        <f t="shared" si="28"/>
        <v>0</v>
      </c>
    </row>
    <row r="417" spans="1:17" x14ac:dyDescent="0.25">
      <c r="A417" s="536" t="b">
        <f t="shared" si="25"/>
        <v>0</v>
      </c>
      <c r="B417" s="543"/>
      <c r="C417" s="544"/>
      <c r="D417" s="544"/>
      <c r="E417" s="544"/>
      <c r="F417" s="544"/>
      <c r="G417" s="545"/>
      <c r="H417" s="546"/>
      <c r="I417" s="543"/>
      <c r="J417" s="543"/>
      <c r="K417" s="543"/>
      <c r="L417" s="534">
        <f>IF(OR(C417&gt;A_Stammdaten!$B$12,NOT(ISNUMBER(C417))),0,SUM($I417:J417)-$K417)</f>
        <v>0</v>
      </c>
      <c r="M417" s="543"/>
      <c r="N417" s="534">
        <f t="shared" si="26"/>
        <v>0</v>
      </c>
      <c r="O417" s="551"/>
      <c r="P417" s="534">
        <f t="shared" si="27"/>
        <v>0</v>
      </c>
      <c r="Q417" s="535">
        <f t="shared" si="28"/>
        <v>0</v>
      </c>
    </row>
    <row r="418" spans="1:17" x14ac:dyDescent="0.25">
      <c r="A418" s="536" t="b">
        <f t="shared" si="25"/>
        <v>0</v>
      </c>
      <c r="B418" s="543"/>
      <c r="C418" s="544"/>
      <c r="D418" s="544"/>
      <c r="E418" s="544"/>
      <c r="F418" s="544"/>
      <c r="G418" s="545"/>
      <c r="H418" s="546"/>
      <c r="I418" s="543"/>
      <c r="J418" s="543"/>
      <c r="K418" s="543"/>
      <c r="L418" s="534">
        <f>IF(OR(C418&gt;A_Stammdaten!$B$12,NOT(ISNUMBER(C418))),0,SUM($I418:J418)-$K418)</f>
        <v>0</v>
      </c>
      <c r="M418" s="543"/>
      <c r="N418" s="534">
        <f t="shared" si="26"/>
        <v>0</v>
      </c>
      <c r="O418" s="551"/>
      <c r="P418" s="534">
        <f t="shared" si="27"/>
        <v>0</v>
      </c>
      <c r="Q418" s="535">
        <f t="shared" si="28"/>
        <v>0</v>
      </c>
    </row>
    <row r="419" spans="1:17" x14ac:dyDescent="0.25">
      <c r="A419" s="536" t="b">
        <f t="shared" si="25"/>
        <v>0</v>
      </c>
      <c r="B419" s="543"/>
      <c r="C419" s="544"/>
      <c r="D419" s="544"/>
      <c r="E419" s="544"/>
      <c r="F419" s="544"/>
      <c r="G419" s="545"/>
      <c r="H419" s="546"/>
      <c r="I419" s="543"/>
      <c r="J419" s="543"/>
      <c r="K419" s="543"/>
      <c r="L419" s="534">
        <f>IF(OR(C419&gt;A_Stammdaten!$B$12,NOT(ISNUMBER(C419))),0,SUM($I419:J419)-$K419)</f>
        <v>0</v>
      </c>
      <c r="M419" s="543"/>
      <c r="N419" s="534">
        <f t="shared" si="26"/>
        <v>0</v>
      </c>
      <c r="O419" s="551"/>
      <c r="P419" s="534">
        <f t="shared" si="27"/>
        <v>0</v>
      </c>
      <c r="Q419" s="535">
        <f t="shared" si="28"/>
        <v>0</v>
      </c>
    </row>
    <row r="420" spans="1:17" x14ac:dyDescent="0.25">
      <c r="A420" s="536" t="b">
        <f t="shared" si="25"/>
        <v>0</v>
      </c>
      <c r="B420" s="543"/>
      <c r="C420" s="544"/>
      <c r="D420" s="544"/>
      <c r="E420" s="544"/>
      <c r="F420" s="544"/>
      <c r="G420" s="545"/>
      <c r="H420" s="546"/>
      <c r="I420" s="543"/>
      <c r="J420" s="543"/>
      <c r="K420" s="543"/>
      <c r="L420" s="534">
        <f>IF(OR(C420&gt;A_Stammdaten!$B$12,NOT(ISNUMBER(C420))),0,SUM($I420:J420)-$K420)</f>
        <v>0</v>
      </c>
      <c r="M420" s="543"/>
      <c r="N420" s="534">
        <f t="shared" si="26"/>
        <v>0</v>
      </c>
      <c r="O420" s="551"/>
      <c r="P420" s="534">
        <f t="shared" si="27"/>
        <v>0</v>
      </c>
      <c r="Q420" s="535">
        <f t="shared" si="28"/>
        <v>0</v>
      </c>
    </row>
    <row r="421" spans="1:17" x14ac:dyDescent="0.25">
      <c r="A421" s="536" t="b">
        <f t="shared" si="25"/>
        <v>0</v>
      </c>
      <c r="B421" s="543"/>
      <c r="C421" s="544"/>
      <c r="D421" s="544"/>
      <c r="E421" s="544"/>
      <c r="F421" s="544"/>
      <c r="G421" s="545"/>
      <c r="H421" s="546"/>
      <c r="I421" s="543"/>
      <c r="J421" s="543"/>
      <c r="K421" s="543"/>
      <c r="L421" s="534">
        <f>IF(OR(C421&gt;A_Stammdaten!$B$12,NOT(ISNUMBER(C421))),0,SUM($I421:J421)-$K421)</f>
        <v>0</v>
      </c>
      <c r="M421" s="543"/>
      <c r="N421" s="534">
        <f t="shared" si="26"/>
        <v>0</v>
      </c>
      <c r="O421" s="551"/>
      <c r="P421" s="534">
        <f t="shared" si="27"/>
        <v>0</v>
      </c>
      <c r="Q421" s="535">
        <f t="shared" si="28"/>
        <v>0</v>
      </c>
    </row>
    <row r="422" spans="1:17" x14ac:dyDescent="0.25">
      <c r="A422" s="536" t="b">
        <f t="shared" si="25"/>
        <v>0</v>
      </c>
      <c r="B422" s="543"/>
      <c r="C422" s="544"/>
      <c r="D422" s="544"/>
      <c r="E422" s="544"/>
      <c r="F422" s="544"/>
      <c r="G422" s="545"/>
      <c r="H422" s="546"/>
      <c r="I422" s="543"/>
      <c r="J422" s="543"/>
      <c r="K422" s="543"/>
      <c r="L422" s="534">
        <f>IF(OR(C422&gt;A_Stammdaten!$B$12,NOT(ISNUMBER(C422))),0,SUM($I422:J422)-$K422)</f>
        <v>0</v>
      </c>
      <c r="M422" s="543"/>
      <c r="N422" s="534">
        <f t="shared" si="26"/>
        <v>0</v>
      </c>
      <c r="O422" s="551"/>
      <c r="P422" s="534">
        <f t="shared" si="27"/>
        <v>0</v>
      </c>
      <c r="Q422" s="535">
        <f t="shared" si="28"/>
        <v>0</v>
      </c>
    </row>
    <row r="423" spans="1:17" x14ac:dyDescent="0.25">
      <c r="A423" s="536" t="b">
        <f t="shared" si="25"/>
        <v>0</v>
      </c>
      <c r="B423" s="543"/>
      <c r="C423" s="544"/>
      <c r="D423" s="544"/>
      <c r="E423" s="544"/>
      <c r="F423" s="544"/>
      <c r="G423" s="545"/>
      <c r="H423" s="546"/>
      <c r="I423" s="543"/>
      <c r="J423" s="543"/>
      <c r="K423" s="543"/>
      <c r="L423" s="534">
        <f>IF(OR(C423&gt;A_Stammdaten!$B$12,NOT(ISNUMBER(C423))),0,SUM($I423:J423)-$K423)</f>
        <v>0</v>
      </c>
      <c r="M423" s="543"/>
      <c r="N423" s="534">
        <f t="shared" si="26"/>
        <v>0</v>
      </c>
      <c r="O423" s="551"/>
      <c r="P423" s="534">
        <f t="shared" si="27"/>
        <v>0</v>
      </c>
      <c r="Q423" s="535">
        <f t="shared" si="28"/>
        <v>0</v>
      </c>
    </row>
    <row r="424" spans="1:17" x14ac:dyDescent="0.25">
      <c r="A424" s="536" t="b">
        <f t="shared" si="25"/>
        <v>0</v>
      </c>
      <c r="B424" s="543"/>
      <c r="C424" s="544"/>
      <c r="D424" s="544"/>
      <c r="E424" s="544"/>
      <c r="F424" s="544"/>
      <c r="G424" s="545"/>
      <c r="H424" s="546"/>
      <c r="I424" s="543"/>
      <c r="J424" s="543"/>
      <c r="K424" s="543"/>
      <c r="L424" s="534">
        <f>IF(OR(C424&gt;A_Stammdaten!$B$12,NOT(ISNUMBER(C424))),0,SUM($I424:J424)-$K424)</f>
        <v>0</v>
      </c>
      <c r="M424" s="543"/>
      <c r="N424" s="534">
        <f t="shared" si="26"/>
        <v>0</v>
      </c>
      <c r="O424" s="551"/>
      <c r="P424" s="534">
        <f t="shared" si="27"/>
        <v>0</v>
      </c>
      <c r="Q424" s="535">
        <f t="shared" si="28"/>
        <v>0</v>
      </c>
    </row>
    <row r="425" spans="1:17" x14ac:dyDescent="0.25">
      <c r="A425" s="536" t="b">
        <f t="shared" si="25"/>
        <v>0</v>
      </c>
      <c r="B425" s="543"/>
      <c r="C425" s="544"/>
      <c r="D425" s="544"/>
      <c r="E425" s="544"/>
      <c r="F425" s="544"/>
      <c r="G425" s="545"/>
      <c r="H425" s="546"/>
      <c r="I425" s="543"/>
      <c r="J425" s="543"/>
      <c r="K425" s="543"/>
      <c r="L425" s="534">
        <f>IF(OR(C425&gt;A_Stammdaten!$B$12,NOT(ISNUMBER(C425))),0,SUM($I425:J425)-$K425)</f>
        <v>0</v>
      </c>
      <c r="M425" s="543"/>
      <c r="N425" s="534">
        <f t="shared" si="26"/>
        <v>0</v>
      </c>
      <c r="O425" s="551"/>
      <c r="P425" s="534">
        <f t="shared" si="27"/>
        <v>0</v>
      </c>
      <c r="Q425" s="535">
        <f t="shared" si="28"/>
        <v>0</v>
      </c>
    </row>
    <row r="426" spans="1:17" x14ac:dyDescent="0.25">
      <c r="A426" s="536" t="b">
        <f t="shared" si="25"/>
        <v>0</v>
      </c>
      <c r="B426" s="543"/>
      <c r="C426" s="544"/>
      <c r="D426" s="544"/>
      <c r="E426" s="544"/>
      <c r="F426" s="544"/>
      <c r="G426" s="545"/>
      <c r="H426" s="546"/>
      <c r="I426" s="543"/>
      <c r="J426" s="543"/>
      <c r="K426" s="543"/>
      <c r="L426" s="534">
        <f>IF(OR(C426&gt;A_Stammdaten!$B$12,NOT(ISNUMBER(C426))),0,SUM($I426:J426)-$K426)</f>
        <v>0</v>
      </c>
      <c r="M426" s="543"/>
      <c r="N426" s="534">
        <f t="shared" si="26"/>
        <v>0</v>
      </c>
      <c r="O426" s="551"/>
      <c r="P426" s="534">
        <f t="shared" si="27"/>
        <v>0</v>
      </c>
      <c r="Q426" s="535">
        <f t="shared" si="28"/>
        <v>0</v>
      </c>
    </row>
    <row r="427" spans="1:17" x14ac:dyDescent="0.25">
      <c r="A427" s="536" t="b">
        <f t="shared" si="25"/>
        <v>0</v>
      </c>
      <c r="B427" s="543"/>
      <c r="C427" s="544"/>
      <c r="D427" s="544"/>
      <c r="E427" s="544"/>
      <c r="F427" s="544"/>
      <c r="G427" s="545"/>
      <c r="H427" s="546"/>
      <c r="I427" s="543"/>
      <c r="J427" s="543"/>
      <c r="K427" s="543"/>
      <c r="L427" s="534">
        <f>IF(OR(C427&gt;A_Stammdaten!$B$12,NOT(ISNUMBER(C427))),0,SUM($I427:J427)-$K427)</f>
        <v>0</v>
      </c>
      <c r="M427" s="543"/>
      <c r="N427" s="534">
        <f t="shared" si="26"/>
        <v>0</v>
      </c>
      <c r="O427" s="551"/>
      <c r="P427" s="534">
        <f t="shared" si="27"/>
        <v>0</v>
      </c>
      <c r="Q427" s="535">
        <f t="shared" si="28"/>
        <v>0</v>
      </c>
    </row>
    <row r="428" spans="1:17" x14ac:dyDescent="0.25">
      <c r="A428" s="536" t="b">
        <f t="shared" si="25"/>
        <v>0</v>
      </c>
      <c r="B428" s="543"/>
      <c r="C428" s="544"/>
      <c r="D428" s="544"/>
      <c r="E428" s="544"/>
      <c r="F428" s="544"/>
      <c r="G428" s="545"/>
      <c r="H428" s="546"/>
      <c r="I428" s="543"/>
      <c r="J428" s="543"/>
      <c r="K428" s="543"/>
      <c r="L428" s="534">
        <f>IF(OR(C428&gt;A_Stammdaten!$B$12,NOT(ISNUMBER(C428))),0,SUM($I428:J428)-$K428)</f>
        <v>0</v>
      </c>
      <c r="M428" s="543"/>
      <c r="N428" s="534">
        <f t="shared" si="26"/>
        <v>0</v>
      </c>
      <c r="O428" s="551"/>
      <c r="P428" s="534">
        <f t="shared" si="27"/>
        <v>0</v>
      </c>
      <c r="Q428" s="535">
        <f t="shared" si="28"/>
        <v>0</v>
      </c>
    </row>
    <row r="429" spans="1:17" x14ac:dyDescent="0.25">
      <c r="A429" s="536" t="b">
        <f t="shared" si="25"/>
        <v>0</v>
      </c>
      <c r="B429" s="543"/>
      <c r="C429" s="544"/>
      <c r="D429" s="544"/>
      <c r="E429" s="544"/>
      <c r="F429" s="544"/>
      <c r="G429" s="545"/>
      <c r="H429" s="546"/>
      <c r="I429" s="543"/>
      <c r="J429" s="543"/>
      <c r="K429" s="543"/>
      <c r="L429" s="534">
        <f>IF(OR(C429&gt;A_Stammdaten!$B$12,NOT(ISNUMBER(C429))),0,SUM($I429:J429)-$K429)</f>
        <v>0</v>
      </c>
      <c r="M429" s="543"/>
      <c r="N429" s="534">
        <f t="shared" si="26"/>
        <v>0</v>
      </c>
      <c r="O429" s="551"/>
      <c r="P429" s="534">
        <f t="shared" si="27"/>
        <v>0</v>
      </c>
      <c r="Q429" s="535">
        <f t="shared" si="28"/>
        <v>0</v>
      </c>
    </row>
    <row r="430" spans="1:17" x14ac:dyDescent="0.25">
      <c r="A430" s="536" t="b">
        <f t="shared" si="25"/>
        <v>0</v>
      </c>
      <c r="B430" s="543"/>
      <c r="C430" s="544"/>
      <c r="D430" s="544"/>
      <c r="E430" s="544"/>
      <c r="F430" s="544"/>
      <c r="G430" s="545"/>
      <c r="H430" s="546"/>
      <c r="I430" s="543"/>
      <c r="J430" s="543"/>
      <c r="K430" s="543"/>
      <c r="L430" s="534">
        <f>IF(OR(C430&gt;A_Stammdaten!$B$12,NOT(ISNUMBER(C430))),0,SUM($I430:J430)-$K430)</f>
        <v>0</v>
      </c>
      <c r="M430" s="543"/>
      <c r="N430" s="534">
        <f t="shared" si="26"/>
        <v>0</v>
      </c>
      <c r="O430" s="551"/>
      <c r="P430" s="534">
        <f t="shared" si="27"/>
        <v>0</v>
      </c>
      <c r="Q430" s="535">
        <f t="shared" si="28"/>
        <v>0</v>
      </c>
    </row>
    <row r="431" spans="1:17" x14ac:dyDescent="0.25">
      <c r="A431" s="536" t="b">
        <f t="shared" si="25"/>
        <v>0</v>
      </c>
      <c r="B431" s="543"/>
      <c r="C431" s="544"/>
      <c r="D431" s="544"/>
      <c r="E431" s="544"/>
      <c r="F431" s="544"/>
      <c r="G431" s="545"/>
      <c r="H431" s="546"/>
      <c r="I431" s="543"/>
      <c r="J431" s="543"/>
      <c r="K431" s="543"/>
      <c r="L431" s="534">
        <f>IF(OR(C431&gt;A_Stammdaten!$B$12,NOT(ISNUMBER(C431))),0,SUM($I431:J431)-$K431)</f>
        <v>0</v>
      </c>
      <c r="M431" s="543"/>
      <c r="N431" s="534">
        <f t="shared" si="26"/>
        <v>0</v>
      </c>
      <c r="O431" s="551"/>
      <c r="P431" s="534">
        <f t="shared" si="27"/>
        <v>0</v>
      </c>
      <c r="Q431" s="535">
        <f t="shared" si="28"/>
        <v>0</v>
      </c>
    </row>
    <row r="432" spans="1:17" x14ac:dyDescent="0.25">
      <c r="A432" s="536" t="b">
        <f t="shared" si="25"/>
        <v>0</v>
      </c>
      <c r="B432" s="543"/>
      <c r="C432" s="544"/>
      <c r="D432" s="544"/>
      <c r="E432" s="544"/>
      <c r="F432" s="544"/>
      <c r="G432" s="545"/>
      <c r="H432" s="546"/>
      <c r="I432" s="543"/>
      <c r="J432" s="543"/>
      <c r="K432" s="543"/>
      <c r="L432" s="534">
        <f>IF(OR(C432&gt;A_Stammdaten!$B$12,NOT(ISNUMBER(C432))),0,SUM($I432:J432)-$K432)</f>
        <v>0</v>
      </c>
      <c r="M432" s="543"/>
      <c r="N432" s="534">
        <f t="shared" si="26"/>
        <v>0</v>
      </c>
      <c r="O432" s="551"/>
      <c r="P432" s="534">
        <f t="shared" si="27"/>
        <v>0</v>
      </c>
      <c r="Q432" s="535">
        <f t="shared" si="28"/>
        <v>0</v>
      </c>
    </row>
    <row r="433" spans="1:17" x14ac:dyDescent="0.25">
      <c r="A433" s="536" t="b">
        <f t="shared" si="25"/>
        <v>0</v>
      </c>
      <c r="B433" s="543"/>
      <c r="C433" s="544"/>
      <c r="D433" s="544"/>
      <c r="E433" s="544"/>
      <c r="F433" s="544"/>
      <c r="G433" s="545"/>
      <c r="H433" s="546"/>
      <c r="I433" s="543"/>
      <c r="J433" s="543"/>
      <c r="K433" s="543"/>
      <c r="L433" s="534">
        <f>IF(OR(C433&gt;A_Stammdaten!$B$12,NOT(ISNUMBER(C433))),0,SUM($I433:J433)-$K433)</f>
        <v>0</v>
      </c>
      <c r="M433" s="543"/>
      <c r="N433" s="534">
        <f t="shared" si="26"/>
        <v>0</v>
      </c>
      <c r="O433" s="551"/>
      <c r="P433" s="534">
        <f t="shared" si="27"/>
        <v>0</v>
      </c>
      <c r="Q433" s="535">
        <f t="shared" si="28"/>
        <v>0</v>
      </c>
    </row>
    <row r="434" spans="1:17" x14ac:dyDescent="0.25">
      <c r="A434" s="536" t="b">
        <f t="shared" si="25"/>
        <v>0</v>
      </c>
      <c r="B434" s="543"/>
      <c r="C434" s="544"/>
      <c r="D434" s="544"/>
      <c r="E434" s="544"/>
      <c r="F434" s="544"/>
      <c r="G434" s="545"/>
      <c r="H434" s="546"/>
      <c r="I434" s="543"/>
      <c r="J434" s="543"/>
      <c r="K434" s="543"/>
      <c r="L434" s="534">
        <f>IF(OR(C434&gt;A_Stammdaten!$B$12,NOT(ISNUMBER(C434))),0,SUM($I434:J434)-$K434)</f>
        <v>0</v>
      </c>
      <c r="M434" s="543"/>
      <c r="N434" s="534">
        <f t="shared" si="26"/>
        <v>0</v>
      </c>
      <c r="O434" s="551"/>
      <c r="P434" s="534">
        <f t="shared" si="27"/>
        <v>0</v>
      </c>
      <c r="Q434" s="535">
        <f t="shared" si="28"/>
        <v>0</v>
      </c>
    </row>
    <row r="435" spans="1:17" x14ac:dyDescent="0.25">
      <c r="A435" s="536" t="b">
        <f t="shared" si="25"/>
        <v>0</v>
      </c>
      <c r="B435" s="543"/>
      <c r="C435" s="544"/>
      <c r="D435" s="544"/>
      <c r="E435" s="544"/>
      <c r="F435" s="544"/>
      <c r="G435" s="545"/>
      <c r="H435" s="546"/>
      <c r="I435" s="543"/>
      <c r="J435" s="543"/>
      <c r="K435" s="543"/>
      <c r="L435" s="534">
        <f>IF(OR(C435&gt;A_Stammdaten!$B$12,NOT(ISNUMBER(C435))),0,SUM($I435:J435)-$K435)</f>
        <v>0</v>
      </c>
      <c r="M435" s="543"/>
      <c r="N435" s="534">
        <f t="shared" si="26"/>
        <v>0</v>
      </c>
      <c r="O435" s="551"/>
      <c r="P435" s="534">
        <f t="shared" si="27"/>
        <v>0</v>
      </c>
      <c r="Q435" s="535">
        <f t="shared" si="28"/>
        <v>0</v>
      </c>
    </row>
    <row r="436" spans="1:17" x14ac:dyDescent="0.25">
      <c r="A436" s="536" t="b">
        <f t="shared" si="25"/>
        <v>0</v>
      </c>
      <c r="B436" s="543"/>
      <c r="C436" s="544"/>
      <c r="D436" s="544"/>
      <c r="E436" s="544"/>
      <c r="F436" s="544"/>
      <c r="G436" s="545"/>
      <c r="H436" s="546"/>
      <c r="I436" s="543"/>
      <c r="J436" s="543"/>
      <c r="K436" s="543"/>
      <c r="L436" s="534">
        <f>IF(OR(C436&gt;A_Stammdaten!$B$12,NOT(ISNUMBER(C436))),0,SUM($I436:J436)-$K436)</f>
        <v>0</v>
      </c>
      <c r="M436" s="543"/>
      <c r="N436" s="534">
        <f t="shared" si="26"/>
        <v>0</v>
      </c>
      <c r="O436" s="551"/>
      <c r="P436" s="534">
        <f t="shared" si="27"/>
        <v>0</v>
      </c>
      <c r="Q436" s="535">
        <f t="shared" si="28"/>
        <v>0</v>
      </c>
    </row>
    <row r="437" spans="1:17" x14ac:dyDescent="0.25">
      <c r="A437" s="536" t="b">
        <f t="shared" si="25"/>
        <v>0</v>
      </c>
      <c r="B437" s="543"/>
      <c r="C437" s="544"/>
      <c r="D437" s="544"/>
      <c r="E437" s="544"/>
      <c r="F437" s="544"/>
      <c r="G437" s="545"/>
      <c r="H437" s="546"/>
      <c r="I437" s="543"/>
      <c r="J437" s="543"/>
      <c r="K437" s="543"/>
      <c r="L437" s="534">
        <f>IF(OR(C437&gt;A_Stammdaten!$B$12,NOT(ISNUMBER(C437))),0,SUM($I437:J437)-$K437)</f>
        <v>0</v>
      </c>
      <c r="M437" s="543"/>
      <c r="N437" s="534">
        <f t="shared" si="26"/>
        <v>0</v>
      </c>
      <c r="O437" s="551"/>
      <c r="P437" s="534">
        <f t="shared" si="27"/>
        <v>0</v>
      </c>
      <c r="Q437" s="535">
        <f t="shared" si="28"/>
        <v>0</v>
      </c>
    </row>
    <row r="438" spans="1:17" x14ac:dyDescent="0.25">
      <c r="A438" s="536" t="b">
        <f t="shared" si="25"/>
        <v>0</v>
      </c>
      <c r="B438" s="543"/>
      <c r="C438" s="544"/>
      <c r="D438" s="544"/>
      <c r="E438" s="544"/>
      <c r="F438" s="544"/>
      <c r="G438" s="545"/>
      <c r="H438" s="546"/>
      <c r="I438" s="543"/>
      <c r="J438" s="543"/>
      <c r="K438" s="543"/>
      <c r="L438" s="534">
        <f>IF(OR(C438&gt;A_Stammdaten!$B$12,NOT(ISNUMBER(C438))),0,SUM($I438:J438)-$K438)</f>
        <v>0</v>
      </c>
      <c r="M438" s="543"/>
      <c r="N438" s="534">
        <f t="shared" si="26"/>
        <v>0</v>
      </c>
      <c r="O438" s="551"/>
      <c r="P438" s="534">
        <f t="shared" si="27"/>
        <v>0</v>
      </c>
      <c r="Q438" s="535">
        <f t="shared" si="28"/>
        <v>0</v>
      </c>
    </row>
    <row r="439" spans="1:17" x14ac:dyDescent="0.25">
      <c r="A439" s="536" t="b">
        <f t="shared" si="25"/>
        <v>0</v>
      </c>
      <c r="B439" s="543"/>
      <c r="C439" s="544"/>
      <c r="D439" s="544"/>
      <c r="E439" s="544"/>
      <c r="F439" s="544"/>
      <c r="G439" s="545"/>
      <c r="H439" s="546"/>
      <c r="I439" s="543"/>
      <c r="J439" s="543"/>
      <c r="K439" s="543"/>
      <c r="L439" s="534">
        <f>IF(OR(C439&gt;A_Stammdaten!$B$12,NOT(ISNUMBER(C439))),0,SUM($I439:J439)-$K439)</f>
        <v>0</v>
      </c>
      <c r="M439" s="543"/>
      <c r="N439" s="534">
        <f t="shared" si="26"/>
        <v>0</v>
      </c>
      <c r="O439" s="551"/>
      <c r="P439" s="534">
        <f t="shared" si="27"/>
        <v>0</v>
      </c>
      <c r="Q439" s="535">
        <f t="shared" si="28"/>
        <v>0</v>
      </c>
    </row>
    <row r="440" spans="1:17" x14ac:dyDescent="0.25">
      <c r="A440" s="536" t="b">
        <f t="shared" si="25"/>
        <v>0</v>
      </c>
      <c r="B440" s="543"/>
      <c r="C440" s="544"/>
      <c r="D440" s="544"/>
      <c r="E440" s="544"/>
      <c r="F440" s="544"/>
      <c r="G440" s="545"/>
      <c r="H440" s="546"/>
      <c r="I440" s="543"/>
      <c r="J440" s="543"/>
      <c r="K440" s="543"/>
      <c r="L440" s="534">
        <f>IF(OR(C440&gt;A_Stammdaten!$B$12,NOT(ISNUMBER(C440))),0,SUM($I440:J440)-$K440)</f>
        <v>0</v>
      </c>
      <c r="M440" s="543"/>
      <c r="N440" s="534">
        <f t="shared" si="26"/>
        <v>0</v>
      </c>
      <c r="O440" s="551"/>
      <c r="P440" s="534">
        <f t="shared" si="27"/>
        <v>0</v>
      </c>
      <c r="Q440" s="535">
        <f t="shared" si="28"/>
        <v>0</v>
      </c>
    </row>
    <row r="441" spans="1:17" x14ac:dyDescent="0.25">
      <c r="A441" s="536" t="b">
        <f t="shared" si="25"/>
        <v>0</v>
      </c>
      <c r="B441" s="543"/>
      <c r="C441" s="544"/>
      <c r="D441" s="544"/>
      <c r="E441" s="544"/>
      <c r="F441" s="544"/>
      <c r="G441" s="545"/>
      <c r="H441" s="546"/>
      <c r="I441" s="543"/>
      <c r="J441" s="543"/>
      <c r="K441" s="543"/>
      <c r="L441" s="534">
        <f>IF(OR(C441&gt;A_Stammdaten!$B$12,NOT(ISNUMBER(C441))),0,SUM($I441:J441)-$K441)</f>
        <v>0</v>
      </c>
      <c r="M441" s="543"/>
      <c r="N441" s="534">
        <f t="shared" si="26"/>
        <v>0</v>
      </c>
      <c r="O441" s="551"/>
      <c r="P441" s="534">
        <f t="shared" si="27"/>
        <v>0</v>
      </c>
      <c r="Q441" s="535">
        <f t="shared" si="28"/>
        <v>0</v>
      </c>
    </row>
    <row r="442" spans="1:17" x14ac:dyDescent="0.25">
      <c r="A442" s="536" t="b">
        <f t="shared" si="25"/>
        <v>0</v>
      </c>
      <c r="B442" s="543"/>
      <c r="C442" s="544"/>
      <c r="D442" s="544"/>
      <c r="E442" s="544"/>
      <c r="F442" s="544"/>
      <c r="G442" s="545"/>
      <c r="H442" s="546"/>
      <c r="I442" s="543"/>
      <c r="J442" s="543"/>
      <c r="K442" s="543"/>
      <c r="L442" s="534">
        <f>IF(OR(C442&gt;A_Stammdaten!$B$12,NOT(ISNUMBER(C442))),0,SUM($I442:J442)-$K442)</f>
        <v>0</v>
      </c>
      <c r="M442" s="543"/>
      <c r="N442" s="534">
        <f t="shared" si="26"/>
        <v>0</v>
      </c>
      <c r="O442" s="551"/>
      <c r="P442" s="534">
        <f t="shared" si="27"/>
        <v>0</v>
      </c>
      <c r="Q442" s="535">
        <f t="shared" si="28"/>
        <v>0</v>
      </c>
    </row>
    <row r="443" spans="1:17" x14ac:dyDescent="0.25">
      <c r="A443" s="536" t="b">
        <f t="shared" si="25"/>
        <v>0</v>
      </c>
      <c r="B443" s="543"/>
      <c r="C443" s="544"/>
      <c r="D443" s="544"/>
      <c r="E443" s="544"/>
      <c r="F443" s="544"/>
      <c r="G443" s="545"/>
      <c r="H443" s="546"/>
      <c r="I443" s="543"/>
      <c r="J443" s="543"/>
      <c r="K443" s="543"/>
      <c r="L443" s="534">
        <f>IF(OR(C443&gt;A_Stammdaten!$B$12,NOT(ISNUMBER(C443))),0,SUM($I443:J443)-$K443)</f>
        <v>0</v>
      </c>
      <c r="M443" s="543"/>
      <c r="N443" s="534">
        <f t="shared" si="26"/>
        <v>0</v>
      </c>
      <c r="O443" s="551"/>
      <c r="P443" s="534">
        <f t="shared" si="27"/>
        <v>0</v>
      </c>
      <c r="Q443" s="535">
        <f t="shared" si="28"/>
        <v>0</v>
      </c>
    </row>
    <row r="444" spans="1:17" x14ac:dyDescent="0.25">
      <c r="A444" s="536" t="b">
        <f t="shared" si="25"/>
        <v>0</v>
      </c>
      <c r="B444" s="543"/>
      <c r="C444" s="544"/>
      <c r="D444" s="544"/>
      <c r="E444" s="544"/>
      <c r="F444" s="544"/>
      <c r="G444" s="545"/>
      <c r="H444" s="546"/>
      <c r="I444" s="543"/>
      <c r="J444" s="543"/>
      <c r="K444" s="543"/>
      <c r="L444" s="534">
        <f>IF(OR(C444&gt;A_Stammdaten!$B$12,NOT(ISNUMBER(C444))),0,SUM($I444:J444)-$K444)</f>
        <v>0</v>
      </c>
      <c r="M444" s="543"/>
      <c r="N444" s="534">
        <f t="shared" si="26"/>
        <v>0</v>
      </c>
      <c r="O444" s="551"/>
      <c r="P444" s="534">
        <f t="shared" si="27"/>
        <v>0</v>
      </c>
      <c r="Q444" s="535">
        <f t="shared" si="28"/>
        <v>0</v>
      </c>
    </row>
    <row r="445" spans="1:17" x14ac:dyDescent="0.25">
      <c r="A445" s="536" t="b">
        <f t="shared" si="25"/>
        <v>0</v>
      </c>
      <c r="B445" s="543"/>
      <c r="C445" s="544"/>
      <c r="D445" s="544"/>
      <c r="E445" s="544"/>
      <c r="F445" s="544"/>
      <c r="G445" s="545"/>
      <c r="H445" s="546"/>
      <c r="I445" s="543"/>
      <c r="J445" s="543"/>
      <c r="K445" s="543"/>
      <c r="L445" s="534">
        <f>IF(OR(C445&gt;A_Stammdaten!$B$12,NOT(ISNUMBER(C445))),0,SUM($I445:J445)-$K445)</f>
        <v>0</v>
      </c>
      <c r="M445" s="543"/>
      <c r="N445" s="534">
        <f t="shared" si="26"/>
        <v>0</v>
      </c>
      <c r="O445" s="551"/>
      <c r="P445" s="534">
        <f t="shared" si="27"/>
        <v>0</v>
      </c>
      <c r="Q445" s="535">
        <f t="shared" si="28"/>
        <v>0</v>
      </c>
    </row>
    <row r="446" spans="1:17" x14ac:dyDescent="0.25">
      <c r="A446" s="536" t="b">
        <f t="shared" si="25"/>
        <v>0</v>
      </c>
      <c r="B446" s="543"/>
      <c r="C446" s="544"/>
      <c r="D446" s="544"/>
      <c r="E446" s="544"/>
      <c r="F446" s="544"/>
      <c r="G446" s="545"/>
      <c r="H446" s="546"/>
      <c r="I446" s="543"/>
      <c r="J446" s="543"/>
      <c r="K446" s="543"/>
      <c r="L446" s="534">
        <f>IF(OR(C446&gt;A_Stammdaten!$B$12,NOT(ISNUMBER(C446))),0,SUM($I446:J446)-$K446)</f>
        <v>0</v>
      </c>
      <c r="M446" s="543"/>
      <c r="N446" s="534">
        <f t="shared" si="26"/>
        <v>0</v>
      </c>
      <c r="O446" s="551"/>
      <c r="P446" s="534">
        <f t="shared" si="27"/>
        <v>0</v>
      </c>
      <c r="Q446" s="535">
        <f t="shared" si="28"/>
        <v>0</v>
      </c>
    </row>
    <row r="447" spans="1:17" x14ac:dyDescent="0.25">
      <c r="A447" s="536" t="b">
        <f t="shared" si="25"/>
        <v>0</v>
      </c>
      <c r="B447" s="543"/>
      <c r="C447" s="544"/>
      <c r="D447" s="544"/>
      <c r="E447" s="544"/>
      <c r="F447" s="544"/>
      <c r="G447" s="545"/>
      <c r="H447" s="546"/>
      <c r="I447" s="543"/>
      <c r="J447" s="543"/>
      <c r="K447" s="543"/>
      <c r="L447" s="534">
        <f>IF(OR(C447&gt;A_Stammdaten!$B$12,NOT(ISNUMBER(C447))),0,SUM($I447:J447)-$K447)</f>
        <v>0</v>
      </c>
      <c r="M447" s="543"/>
      <c r="N447" s="534">
        <f t="shared" si="26"/>
        <v>0</v>
      </c>
      <c r="O447" s="551"/>
      <c r="P447" s="534">
        <f t="shared" si="27"/>
        <v>0</v>
      </c>
      <c r="Q447" s="535">
        <f t="shared" si="28"/>
        <v>0</v>
      </c>
    </row>
    <row r="448" spans="1:17" x14ac:dyDescent="0.25">
      <c r="A448" s="536" t="b">
        <f t="shared" si="25"/>
        <v>0</v>
      </c>
      <c r="B448" s="543"/>
      <c r="C448" s="544"/>
      <c r="D448" s="544"/>
      <c r="E448" s="544"/>
      <c r="F448" s="544"/>
      <c r="G448" s="545"/>
      <c r="H448" s="546"/>
      <c r="I448" s="543"/>
      <c r="J448" s="543"/>
      <c r="K448" s="543"/>
      <c r="L448" s="534">
        <f>IF(OR(C448&gt;A_Stammdaten!$B$12,NOT(ISNUMBER(C448))),0,SUM($I448:J448)-$K448)</f>
        <v>0</v>
      </c>
      <c r="M448" s="543"/>
      <c r="N448" s="534">
        <f t="shared" si="26"/>
        <v>0</v>
      </c>
      <c r="O448" s="551"/>
      <c r="P448" s="534">
        <f t="shared" si="27"/>
        <v>0</v>
      </c>
      <c r="Q448" s="535">
        <f t="shared" si="28"/>
        <v>0</v>
      </c>
    </row>
    <row r="449" spans="1:17" x14ac:dyDescent="0.25">
      <c r="A449" s="536" t="b">
        <f t="shared" si="25"/>
        <v>0</v>
      </c>
      <c r="B449" s="543"/>
      <c r="C449" s="544"/>
      <c r="D449" s="544"/>
      <c r="E449" s="544"/>
      <c r="F449" s="544"/>
      <c r="G449" s="545"/>
      <c r="H449" s="546"/>
      <c r="I449" s="543"/>
      <c r="J449" s="543"/>
      <c r="K449" s="543"/>
      <c r="L449" s="534">
        <f>IF(OR(C449&gt;A_Stammdaten!$B$12,NOT(ISNUMBER(C449))),0,SUM($I449:J449)-$K449)</f>
        <v>0</v>
      </c>
      <c r="M449" s="543"/>
      <c r="N449" s="534">
        <f t="shared" si="26"/>
        <v>0</v>
      </c>
      <c r="O449" s="551"/>
      <c r="P449" s="534">
        <f t="shared" si="27"/>
        <v>0</v>
      </c>
      <c r="Q449" s="535">
        <f t="shared" si="28"/>
        <v>0</v>
      </c>
    </row>
    <row r="450" spans="1:17" x14ac:dyDescent="0.25">
      <c r="A450" s="536" t="b">
        <f t="shared" si="25"/>
        <v>0</v>
      </c>
      <c r="B450" s="543"/>
      <c r="C450" s="544"/>
      <c r="D450" s="544"/>
      <c r="E450" s="544"/>
      <c r="F450" s="544"/>
      <c r="G450" s="545"/>
      <c r="H450" s="546"/>
      <c r="I450" s="543"/>
      <c r="J450" s="543"/>
      <c r="K450" s="543"/>
      <c r="L450" s="534">
        <f>IF(OR(C450&gt;A_Stammdaten!$B$12,NOT(ISNUMBER(C450))),0,SUM($I450:J450)-$K450)</f>
        <v>0</v>
      </c>
      <c r="M450" s="543"/>
      <c r="N450" s="534">
        <f t="shared" si="26"/>
        <v>0</v>
      </c>
      <c r="O450" s="551"/>
      <c r="P450" s="534">
        <f t="shared" si="27"/>
        <v>0</v>
      </c>
      <c r="Q450" s="535">
        <f t="shared" si="28"/>
        <v>0</v>
      </c>
    </row>
    <row r="451" spans="1:17" x14ac:dyDescent="0.25">
      <c r="A451" s="536" t="b">
        <f t="shared" si="25"/>
        <v>0</v>
      </c>
      <c r="B451" s="543"/>
      <c r="C451" s="544"/>
      <c r="D451" s="544"/>
      <c r="E451" s="544"/>
      <c r="F451" s="544"/>
      <c r="G451" s="545"/>
      <c r="H451" s="546"/>
      <c r="I451" s="543"/>
      <c r="J451" s="543"/>
      <c r="K451" s="543"/>
      <c r="L451" s="534">
        <f>IF(OR(C451&gt;A_Stammdaten!$B$12,NOT(ISNUMBER(C451))),0,SUM($I451:J451)-$K451)</f>
        <v>0</v>
      </c>
      <c r="M451" s="543"/>
      <c r="N451" s="534">
        <f t="shared" si="26"/>
        <v>0</v>
      </c>
      <c r="O451" s="551"/>
      <c r="P451" s="534">
        <f t="shared" si="27"/>
        <v>0</v>
      </c>
      <c r="Q451" s="535">
        <f t="shared" si="28"/>
        <v>0</v>
      </c>
    </row>
    <row r="452" spans="1:17" x14ac:dyDescent="0.25">
      <c r="A452" s="536" t="b">
        <f t="shared" si="25"/>
        <v>0</v>
      </c>
      <c r="B452" s="543"/>
      <c r="C452" s="544"/>
      <c r="D452" s="544"/>
      <c r="E452" s="544"/>
      <c r="F452" s="544"/>
      <c r="G452" s="545"/>
      <c r="H452" s="546"/>
      <c r="I452" s="543"/>
      <c r="J452" s="543"/>
      <c r="K452" s="543"/>
      <c r="L452" s="534">
        <f>IF(OR(C452&gt;A_Stammdaten!$B$12,NOT(ISNUMBER(C452))),0,SUM($I452:J452)-$K452)</f>
        <v>0</v>
      </c>
      <c r="M452" s="543"/>
      <c r="N452" s="534">
        <f t="shared" si="26"/>
        <v>0</v>
      </c>
      <c r="O452" s="551"/>
      <c r="P452" s="534">
        <f t="shared" si="27"/>
        <v>0</v>
      </c>
      <c r="Q452" s="535">
        <f t="shared" si="28"/>
        <v>0</v>
      </c>
    </row>
    <row r="453" spans="1:17" x14ac:dyDescent="0.25">
      <c r="A453" s="536" t="b">
        <f t="shared" ref="A453:A504" si="29">IF(AND(B453&lt;&gt;0,C453&lt;&gt;0),IF(D453&lt;&gt;0,CONCATENATE(B453,"-",C453,"-",D453),CONCATENATE(B453,"-",C453)))</f>
        <v>0</v>
      </c>
      <c r="B453" s="543"/>
      <c r="C453" s="544"/>
      <c r="D453" s="544"/>
      <c r="E453" s="544"/>
      <c r="F453" s="544"/>
      <c r="G453" s="545"/>
      <c r="H453" s="546"/>
      <c r="I453" s="543"/>
      <c r="J453" s="543"/>
      <c r="K453" s="543"/>
      <c r="L453" s="534">
        <f>IF(OR(C453&gt;A_Stammdaten!$B$12,NOT(ISNUMBER(C453))),0,SUM($I453:J453)-$K453)</f>
        <v>0</v>
      </c>
      <c r="M453" s="543"/>
      <c r="N453" s="534">
        <f t="shared" si="26"/>
        <v>0</v>
      </c>
      <c r="O453" s="551"/>
      <c r="P453" s="534">
        <f t="shared" si="27"/>
        <v>0</v>
      </c>
      <c r="Q453" s="535">
        <f t="shared" si="28"/>
        <v>0</v>
      </c>
    </row>
    <row r="454" spans="1:17" x14ac:dyDescent="0.25">
      <c r="A454" s="536" t="b">
        <f t="shared" si="29"/>
        <v>0</v>
      </c>
      <c r="B454" s="543"/>
      <c r="C454" s="544"/>
      <c r="D454" s="544"/>
      <c r="E454" s="544"/>
      <c r="F454" s="544"/>
      <c r="G454" s="545"/>
      <c r="H454" s="546"/>
      <c r="I454" s="543"/>
      <c r="J454" s="543"/>
      <c r="K454" s="543"/>
      <c r="L454" s="534">
        <f>IF(OR(C454&gt;A_Stammdaten!$B$12,NOT(ISNUMBER(C454))),0,SUM($I454:J454)-$K454)</f>
        <v>0</v>
      </c>
      <c r="M454" s="543"/>
      <c r="N454" s="534">
        <f t="shared" ref="N454:N504" si="30">IF( H454="Nein",M454+L454,L454)</f>
        <v>0</v>
      </c>
      <c r="O454" s="551"/>
      <c r="P454" s="534">
        <f t="shared" ref="P454:P504" si="31">IF(OR(H454="nein",H454="ja"),IF(H454="ja",0,IF(AND(O454&lt;&gt;0,H454="nein"),L454+M454-Q454,"Restauflösungsdauer fehlt!")),0)</f>
        <v>0</v>
      </c>
      <c r="Q454" s="535">
        <f t="shared" ref="Q454:Q504" si="32">IF(O454=0,L454+M454,(L454+M454)/O454*(O454-1))</f>
        <v>0</v>
      </c>
    </row>
    <row r="455" spans="1:17" x14ac:dyDescent="0.25">
      <c r="A455" s="536" t="b">
        <f t="shared" si="29"/>
        <v>0</v>
      </c>
      <c r="B455" s="543"/>
      <c r="C455" s="544"/>
      <c r="D455" s="544"/>
      <c r="E455" s="544"/>
      <c r="F455" s="544"/>
      <c r="G455" s="545"/>
      <c r="H455" s="546"/>
      <c r="I455" s="543"/>
      <c r="J455" s="543"/>
      <c r="K455" s="543"/>
      <c r="L455" s="534">
        <f>IF(OR(C455&gt;A_Stammdaten!$B$12,NOT(ISNUMBER(C455))),0,SUM($I455:J455)-$K455)</f>
        <v>0</v>
      </c>
      <c r="M455" s="543"/>
      <c r="N455" s="534">
        <f t="shared" si="30"/>
        <v>0</v>
      </c>
      <c r="O455" s="551"/>
      <c r="P455" s="534">
        <f t="shared" si="31"/>
        <v>0</v>
      </c>
      <c r="Q455" s="535">
        <f t="shared" si="32"/>
        <v>0</v>
      </c>
    </row>
    <row r="456" spans="1:17" x14ac:dyDescent="0.25">
      <c r="A456" s="536" t="b">
        <f t="shared" si="29"/>
        <v>0</v>
      </c>
      <c r="B456" s="543"/>
      <c r="C456" s="544"/>
      <c r="D456" s="544"/>
      <c r="E456" s="544"/>
      <c r="F456" s="544"/>
      <c r="G456" s="545"/>
      <c r="H456" s="546"/>
      <c r="I456" s="543"/>
      <c r="J456" s="543"/>
      <c r="K456" s="543"/>
      <c r="L456" s="534">
        <f>IF(OR(C456&gt;A_Stammdaten!$B$12,NOT(ISNUMBER(C456))),0,SUM($I456:J456)-$K456)</f>
        <v>0</v>
      </c>
      <c r="M456" s="543"/>
      <c r="N456" s="534">
        <f t="shared" si="30"/>
        <v>0</v>
      </c>
      <c r="O456" s="551"/>
      <c r="P456" s="534">
        <f t="shared" si="31"/>
        <v>0</v>
      </c>
      <c r="Q456" s="535">
        <f t="shared" si="32"/>
        <v>0</v>
      </c>
    </row>
    <row r="457" spans="1:17" x14ac:dyDescent="0.25">
      <c r="A457" s="536" t="b">
        <f t="shared" si="29"/>
        <v>0</v>
      </c>
      <c r="B457" s="543"/>
      <c r="C457" s="544"/>
      <c r="D457" s="544"/>
      <c r="E457" s="544"/>
      <c r="F457" s="544"/>
      <c r="G457" s="545"/>
      <c r="H457" s="546"/>
      <c r="I457" s="543"/>
      <c r="J457" s="543"/>
      <c r="K457" s="543"/>
      <c r="L457" s="534">
        <f>IF(OR(C457&gt;A_Stammdaten!$B$12,NOT(ISNUMBER(C457))),0,SUM($I457:J457)-$K457)</f>
        <v>0</v>
      </c>
      <c r="M457" s="543"/>
      <c r="N457" s="534">
        <f t="shared" si="30"/>
        <v>0</v>
      </c>
      <c r="O457" s="551"/>
      <c r="P457" s="534">
        <f t="shared" si="31"/>
        <v>0</v>
      </c>
      <c r="Q457" s="535">
        <f t="shared" si="32"/>
        <v>0</v>
      </c>
    </row>
    <row r="458" spans="1:17" x14ac:dyDescent="0.25">
      <c r="A458" s="536" t="b">
        <f t="shared" si="29"/>
        <v>0</v>
      </c>
      <c r="B458" s="543"/>
      <c r="C458" s="544"/>
      <c r="D458" s="544"/>
      <c r="E458" s="544"/>
      <c r="F458" s="544"/>
      <c r="G458" s="545"/>
      <c r="H458" s="546"/>
      <c r="I458" s="543"/>
      <c r="J458" s="543"/>
      <c r="K458" s="543"/>
      <c r="L458" s="534">
        <f>IF(OR(C458&gt;A_Stammdaten!$B$12,NOT(ISNUMBER(C458))),0,SUM($I458:J458)-$K458)</f>
        <v>0</v>
      </c>
      <c r="M458" s="543"/>
      <c r="N458" s="534">
        <f t="shared" si="30"/>
        <v>0</v>
      </c>
      <c r="O458" s="551"/>
      <c r="P458" s="534">
        <f t="shared" si="31"/>
        <v>0</v>
      </c>
      <c r="Q458" s="535">
        <f t="shared" si="32"/>
        <v>0</v>
      </c>
    </row>
    <row r="459" spans="1:17" x14ac:dyDescent="0.25">
      <c r="A459" s="536" t="b">
        <f t="shared" si="29"/>
        <v>0</v>
      </c>
      <c r="B459" s="543"/>
      <c r="C459" s="544"/>
      <c r="D459" s="544"/>
      <c r="E459" s="544"/>
      <c r="F459" s="544"/>
      <c r="G459" s="545"/>
      <c r="H459" s="546"/>
      <c r="I459" s="543"/>
      <c r="J459" s="543"/>
      <c r="K459" s="543"/>
      <c r="L459" s="534">
        <f>IF(OR(C459&gt;A_Stammdaten!$B$12,NOT(ISNUMBER(C459))),0,SUM($I459:J459)-$K459)</f>
        <v>0</v>
      </c>
      <c r="M459" s="543"/>
      <c r="N459" s="534">
        <f t="shared" si="30"/>
        <v>0</v>
      </c>
      <c r="O459" s="551"/>
      <c r="P459" s="534">
        <f t="shared" si="31"/>
        <v>0</v>
      </c>
      <c r="Q459" s="535">
        <f t="shared" si="32"/>
        <v>0</v>
      </c>
    </row>
    <row r="460" spans="1:17" x14ac:dyDescent="0.25">
      <c r="A460" s="536" t="b">
        <f t="shared" si="29"/>
        <v>0</v>
      </c>
      <c r="B460" s="543"/>
      <c r="C460" s="544"/>
      <c r="D460" s="544"/>
      <c r="E460" s="544"/>
      <c r="F460" s="544"/>
      <c r="G460" s="545"/>
      <c r="H460" s="546"/>
      <c r="I460" s="543"/>
      <c r="J460" s="543"/>
      <c r="K460" s="543"/>
      <c r="L460" s="534">
        <f>IF(OR(C460&gt;A_Stammdaten!$B$12,NOT(ISNUMBER(C460))),0,SUM($I460:J460)-$K460)</f>
        <v>0</v>
      </c>
      <c r="M460" s="543"/>
      <c r="N460" s="534">
        <f t="shared" si="30"/>
        <v>0</v>
      </c>
      <c r="O460" s="551"/>
      <c r="P460" s="534">
        <f t="shared" si="31"/>
        <v>0</v>
      </c>
      <c r="Q460" s="535">
        <f t="shared" si="32"/>
        <v>0</v>
      </c>
    </row>
    <row r="461" spans="1:17" x14ac:dyDescent="0.25">
      <c r="A461" s="536" t="b">
        <f t="shared" si="29"/>
        <v>0</v>
      </c>
      <c r="B461" s="543"/>
      <c r="C461" s="544"/>
      <c r="D461" s="544"/>
      <c r="E461" s="544"/>
      <c r="F461" s="544"/>
      <c r="G461" s="545"/>
      <c r="H461" s="546"/>
      <c r="I461" s="543"/>
      <c r="J461" s="543"/>
      <c r="K461" s="543"/>
      <c r="L461" s="534">
        <f>IF(OR(C461&gt;A_Stammdaten!$B$12,NOT(ISNUMBER(C461))),0,SUM($I461:J461)-$K461)</f>
        <v>0</v>
      </c>
      <c r="M461" s="543"/>
      <c r="N461" s="534">
        <f t="shared" si="30"/>
        <v>0</v>
      </c>
      <c r="O461" s="551"/>
      <c r="P461" s="534">
        <f t="shared" si="31"/>
        <v>0</v>
      </c>
      <c r="Q461" s="535">
        <f t="shared" si="32"/>
        <v>0</v>
      </c>
    </row>
    <row r="462" spans="1:17" x14ac:dyDescent="0.25">
      <c r="A462" s="536" t="b">
        <f t="shared" si="29"/>
        <v>0</v>
      </c>
      <c r="B462" s="543"/>
      <c r="C462" s="544"/>
      <c r="D462" s="544"/>
      <c r="E462" s="544"/>
      <c r="F462" s="544"/>
      <c r="G462" s="545"/>
      <c r="H462" s="546"/>
      <c r="I462" s="543"/>
      <c r="J462" s="543"/>
      <c r="K462" s="543"/>
      <c r="L462" s="534">
        <f>IF(OR(C462&gt;A_Stammdaten!$B$12,NOT(ISNUMBER(C462))),0,SUM($I462:J462)-$K462)</f>
        <v>0</v>
      </c>
      <c r="M462" s="543"/>
      <c r="N462" s="534">
        <f t="shared" si="30"/>
        <v>0</v>
      </c>
      <c r="O462" s="551"/>
      <c r="P462" s="534">
        <f t="shared" si="31"/>
        <v>0</v>
      </c>
      <c r="Q462" s="535">
        <f t="shared" si="32"/>
        <v>0</v>
      </c>
    </row>
    <row r="463" spans="1:17" x14ac:dyDescent="0.25">
      <c r="A463" s="536" t="b">
        <f t="shared" si="29"/>
        <v>0</v>
      </c>
      <c r="B463" s="543"/>
      <c r="C463" s="544"/>
      <c r="D463" s="544"/>
      <c r="E463" s="544"/>
      <c r="F463" s="544"/>
      <c r="G463" s="545"/>
      <c r="H463" s="546"/>
      <c r="I463" s="543"/>
      <c r="J463" s="543"/>
      <c r="K463" s="543"/>
      <c r="L463" s="534">
        <f>IF(OR(C463&gt;A_Stammdaten!$B$12,NOT(ISNUMBER(C463))),0,SUM($I463:J463)-$K463)</f>
        <v>0</v>
      </c>
      <c r="M463" s="543"/>
      <c r="N463" s="534">
        <f t="shared" si="30"/>
        <v>0</v>
      </c>
      <c r="O463" s="551"/>
      <c r="P463" s="534">
        <f t="shared" si="31"/>
        <v>0</v>
      </c>
      <c r="Q463" s="535">
        <f t="shared" si="32"/>
        <v>0</v>
      </c>
    </row>
    <row r="464" spans="1:17" x14ac:dyDescent="0.25">
      <c r="A464" s="536" t="b">
        <f t="shared" si="29"/>
        <v>0</v>
      </c>
      <c r="B464" s="543"/>
      <c r="C464" s="544"/>
      <c r="D464" s="544"/>
      <c r="E464" s="544"/>
      <c r="F464" s="544"/>
      <c r="G464" s="545"/>
      <c r="H464" s="546"/>
      <c r="I464" s="543"/>
      <c r="J464" s="543"/>
      <c r="K464" s="543"/>
      <c r="L464" s="534">
        <f>IF(OR(C464&gt;A_Stammdaten!$B$12,NOT(ISNUMBER(C464))),0,SUM($I464:J464)-$K464)</f>
        <v>0</v>
      </c>
      <c r="M464" s="543"/>
      <c r="N464" s="534">
        <f t="shared" si="30"/>
        <v>0</v>
      </c>
      <c r="O464" s="551"/>
      <c r="P464" s="534">
        <f t="shared" si="31"/>
        <v>0</v>
      </c>
      <c r="Q464" s="535">
        <f t="shared" si="32"/>
        <v>0</v>
      </c>
    </row>
    <row r="465" spans="1:17" x14ac:dyDescent="0.25">
      <c r="A465" s="536" t="b">
        <f t="shared" si="29"/>
        <v>0</v>
      </c>
      <c r="B465" s="543"/>
      <c r="C465" s="544"/>
      <c r="D465" s="544"/>
      <c r="E465" s="544"/>
      <c r="F465" s="544"/>
      <c r="G465" s="545"/>
      <c r="H465" s="546"/>
      <c r="I465" s="543"/>
      <c r="J465" s="543"/>
      <c r="K465" s="543"/>
      <c r="L465" s="534">
        <f>IF(OR(C465&gt;A_Stammdaten!$B$12,NOT(ISNUMBER(C465))),0,SUM($I465:J465)-$K465)</f>
        <v>0</v>
      </c>
      <c r="M465" s="543"/>
      <c r="N465" s="534">
        <f t="shared" si="30"/>
        <v>0</v>
      </c>
      <c r="O465" s="551"/>
      <c r="P465" s="534">
        <f t="shared" si="31"/>
        <v>0</v>
      </c>
      <c r="Q465" s="535">
        <f t="shared" si="32"/>
        <v>0</v>
      </c>
    </row>
    <row r="466" spans="1:17" x14ac:dyDescent="0.25">
      <c r="A466" s="536" t="b">
        <f t="shared" si="29"/>
        <v>0</v>
      </c>
      <c r="B466" s="543"/>
      <c r="C466" s="544"/>
      <c r="D466" s="544"/>
      <c r="E466" s="544"/>
      <c r="F466" s="544"/>
      <c r="G466" s="545"/>
      <c r="H466" s="546"/>
      <c r="I466" s="543"/>
      <c r="J466" s="543"/>
      <c r="K466" s="543"/>
      <c r="L466" s="534">
        <f>IF(OR(C466&gt;A_Stammdaten!$B$12,NOT(ISNUMBER(C466))),0,SUM($I466:J466)-$K466)</f>
        <v>0</v>
      </c>
      <c r="M466" s="543"/>
      <c r="N466" s="534">
        <f t="shared" si="30"/>
        <v>0</v>
      </c>
      <c r="O466" s="551"/>
      <c r="P466" s="534">
        <f t="shared" si="31"/>
        <v>0</v>
      </c>
      <c r="Q466" s="535">
        <f t="shared" si="32"/>
        <v>0</v>
      </c>
    </row>
    <row r="467" spans="1:17" x14ac:dyDescent="0.25">
      <c r="A467" s="536" t="b">
        <f t="shared" si="29"/>
        <v>0</v>
      </c>
      <c r="B467" s="543"/>
      <c r="C467" s="544"/>
      <c r="D467" s="544"/>
      <c r="E467" s="544"/>
      <c r="F467" s="544"/>
      <c r="G467" s="545"/>
      <c r="H467" s="546"/>
      <c r="I467" s="543"/>
      <c r="J467" s="543"/>
      <c r="K467" s="543"/>
      <c r="L467" s="534">
        <f>IF(OR(C467&gt;A_Stammdaten!$B$12,NOT(ISNUMBER(C467))),0,SUM($I467:J467)-$K467)</f>
        <v>0</v>
      </c>
      <c r="M467" s="543"/>
      <c r="N467" s="534">
        <f t="shared" si="30"/>
        <v>0</v>
      </c>
      <c r="O467" s="551"/>
      <c r="P467" s="534">
        <f t="shared" si="31"/>
        <v>0</v>
      </c>
      <c r="Q467" s="535">
        <f t="shared" si="32"/>
        <v>0</v>
      </c>
    </row>
    <row r="468" spans="1:17" x14ac:dyDescent="0.25">
      <c r="A468" s="536" t="b">
        <f t="shared" si="29"/>
        <v>0</v>
      </c>
      <c r="B468" s="543"/>
      <c r="C468" s="544"/>
      <c r="D468" s="544"/>
      <c r="E468" s="544"/>
      <c r="F468" s="544"/>
      <c r="G468" s="545"/>
      <c r="H468" s="546"/>
      <c r="I468" s="543"/>
      <c r="J468" s="543"/>
      <c r="K468" s="543"/>
      <c r="L468" s="534">
        <f>IF(OR(C468&gt;A_Stammdaten!$B$12,NOT(ISNUMBER(C468))),0,SUM($I468:J468)-$K468)</f>
        <v>0</v>
      </c>
      <c r="M468" s="543"/>
      <c r="N468" s="534">
        <f t="shared" si="30"/>
        <v>0</v>
      </c>
      <c r="O468" s="551"/>
      <c r="P468" s="534">
        <f t="shared" si="31"/>
        <v>0</v>
      </c>
      <c r="Q468" s="535">
        <f t="shared" si="32"/>
        <v>0</v>
      </c>
    </row>
    <row r="469" spans="1:17" x14ac:dyDescent="0.25">
      <c r="A469" s="536" t="b">
        <f t="shared" si="29"/>
        <v>0</v>
      </c>
      <c r="B469" s="543"/>
      <c r="C469" s="544"/>
      <c r="D469" s="544"/>
      <c r="E469" s="544"/>
      <c r="F469" s="544"/>
      <c r="G469" s="545"/>
      <c r="H469" s="546"/>
      <c r="I469" s="543"/>
      <c r="J469" s="543"/>
      <c r="K469" s="543"/>
      <c r="L469" s="534">
        <f>IF(OR(C469&gt;A_Stammdaten!$B$12,NOT(ISNUMBER(C469))),0,SUM($I469:J469)-$K469)</f>
        <v>0</v>
      </c>
      <c r="M469" s="543"/>
      <c r="N469" s="534">
        <f t="shared" si="30"/>
        <v>0</v>
      </c>
      <c r="O469" s="551"/>
      <c r="P469" s="534">
        <f t="shared" si="31"/>
        <v>0</v>
      </c>
      <c r="Q469" s="535">
        <f t="shared" si="32"/>
        <v>0</v>
      </c>
    </row>
    <row r="470" spans="1:17" x14ac:dyDescent="0.25">
      <c r="A470" s="536" t="b">
        <f t="shared" si="29"/>
        <v>0</v>
      </c>
      <c r="B470" s="543"/>
      <c r="C470" s="544"/>
      <c r="D470" s="544"/>
      <c r="E470" s="544"/>
      <c r="F470" s="544"/>
      <c r="G470" s="545"/>
      <c r="H470" s="546"/>
      <c r="I470" s="543"/>
      <c r="J470" s="543"/>
      <c r="K470" s="543"/>
      <c r="L470" s="534">
        <f>IF(OR(C470&gt;A_Stammdaten!$B$12,NOT(ISNUMBER(C470))),0,SUM($I470:J470)-$K470)</f>
        <v>0</v>
      </c>
      <c r="M470" s="543"/>
      <c r="N470" s="534">
        <f t="shared" si="30"/>
        <v>0</v>
      </c>
      <c r="O470" s="551"/>
      <c r="P470" s="534">
        <f t="shared" si="31"/>
        <v>0</v>
      </c>
      <c r="Q470" s="535">
        <f t="shared" si="32"/>
        <v>0</v>
      </c>
    </row>
    <row r="471" spans="1:17" x14ac:dyDescent="0.25">
      <c r="A471" s="536" t="b">
        <f t="shared" si="29"/>
        <v>0</v>
      </c>
      <c r="B471" s="543"/>
      <c r="C471" s="544"/>
      <c r="D471" s="544"/>
      <c r="E471" s="544"/>
      <c r="F471" s="544"/>
      <c r="G471" s="545"/>
      <c r="H471" s="546"/>
      <c r="I471" s="543"/>
      <c r="J471" s="543"/>
      <c r="K471" s="543"/>
      <c r="L471" s="534">
        <f>IF(OR(C471&gt;A_Stammdaten!$B$12,NOT(ISNUMBER(C471))),0,SUM($I471:J471)-$K471)</f>
        <v>0</v>
      </c>
      <c r="M471" s="543"/>
      <c r="N471" s="534">
        <f t="shared" si="30"/>
        <v>0</v>
      </c>
      <c r="O471" s="551"/>
      <c r="P471" s="534">
        <f t="shared" si="31"/>
        <v>0</v>
      </c>
      <c r="Q471" s="535">
        <f t="shared" si="32"/>
        <v>0</v>
      </c>
    </row>
    <row r="472" spans="1:17" x14ac:dyDescent="0.25">
      <c r="A472" s="536" t="b">
        <f t="shared" si="29"/>
        <v>0</v>
      </c>
      <c r="B472" s="543"/>
      <c r="C472" s="544"/>
      <c r="D472" s="544"/>
      <c r="E472" s="544"/>
      <c r="F472" s="544"/>
      <c r="G472" s="545"/>
      <c r="H472" s="546"/>
      <c r="I472" s="543"/>
      <c r="J472" s="543"/>
      <c r="K472" s="543"/>
      <c r="L472" s="534">
        <f>IF(OR(C472&gt;A_Stammdaten!$B$12,NOT(ISNUMBER(C472))),0,SUM($I472:J472)-$K472)</f>
        <v>0</v>
      </c>
      <c r="M472" s="543"/>
      <c r="N472" s="534">
        <f t="shared" si="30"/>
        <v>0</v>
      </c>
      <c r="O472" s="551"/>
      <c r="P472" s="534">
        <f t="shared" si="31"/>
        <v>0</v>
      </c>
      <c r="Q472" s="535">
        <f t="shared" si="32"/>
        <v>0</v>
      </c>
    </row>
    <row r="473" spans="1:17" x14ac:dyDescent="0.25">
      <c r="A473" s="536" t="b">
        <f t="shared" si="29"/>
        <v>0</v>
      </c>
      <c r="B473" s="543"/>
      <c r="C473" s="544"/>
      <c r="D473" s="544"/>
      <c r="E473" s="544"/>
      <c r="F473" s="544"/>
      <c r="G473" s="545"/>
      <c r="H473" s="546"/>
      <c r="I473" s="543"/>
      <c r="J473" s="543"/>
      <c r="K473" s="543"/>
      <c r="L473" s="534">
        <f>IF(OR(C473&gt;A_Stammdaten!$B$12,NOT(ISNUMBER(C473))),0,SUM($I473:J473)-$K473)</f>
        <v>0</v>
      </c>
      <c r="M473" s="543"/>
      <c r="N473" s="534">
        <f t="shared" si="30"/>
        <v>0</v>
      </c>
      <c r="O473" s="551"/>
      <c r="P473" s="534">
        <f t="shared" si="31"/>
        <v>0</v>
      </c>
      <c r="Q473" s="535">
        <f t="shared" si="32"/>
        <v>0</v>
      </c>
    </row>
    <row r="474" spans="1:17" x14ac:dyDescent="0.25">
      <c r="A474" s="536" t="b">
        <f t="shared" si="29"/>
        <v>0</v>
      </c>
      <c r="B474" s="543"/>
      <c r="C474" s="544"/>
      <c r="D474" s="544"/>
      <c r="E474" s="544"/>
      <c r="F474" s="544"/>
      <c r="G474" s="545"/>
      <c r="H474" s="546"/>
      <c r="I474" s="543"/>
      <c r="J474" s="543"/>
      <c r="K474" s="543"/>
      <c r="L474" s="534">
        <f>IF(OR(C474&gt;A_Stammdaten!$B$12,NOT(ISNUMBER(C474))),0,SUM($I474:J474)-$K474)</f>
        <v>0</v>
      </c>
      <c r="M474" s="543"/>
      <c r="N474" s="534">
        <f t="shared" si="30"/>
        <v>0</v>
      </c>
      <c r="O474" s="551"/>
      <c r="P474" s="534">
        <f t="shared" si="31"/>
        <v>0</v>
      </c>
      <c r="Q474" s="535">
        <f t="shared" si="32"/>
        <v>0</v>
      </c>
    </row>
    <row r="475" spans="1:17" x14ac:dyDescent="0.25">
      <c r="A475" s="536" t="b">
        <f t="shared" si="29"/>
        <v>0</v>
      </c>
      <c r="B475" s="543"/>
      <c r="C475" s="544"/>
      <c r="D475" s="544"/>
      <c r="E475" s="544"/>
      <c r="F475" s="544"/>
      <c r="G475" s="545"/>
      <c r="H475" s="546"/>
      <c r="I475" s="543"/>
      <c r="J475" s="543"/>
      <c r="K475" s="543"/>
      <c r="L475" s="534">
        <f>IF(OR(C475&gt;A_Stammdaten!$B$12,NOT(ISNUMBER(C475))),0,SUM($I475:J475)-$K475)</f>
        <v>0</v>
      </c>
      <c r="M475" s="543"/>
      <c r="N475" s="534">
        <f t="shared" si="30"/>
        <v>0</v>
      </c>
      <c r="O475" s="551"/>
      <c r="P475" s="534">
        <f t="shared" si="31"/>
        <v>0</v>
      </c>
      <c r="Q475" s="535">
        <f t="shared" si="32"/>
        <v>0</v>
      </c>
    </row>
    <row r="476" spans="1:17" x14ac:dyDescent="0.25">
      <c r="A476" s="536" t="b">
        <f t="shared" si="29"/>
        <v>0</v>
      </c>
      <c r="B476" s="543"/>
      <c r="C476" s="544"/>
      <c r="D476" s="544"/>
      <c r="E476" s="544"/>
      <c r="F476" s="544"/>
      <c r="G476" s="545"/>
      <c r="H476" s="546"/>
      <c r="I476" s="543"/>
      <c r="J476" s="543"/>
      <c r="K476" s="543"/>
      <c r="L476" s="534">
        <f>IF(OR(C476&gt;A_Stammdaten!$B$12,NOT(ISNUMBER(C476))),0,SUM($I476:J476)-$K476)</f>
        <v>0</v>
      </c>
      <c r="M476" s="543"/>
      <c r="N476" s="534">
        <f t="shared" si="30"/>
        <v>0</v>
      </c>
      <c r="O476" s="551"/>
      <c r="P476" s="534">
        <f t="shared" si="31"/>
        <v>0</v>
      </c>
      <c r="Q476" s="535">
        <f t="shared" si="32"/>
        <v>0</v>
      </c>
    </row>
    <row r="477" spans="1:17" x14ac:dyDescent="0.25">
      <c r="A477" s="536" t="b">
        <f t="shared" si="29"/>
        <v>0</v>
      </c>
      <c r="B477" s="543"/>
      <c r="C477" s="544"/>
      <c r="D477" s="544"/>
      <c r="E477" s="544"/>
      <c r="F477" s="544"/>
      <c r="G477" s="545"/>
      <c r="H477" s="546"/>
      <c r="I477" s="543"/>
      <c r="J477" s="543"/>
      <c r="K477" s="543"/>
      <c r="L477" s="534">
        <f>IF(OR(C477&gt;A_Stammdaten!$B$12,NOT(ISNUMBER(C477))),0,SUM($I477:J477)-$K477)</f>
        <v>0</v>
      </c>
      <c r="M477" s="543"/>
      <c r="N477" s="534">
        <f t="shared" si="30"/>
        <v>0</v>
      </c>
      <c r="O477" s="551"/>
      <c r="P477" s="534">
        <f t="shared" si="31"/>
        <v>0</v>
      </c>
      <c r="Q477" s="535">
        <f t="shared" si="32"/>
        <v>0</v>
      </c>
    </row>
    <row r="478" spans="1:17" x14ac:dyDescent="0.25">
      <c r="A478" s="536" t="b">
        <f t="shared" si="29"/>
        <v>0</v>
      </c>
      <c r="B478" s="543"/>
      <c r="C478" s="544"/>
      <c r="D478" s="544"/>
      <c r="E478" s="544"/>
      <c r="F478" s="544"/>
      <c r="G478" s="545"/>
      <c r="H478" s="546"/>
      <c r="I478" s="543"/>
      <c r="J478" s="543"/>
      <c r="K478" s="543"/>
      <c r="L478" s="534">
        <f>IF(OR(C478&gt;A_Stammdaten!$B$12,NOT(ISNUMBER(C478))),0,SUM($I478:J478)-$K478)</f>
        <v>0</v>
      </c>
      <c r="M478" s="543"/>
      <c r="N478" s="534">
        <f t="shared" si="30"/>
        <v>0</v>
      </c>
      <c r="O478" s="551"/>
      <c r="P478" s="534">
        <f t="shared" si="31"/>
        <v>0</v>
      </c>
      <c r="Q478" s="535">
        <f t="shared" si="32"/>
        <v>0</v>
      </c>
    </row>
    <row r="479" spans="1:17" x14ac:dyDescent="0.25">
      <c r="A479" s="536" t="b">
        <f t="shared" si="29"/>
        <v>0</v>
      </c>
      <c r="B479" s="543"/>
      <c r="C479" s="544"/>
      <c r="D479" s="544"/>
      <c r="E479" s="544"/>
      <c r="F479" s="544"/>
      <c r="G479" s="545"/>
      <c r="H479" s="546"/>
      <c r="I479" s="543"/>
      <c r="J479" s="543"/>
      <c r="K479" s="543"/>
      <c r="L479" s="534">
        <f>IF(OR(C479&gt;A_Stammdaten!$B$12,NOT(ISNUMBER(C479))),0,SUM($I479:J479)-$K479)</f>
        <v>0</v>
      </c>
      <c r="M479" s="543"/>
      <c r="N479" s="534">
        <f t="shared" si="30"/>
        <v>0</v>
      </c>
      <c r="O479" s="551"/>
      <c r="P479" s="534">
        <f t="shared" si="31"/>
        <v>0</v>
      </c>
      <c r="Q479" s="535">
        <f t="shared" si="32"/>
        <v>0</v>
      </c>
    </row>
    <row r="480" spans="1:17" x14ac:dyDescent="0.25">
      <c r="A480" s="536" t="b">
        <f t="shared" si="29"/>
        <v>0</v>
      </c>
      <c r="B480" s="543"/>
      <c r="C480" s="544"/>
      <c r="D480" s="544"/>
      <c r="E480" s="544"/>
      <c r="F480" s="544"/>
      <c r="G480" s="545"/>
      <c r="H480" s="546"/>
      <c r="I480" s="543"/>
      <c r="J480" s="543"/>
      <c r="K480" s="543"/>
      <c r="L480" s="534">
        <f>IF(OR(C480&gt;A_Stammdaten!$B$12,NOT(ISNUMBER(C480))),0,SUM($I480:J480)-$K480)</f>
        <v>0</v>
      </c>
      <c r="M480" s="543"/>
      <c r="N480" s="534">
        <f t="shared" si="30"/>
        <v>0</v>
      </c>
      <c r="O480" s="551"/>
      <c r="P480" s="534">
        <f t="shared" si="31"/>
        <v>0</v>
      </c>
      <c r="Q480" s="535">
        <f t="shared" si="32"/>
        <v>0</v>
      </c>
    </row>
    <row r="481" spans="1:17" x14ac:dyDescent="0.25">
      <c r="A481" s="536" t="b">
        <f t="shared" si="29"/>
        <v>0</v>
      </c>
      <c r="B481" s="543"/>
      <c r="C481" s="544"/>
      <c r="D481" s="544"/>
      <c r="E481" s="544"/>
      <c r="F481" s="544"/>
      <c r="G481" s="545"/>
      <c r="H481" s="546"/>
      <c r="I481" s="543"/>
      <c r="J481" s="543"/>
      <c r="K481" s="543"/>
      <c r="L481" s="534">
        <f>IF(OR(C481&gt;A_Stammdaten!$B$12,NOT(ISNUMBER(C481))),0,SUM($I481:J481)-$K481)</f>
        <v>0</v>
      </c>
      <c r="M481" s="543"/>
      <c r="N481" s="534">
        <f t="shared" si="30"/>
        <v>0</v>
      </c>
      <c r="O481" s="551"/>
      <c r="P481" s="534">
        <f t="shared" si="31"/>
        <v>0</v>
      </c>
      <c r="Q481" s="535">
        <f t="shared" si="32"/>
        <v>0</v>
      </c>
    </row>
    <row r="482" spans="1:17" x14ac:dyDescent="0.25">
      <c r="A482" s="536" t="b">
        <f t="shared" si="29"/>
        <v>0</v>
      </c>
      <c r="B482" s="543"/>
      <c r="C482" s="544"/>
      <c r="D482" s="544"/>
      <c r="E482" s="544"/>
      <c r="F482" s="544"/>
      <c r="G482" s="545"/>
      <c r="H482" s="546"/>
      <c r="I482" s="543"/>
      <c r="J482" s="543"/>
      <c r="K482" s="543"/>
      <c r="L482" s="534">
        <f>IF(OR(C482&gt;A_Stammdaten!$B$12,NOT(ISNUMBER(C482))),0,SUM($I482:J482)-$K482)</f>
        <v>0</v>
      </c>
      <c r="M482" s="543"/>
      <c r="N482" s="534">
        <f t="shared" si="30"/>
        <v>0</v>
      </c>
      <c r="O482" s="551"/>
      <c r="P482" s="534">
        <f t="shared" si="31"/>
        <v>0</v>
      </c>
      <c r="Q482" s="535">
        <f t="shared" si="32"/>
        <v>0</v>
      </c>
    </row>
    <row r="483" spans="1:17" x14ac:dyDescent="0.25">
      <c r="A483" s="536" t="b">
        <f t="shared" si="29"/>
        <v>0</v>
      </c>
      <c r="B483" s="543"/>
      <c r="C483" s="544"/>
      <c r="D483" s="544"/>
      <c r="E483" s="544"/>
      <c r="F483" s="544"/>
      <c r="G483" s="545"/>
      <c r="H483" s="546"/>
      <c r="I483" s="543"/>
      <c r="J483" s="543"/>
      <c r="K483" s="543"/>
      <c r="L483" s="534">
        <f>IF(OR(C483&gt;A_Stammdaten!$B$12,NOT(ISNUMBER(C483))),0,SUM($I483:J483)-$K483)</f>
        <v>0</v>
      </c>
      <c r="M483" s="543"/>
      <c r="N483" s="534">
        <f t="shared" si="30"/>
        <v>0</v>
      </c>
      <c r="O483" s="551"/>
      <c r="P483" s="534">
        <f t="shared" si="31"/>
        <v>0</v>
      </c>
      <c r="Q483" s="535">
        <f t="shared" si="32"/>
        <v>0</v>
      </c>
    </row>
    <row r="484" spans="1:17" x14ac:dyDescent="0.25">
      <c r="A484" s="536" t="b">
        <f t="shared" si="29"/>
        <v>0</v>
      </c>
      <c r="B484" s="543"/>
      <c r="C484" s="544"/>
      <c r="D484" s="544"/>
      <c r="E484" s="544"/>
      <c r="F484" s="544"/>
      <c r="G484" s="545"/>
      <c r="H484" s="546"/>
      <c r="I484" s="543"/>
      <c r="J484" s="543"/>
      <c r="K484" s="543"/>
      <c r="L484" s="534">
        <f>IF(OR(C484&gt;A_Stammdaten!$B$12,NOT(ISNUMBER(C484))),0,SUM($I484:J484)-$K484)</f>
        <v>0</v>
      </c>
      <c r="M484" s="543"/>
      <c r="N484" s="534">
        <f t="shared" si="30"/>
        <v>0</v>
      </c>
      <c r="O484" s="551"/>
      <c r="P484" s="534">
        <f t="shared" si="31"/>
        <v>0</v>
      </c>
      <c r="Q484" s="535">
        <f t="shared" si="32"/>
        <v>0</v>
      </c>
    </row>
    <row r="485" spans="1:17" x14ac:dyDescent="0.25">
      <c r="A485" s="536" t="b">
        <f t="shared" si="29"/>
        <v>0</v>
      </c>
      <c r="B485" s="543"/>
      <c r="C485" s="544"/>
      <c r="D485" s="544"/>
      <c r="E485" s="544"/>
      <c r="F485" s="544"/>
      <c r="G485" s="545"/>
      <c r="H485" s="546"/>
      <c r="I485" s="543"/>
      <c r="J485" s="543"/>
      <c r="K485" s="543"/>
      <c r="L485" s="534">
        <f>IF(OR(C485&gt;A_Stammdaten!$B$12,NOT(ISNUMBER(C485))),0,SUM($I485:J485)-$K485)</f>
        <v>0</v>
      </c>
      <c r="M485" s="543"/>
      <c r="N485" s="534">
        <f t="shared" si="30"/>
        <v>0</v>
      </c>
      <c r="O485" s="551"/>
      <c r="P485" s="534">
        <f t="shared" si="31"/>
        <v>0</v>
      </c>
      <c r="Q485" s="535">
        <f t="shared" si="32"/>
        <v>0</v>
      </c>
    </row>
    <row r="486" spans="1:17" x14ac:dyDescent="0.25">
      <c r="A486" s="536" t="b">
        <f t="shared" si="29"/>
        <v>0</v>
      </c>
      <c r="B486" s="543"/>
      <c r="C486" s="544"/>
      <c r="D486" s="544"/>
      <c r="E486" s="544"/>
      <c r="F486" s="544"/>
      <c r="G486" s="545"/>
      <c r="H486" s="546"/>
      <c r="I486" s="543"/>
      <c r="J486" s="543"/>
      <c r="K486" s="543"/>
      <c r="L486" s="534">
        <f>IF(OR(C486&gt;A_Stammdaten!$B$12,NOT(ISNUMBER(C486))),0,SUM($I486:J486)-$K486)</f>
        <v>0</v>
      </c>
      <c r="M486" s="543"/>
      <c r="N486" s="534">
        <f t="shared" si="30"/>
        <v>0</v>
      </c>
      <c r="O486" s="551"/>
      <c r="P486" s="534">
        <f t="shared" si="31"/>
        <v>0</v>
      </c>
      <c r="Q486" s="535">
        <f t="shared" si="32"/>
        <v>0</v>
      </c>
    </row>
    <row r="487" spans="1:17" x14ac:dyDescent="0.25">
      <c r="A487" s="536" t="b">
        <f t="shared" si="29"/>
        <v>0</v>
      </c>
      <c r="B487" s="543"/>
      <c r="C487" s="544"/>
      <c r="D487" s="544"/>
      <c r="E487" s="544"/>
      <c r="F487" s="544"/>
      <c r="G487" s="545"/>
      <c r="H487" s="546"/>
      <c r="I487" s="543"/>
      <c r="J487" s="543"/>
      <c r="K487" s="543"/>
      <c r="L487" s="534">
        <f>IF(OR(C487&gt;A_Stammdaten!$B$12,NOT(ISNUMBER(C487))),0,SUM($I487:J487)-$K487)</f>
        <v>0</v>
      </c>
      <c r="M487" s="543"/>
      <c r="N487" s="534">
        <f t="shared" si="30"/>
        <v>0</v>
      </c>
      <c r="O487" s="551"/>
      <c r="P487" s="534">
        <f t="shared" si="31"/>
        <v>0</v>
      </c>
      <c r="Q487" s="535">
        <f t="shared" si="32"/>
        <v>0</v>
      </c>
    </row>
    <row r="488" spans="1:17" x14ac:dyDescent="0.25">
      <c r="A488" s="536" t="b">
        <f t="shared" si="29"/>
        <v>0</v>
      </c>
      <c r="B488" s="543"/>
      <c r="C488" s="544"/>
      <c r="D488" s="544"/>
      <c r="E488" s="544"/>
      <c r="F488" s="544"/>
      <c r="G488" s="545"/>
      <c r="H488" s="546"/>
      <c r="I488" s="543"/>
      <c r="J488" s="543"/>
      <c r="K488" s="543"/>
      <c r="L488" s="534">
        <f>IF(OR(C488&gt;A_Stammdaten!$B$12,NOT(ISNUMBER(C488))),0,SUM($I488:J488)-$K488)</f>
        <v>0</v>
      </c>
      <c r="M488" s="543"/>
      <c r="N488" s="534">
        <f t="shared" si="30"/>
        <v>0</v>
      </c>
      <c r="O488" s="551"/>
      <c r="P488" s="534">
        <f t="shared" si="31"/>
        <v>0</v>
      </c>
      <c r="Q488" s="535">
        <f t="shared" si="32"/>
        <v>0</v>
      </c>
    </row>
    <row r="489" spans="1:17" x14ac:dyDescent="0.25">
      <c r="A489" s="536" t="b">
        <f t="shared" si="29"/>
        <v>0</v>
      </c>
      <c r="B489" s="543"/>
      <c r="C489" s="544"/>
      <c r="D489" s="544"/>
      <c r="E489" s="544"/>
      <c r="F489" s="544"/>
      <c r="G489" s="545"/>
      <c r="H489" s="546"/>
      <c r="I489" s="543"/>
      <c r="J489" s="543"/>
      <c r="K489" s="543"/>
      <c r="L489" s="534">
        <f>IF(OR(C489&gt;A_Stammdaten!$B$12,NOT(ISNUMBER(C489))),0,SUM($I489:J489)-$K489)</f>
        <v>0</v>
      </c>
      <c r="M489" s="543"/>
      <c r="N489" s="534">
        <f t="shared" si="30"/>
        <v>0</v>
      </c>
      <c r="O489" s="551"/>
      <c r="P489" s="534">
        <f t="shared" si="31"/>
        <v>0</v>
      </c>
      <c r="Q489" s="535">
        <f t="shared" si="32"/>
        <v>0</v>
      </c>
    </row>
    <row r="490" spans="1:17" x14ac:dyDescent="0.25">
      <c r="A490" s="536" t="b">
        <f t="shared" si="29"/>
        <v>0</v>
      </c>
      <c r="B490" s="543"/>
      <c r="C490" s="544"/>
      <c r="D490" s="544"/>
      <c r="E490" s="544"/>
      <c r="F490" s="544"/>
      <c r="G490" s="545"/>
      <c r="H490" s="546"/>
      <c r="I490" s="543"/>
      <c r="J490" s="543"/>
      <c r="K490" s="543"/>
      <c r="L490" s="534">
        <f>IF(OR(C490&gt;A_Stammdaten!$B$12,NOT(ISNUMBER(C490))),0,SUM($I490:J490)-$K490)</f>
        <v>0</v>
      </c>
      <c r="M490" s="543"/>
      <c r="N490" s="534">
        <f t="shared" si="30"/>
        <v>0</v>
      </c>
      <c r="O490" s="551"/>
      <c r="P490" s="534">
        <f t="shared" si="31"/>
        <v>0</v>
      </c>
      <c r="Q490" s="535">
        <f t="shared" si="32"/>
        <v>0</v>
      </c>
    </row>
    <row r="491" spans="1:17" x14ac:dyDescent="0.25">
      <c r="A491" s="536" t="b">
        <f t="shared" si="29"/>
        <v>0</v>
      </c>
      <c r="B491" s="543"/>
      <c r="C491" s="544"/>
      <c r="D491" s="544"/>
      <c r="E491" s="544"/>
      <c r="F491" s="544"/>
      <c r="G491" s="545"/>
      <c r="H491" s="546"/>
      <c r="I491" s="543"/>
      <c r="J491" s="543"/>
      <c r="K491" s="543"/>
      <c r="L491" s="534">
        <f>IF(OR(C491&gt;A_Stammdaten!$B$12,NOT(ISNUMBER(C491))),0,SUM($I491:J491)-$K491)</f>
        <v>0</v>
      </c>
      <c r="M491" s="543"/>
      <c r="N491" s="534">
        <f t="shared" si="30"/>
        <v>0</v>
      </c>
      <c r="O491" s="551"/>
      <c r="P491" s="534">
        <f t="shared" si="31"/>
        <v>0</v>
      </c>
      <c r="Q491" s="535">
        <f t="shared" si="32"/>
        <v>0</v>
      </c>
    </row>
    <row r="492" spans="1:17" x14ac:dyDescent="0.25">
      <c r="A492" s="536" t="b">
        <f t="shared" si="29"/>
        <v>0</v>
      </c>
      <c r="B492" s="543"/>
      <c r="C492" s="544"/>
      <c r="D492" s="544"/>
      <c r="E492" s="544"/>
      <c r="F492" s="544"/>
      <c r="G492" s="545"/>
      <c r="H492" s="546"/>
      <c r="I492" s="543"/>
      <c r="J492" s="543"/>
      <c r="K492" s="543"/>
      <c r="L492" s="534">
        <f>IF(OR(C492&gt;A_Stammdaten!$B$12,NOT(ISNUMBER(C492))),0,SUM($I492:J492)-$K492)</f>
        <v>0</v>
      </c>
      <c r="M492" s="543"/>
      <c r="N492" s="534">
        <f t="shared" si="30"/>
        <v>0</v>
      </c>
      <c r="O492" s="551"/>
      <c r="P492" s="534">
        <f t="shared" si="31"/>
        <v>0</v>
      </c>
      <c r="Q492" s="535">
        <f t="shared" si="32"/>
        <v>0</v>
      </c>
    </row>
    <row r="493" spans="1:17" x14ac:dyDescent="0.25">
      <c r="A493" s="536" t="b">
        <f t="shared" si="29"/>
        <v>0</v>
      </c>
      <c r="B493" s="543"/>
      <c r="C493" s="544"/>
      <c r="D493" s="544"/>
      <c r="E493" s="544"/>
      <c r="F493" s="544"/>
      <c r="G493" s="545"/>
      <c r="H493" s="546"/>
      <c r="I493" s="543"/>
      <c r="J493" s="543"/>
      <c r="K493" s="543"/>
      <c r="L493" s="534">
        <f>IF(OR(C493&gt;A_Stammdaten!$B$12,NOT(ISNUMBER(C493))),0,SUM($I493:J493)-$K493)</f>
        <v>0</v>
      </c>
      <c r="M493" s="543"/>
      <c r="N493" s="534">
        <f t="shared" si="30"/>
        <v>0</v>
      </c>
      <c r="O493" s="551"/>
      <c r="P493" s="534">
        <f t="shared" si="31"/>
        <v>0</v>
      </c>
      <c r="Q493" s="535">
        <f t="shared" si="32"/>
        <v>0</v>
      </c>
    </row>
    <row r="494" spans="1:17" x14ac:dyDescent="0.25">
      <c r="A494" s="536" t="b">
        <f t="shared" si="29"/>
        <v>0</v>
      </c>
      <c r="B494" s="543"/>
      <c r="C494" s="544"/>
      <c r="D494" s="544"/>
      <c r="E494" s="544"/>
      <c r="F494" s="544"/>
      <c r="G494" s="545"/>
      <c r="H494" s="546"/>
      <c r="I494" s="543"/>
      <c r="J494" s="543"/>
      <c r="K494" s="543"/>
      <c r="L494" s="534">
        <f>IF(OR(C494&gt;A_Stammdaten!$B$12,NOT(ISNUMBER(C494))),0,SUM($I494:J494)-$K494)</f>
        <v>0</v>
      </c>
      <c r="M494" s="543"/>
      <c r="N494" s="534">
        <f t="shared" si="30"/>
        <v>0</v>
      </c>
      <c r="O494" s="551"/>
      <c r="P494" s="534">
        <f t="shared" si="31"/>
        <v>0</v>
      </c>
      <c r="Q494" s="535">
        <f t="shared" si="32"/>
        <v>0</v>
      </c>
    </row>
    <row r="495" spans="1:17" x14ac:dyDescent="0.25">
      <c r="A495" s="536" t="b">
        <f t="shared" si="29"/>
        <v>0</v>
      </c>
      <c r="B495" s="543"/>
      <c r="C495" s="544"/>
      <c r="D495" s="544"/>
      <c r="E495" s="544"/>
      <c r="F495" s="544"/>
      <c r="G495" s="545"/>
      <c r="H495" s="546"/>
      <c r="I495" s="543"/>
      <c r="J495" s="543"/>
      <c r="K495" s="543"/>
      <c r="L495" s="534">
        <f>IF(OR(C495&gt;A_Stammdaten!$B$12,NOT(ISNUMBER(C495))),0,SUM($I495:J495)-$K495)</f>
        <v>0</v>
      </c>
      <c r="M495" s="543"/>
      <c r="N495" s="534">
        <f t="shared" si="30"/>
        <v>0</v>
      </c>
      <c r="O495" s="551"/>
      <c r="P495" s="534">
        <f t="shared" si="31"/>
        <v>0</v>
      </c>
      <c r="Q495" s="535">
        <f t="shared" si="32"/>
        <v>0</v>
      </c>
    </row>
    <row r="496" spans="1:17" x14ac:dyDescent="0.25">
      <c r="A496" s="536" t="b">
        <f t="shared" si="29"/>
        <v>0</v>
      </c>
      <c r="B496" s="543"/>
      <c r="C496" s="544"/>
      <c r="D496" s="544"/>
      <c r="E496" s="544"/>
      <c r="F496" s="544"/>
      <c r="G496" s="545"/>
      <c r="H496" s="546"/>
      <c r="I496" s="543"/>
      <c r="J496" s="543"/>
      <c r="K496" s="543"/>
      <c r="L496" s="534">
        <f>IF(OR(C496&gt;A_Stammdaten!$B$12,NOT(ISNUMBER(C496))),0,SUM($I496:J496)-$K496)</f>
        <v>0</v>
      </c>
      <c r="M496" s="543"/>
      <c r="N496" s="534">
        <f t="shared" si="30"/>
        <v>0</v>
      </c>
      <c r="O496" s="551"/>
      <c r="P496" s="534">
        <f t="shared" si="31"/>
        <v>0</v>
      </c>
      <c r="Q496" s="535">
        <f t="shared" si="32"/>
        <v>0</v>
      </c>
    </row>
    <row r="497" spans="1:17" x14ac:dyDescent="0.25">
      <c r="A497" s="536" t="b">
        <f t="shared" si="29"/>
        <v>0</v>
      </c>
      <c r="B497" s="543"/>
      <c r="C497" s="544"/>
      <c r="D497" s="544"/>
      <c r="E497" s="544"/>
      <c r="F497" s="544"/>
      <c r="G497" s="545"/>
      <c r="H497" s="546"/>
      <c r="I497" s="543"/>
      <c r="J497" s="543"/>
      <c r="K497" s="543"/>
      <c r="L497" s="534">
        <f>IF(OR(C497&gt;A_Stammdaten!$B$12,NOT(ISNUMBER(C497))),0,SUM($I497:J497)-$K497)</f>
        <v>0</v>
      </c>
      <c r="M497" s="543"/>
      <c r="N497" s="534">
        <f t="shared" si="30"/>
        <v>0</v>
      </c>
      <c r="O497" s="551"/>
      <c r="P497" s="534">
        <f t="shared" si="31"/>
        <v>0</v>
      </c>
      <c r="Q497" s="535">
        <f t="shared" si="32"/>
        <v>0</v>
      </c>
    </row>
    <row r="498" spans="1:17" x14ac:dyDescent="0.25">
      <c r="A498" s="536" t="b">
        <f t="shared" si="29"/>
        <v>0</v>
      </c>
      <c r="B498" s="543"/>
      <c r="C498" s="544"/>
      <c r="D498" s="544"/>
      <c r="E498" s="544"/>
      <c r="F498" s="544"/>
      <c r="G498" s="545"/>
      <c r="H498" s="546"/>
      <c r="I498" s="543"/>
      <c r="J498" s="543"/>
      <c r="K498" s="543"/>
      <c r="L498" s="534">
        <f>IF(OR(C498&gt;A_Stammdaten!$B$12,NOT(ISNUMBER(C498))),0,SUM($I498:J498)-$K498)</f>
        <v>0</v>
      </c>
      <c r="M498" s="543"/>
      <c r="N498" s="534">
        <f t="shared" si="30"/>
        <v>0</v>
      </c>
      <c r="O498" s="551"/>
      <c r="P498" s="534">
        <f t="shared" si="31"/>
        <v>0</v>
      </c>
      <c r="Q498" s="535">
        <f t="shared" si="32"/>
        <v>0</v>
      </c>
    </row>
    <row r="499" spans="1:17" x14ac:dyDescent="0.25">
      <c r="A499" s="536" t="b">
        <f t="shared" si="29"/>
        <v>0</v>
      </c>
      <c r="B499" s="543"/>
      <c r="C499" s="544"/>
      <c r="D499" s="544"/>
      <c r="E499" s="544"/>
      <c r="F499" s="544"/>
      <c r="G499" s="545"/>
      <c r="H499" s="546"/>
      <c r="I499" s="543"/>
      <c r="J499" s="543"/>
      <c r="K499" s="543"/>
      <c r="L499" s="534">
        <f>IF(OR(C499&gt;A_Stammdaten!$B$12,NOT(ISNUMBER(C499))),0,SUM($I499:J499)-$K499)</f>
        <v>0</v>
      </c>
      <c r="M499" s="543"/>
      <c r="N499" s="534">
        <f t="shared" si="30"/>
        <v>0</v>
      </c>
      <c r="O499" s="551"/>
      <c r="P499" s="534">
        <f t="shared" si="31"/>
        <v>0</v>
      </c>
      <c r="Q499" s="535">
        <f t="shared" si="32"/>
        <v>0</v>
      </c>
    </row>
    <row r="500" spans="1:17" x14ac:dyDescent="0.25">
      <c r="A500" s="536" t="b">
        <f t="shared" si="29"/>
        <v>0</v>
      </c>
      <c r="B500" s="543"/>
      <c r="C500" s="544"/>
      <c r="D500" s="544"/>
      <c r="E500" s="544"/>
      <c r="F500" s="544"/>
      <c r="G500" s="545"/>
      <c r="H500" s="546"/>
      <c r="I500" s="543"/>
      <c r="J500" s="543"/>
      <c r="K500" s="543"/>
      <c r="L500" s="534">
        <f>IF(OR(C500&gt;A_Stammdaten!$B$12,NOT(ISNUMBER(C500))),0,SUM($I500:J500)-$K500)</f>
        <v>0</v>
      </c>
      <c r="M500" s="543"/>
      <c r="N500" s="534">
        <f t="shared" si="30"/>
        <v>0</v>
      </c>
      <c r="O500" s="551"/>
      <c r="P500" s="534">
        <f t="shared" si="31"/>
        <v>0</v>
      </c>
      <c r="Q500" s="535">
        <f t="shared" si="32"/>
        <v>0</v>
      </c>
    </row>
    <row r="501" spans="1:17" x14ac:dyDescent="0.25">
      <c r="A501" s="536" t="b">
        <f t="shared" si="29"/>
        <v>0</v>
      </c>
      <c r="B501" s="543"/>
      <c r="C501" s="544"/>
      <c r="D501" s="544"/>
      <c r="E501" s="544"/>
      <c r="F501" s="544"/>
      <c r="G501" s="545"/>
      <c r="H501" s="546"/>
      <c r="I501" s="543"/>
      <c r="J501" s="543"/>
      <c r="K501" s="543"/>
      <c r="L501" s="534">
        <f>IF(OR(C501&gt;A_Stammdaten!$B$12,NOT(ISNUMBER(C501))),0,SUM($I501:J501)-$K501)</f>
        <v>0</v>
      </c>
      <c r="M501" s="543"/>
      <c r="N501" s="534">
        <f t="shared" si="30"/>
        <v>0</v>
      </c>
      <c r="O501" s="551"/>
      <c r="P501" s="534">
        <f t="shared" si="31"/>
        <v>0</v>
      </c>
      <c r="Q501" s="535">
        <f t="shared" si="32"/>
        <v>0</v>
      </c>
    </row>
    <row r="502" spans="1:17" x14ac:dyDescent="0.25">
      <c r="A502" s="536" t="b">
        <f t="shared" si="29"/>
        <v>0</v>
      </c>
      <c r="B502" s="543"/>
      <c r="C502" s="544"/>
      <c r="D502" s="544"/>
      <c r="E502" s="544"/>
      <c r="F502" s="544"/>
      <c r="G502" s="545"/>
      <c r="H502" s="546"/>
      <c r="I502" s="543"/>
      <c r="J502" s="543"/>
      <c r="K502" s="543"/>
      <c r="L502" s="534">
        <f>IF(OR(C502&gt;A_Stammdaten!$B$12,NOT(ISNUMBER(C502))),0,SUM($I502:J502)-$K502)</f>
        <v>0</v>
      </c>
      <c r="M502" s="543"/>
      <c r="N502" s="534">
        <f t="shared" si="30"/>
        <v>0</v>
      </c>
      <c r="O502" s="551"/>
      <c r="P502" s="534">
        <f t="shared" si="31"/>
        <v>0</v>
      </c>
      <c r="Q502" s="535">
        <f t="shared" si="32"/>
        <v>0</v>
      </c>
    </row>
    <row r="503" spans="1:17" x14ac:dyDescent="0.25">
      <c r="A503" s="536" t="b">
        <f t="shared" si="29"/>
        <v>0</v>
      </c>
      <c r="B503" s="543"/>
      <c r="C503" s="544"/>
      <c r="D503" s="544"/>
      <c r="E503" s="544"/>
      <c r="F503" s="544"/>
      <c r="G503" s="545"/>
      <c r="H503" s="546"/>
      <c r="I503" s="543"/>
      <c r="J503" s="543"/>
      <c r="K503" s="543"/>
      <c r="L503" s="534">
        <f>IF(OR(C503&gt;A_Stammdaten!$B$12,NOT(ISNUMBER(C503))),0,SUM($I503:J503)-$K503)</f>
        <v>0</v>
      </c>
      <c r="M503" s="543"/>
      <c r="N503" s="534">
        <f t="shared" si="30"/>
        <v>0</v>
      </c>
      <c r="O503" s="551"/>
      <c r="P503" s="534">
        <f t="shared" si="31"/>
        <v>0</v>
      </c>
      <c r="Q503" s="535">
        <f t="shared" si="32"/>
        <v>0</v>
      </c>
    </row>
    <row r="504" spans="1:17" ht="15.75" thickBot="1" x14ac:dyDescent="0.3">
      <c r="A504" s="537" t="b">
        <f t="shared" si="29"/>
        <v>0</v>
      </c>
      <c r="B504" s="543"/>
      <c r="C504" s="547"/>
      <c r="D504" s="547"/>
      <c r="E504" s="547"/>
      <c r="F504" s="547"/>
      <c r="G504" s="548"/>
      <c r="H504" s="549"/>
      <c r="I504" s="550"/>
      <c r="J504" s="550"/>
      <c r="K504" s="550"/>
      <c r="L504" s="538">
        <f>IF(OR(C504&gt;A_Stammdaten!$B$12,NOT(ISNUMBER(C504))),0,SUM($I504:J504)-$K504)</f>
        <v>0</v>
      </c>
      <c r="M504" s="550"/>
      <c r="N504" s="538">
        <f t="shared" si="30"/>
        <v>0</v>
      </c>
      <c r="O504" s="552"/>
      <c r="P504" s="538">
        <f t="shared" si="31"/>
        <v>0</v>
      </c>
      <c r="Q504" s="539">
        <f t="shared" si="32"/>
        <v>0</v>
      </c>
    </row>
    <row r="505" spans="1:17" x14ac:dyDescent="0.25">
      <c r="H505" s="540"/>
    </row>
    <row r="506" spans="1:17" x14ac:dyDescent="0.25">
      <c r="H506" s="540"/>
    </row>
    <row r="507" spans="1:17" x14ac:dyDescent="0.25">
      <c r="H507" s="540"/>
    </row>
    <row r="508" spans="1:17" x14ac:dyDescent="0.25">
      <c r="H508" s="540"/>
    </row>
    <row r="509" spans="1:17" x14ac:dyDescent="0.25">
      <c r="H509" s="540"/>
    </row>
    <row r="510" spans="1:17" x14ac:dyDescent="0.25">
      <c r="H510" s="540"/>
    </row>
    <row r="511" spans="1:17" x14ac:dyDescent="0.25">
      <c r="H511" s="540"/>
    </row>
    <row r="512" spans="1:17" x14ac:dyDescent="0.25">
      <c r="H512" s="540"/>
    </row>
    <row r="513" spans="8:15" s="175" customFormat="1" x14ac:dyDescent="0.25">
      <c r="H513" s="540"/>
      <c r="O513" s="541"/>
    </row>
    <row r="514" spans="8:15" s="175" customFormat="1" x14ac:dyDescent="0.25">
      <c r="H514" s="540"/>
      <c r="O514" s="541"/>
    </row>
    <row r="515" spans="8:15" s="175" customFormat="1" x14ac:dyDescent="0.25">
      <c r="H515" s="540"/>
      <c r="O515" s="541"/>
    </row>
    <row r="516" spans="8:15" s="175" customFormat="1" x14ac:dyDescent="0.25">
      <c r="H516" s="540"/>
      <c r="O516" s="541"/>
    </row>
    <row r="517" spans="8:15" s="175" customFormat="1" x14ac:dyDescent="0.25">
      <c r="H517" s="540"/>
      <c r="O517" s="541"/>
    </row>
    <row r="518" spans="8:15" s="175" customFormat="1" x14ac:dyDescent="0.25">
      <c r="H518" s="540"/>
      <c r="O518" s="541"/>
    </row>
    <row r="519" spans="8:15" s="175" customFormat="1" x14ac:dyDescent="0.25">
      <c r="H519" s="540"/>
      <c r="O519" s="541"/>
    </row>
    <row r="520" spans="8:15" s="175" customFormat="1" x14ac:dyDescent="0.25">
      <c r="H520" s="540"/>
      <c r="O520" s="541"/>
    </row>
    <row r="521" spans="8:15" s="175" customFormat="1" x14ac:dyDescent="0.25">
      <c r="H521" s="540"/>
      <c r="O521" s="541"/>
    </row>
    <row r="522" spans="8:15" s="175" customFormat="1" x14ac:dyDescent="0.25">
      <c r="H522" s="540"/>
      <c r="O522" s="541"/>
    </row>
    <row r="523" spans="8:15" s="175" customFormat="1" x14ac:dyDescent="0.25">
      <c r="H523" s="540"/>
      <c r="O523" s="541"/>
    </row>
    <row r="524" spans="8:15" s="175" customFormat="1" x14ac:dyDescent="0.25">
      <c r="H524" s="540"/>
      <c r="O524" s="541"/>
    </row>
    <row r="525" spans="8:15" s="175" customFormat="1" x14ac:dyDescent="0.25">
      <c r="H525" s="540"/>
      <c r="O525" s="541"/>
    </row>
    <row r="526" spans="8:15" s="175" customFormat="1" x14ac:dyDescent="0.25">
      <c r="H526" s="540"/>
      <c r="O526" s="541"/>
    </row>
    <row r="527" spans="8:15" s="175" customFormat="1" x14ac:dyDescent="0.25">
      <c r="H527" s="540"/>
      <c r="O527" s="541"/>
    </row>
    <row r="528" spans="8:15" s="175" customFormat="1" x14ac:dyDescent="0.25">
      <c r="H528" s="540"/>
      <c r="O528" s="541"/>
    </row>
    <row r="529" spans="8:15" s="175" customFormat="1" x14ac:dyDescent="0.25">
      <c r="H529" s="540"/>
      <c r="O529" s="541"/>
    </row>
    <row r="530" spans="8:15" s="175" customFormat="1" x14ac:dyDescent="0.25">
      <c r="H530" s="540"/>
      <c r="O530" s="541"/>
    </row>
    <row r="531" spans="8:15" s="175" customFormat="1" x14ac:dyDescent="0.25">
      <c r="H531" s="540"/>
      <c r="O531" s="541"/>
    </row>
    <row r="532" spans="8:15" s="175" customFormat="1" x14ac:dyDescent="0.25">
      <c r="H532" s="540"/>
      <c r="O532" s="541"/>
    </row>
    <row r="533" spans="8:15" s="175" customFormat="1" x14ac:dyDescent="0.25">
      <c r="H533" s="540"/>
      <c r="O533" s="541"/>
    </row>
    <row r="534" spans="8:15" s="175" customFormat="1" x14ac:dyDescent="0.25">
      <c r="H534" s="540"/>
      <c r="O534" s="541"/>
    </row>
    <row r="535" spans="8:15" s="175" customFormat="1" x14ac:dyDescent="0.25">
      <c r="H535" s="540"/>
      <c r="O535" s="541"/>
    </row>
    <row r="536" spans="8:15" s="175" customFormat="1" x14ac:dyDescent="0.25">
      <c r="H536" s="540"/>
      <c r="O536" s="541"/>
    </row>
    <row r="537" spans="8:15" s="175" customFormat="1" x14ac:dyDescent="0.25">
      <c r="H537" s="540"/>
      <c r="O537" s="541"/>
    </row>
    <row r="538" spans="8:15" s="175" customFormat="1" x14ac:dyDescent="0.25">
      <c r="H538" s="540"/>
      <c r="O538" s="541"/>
    </row>
    <row r="539" spans="8:15" s="175" customFormat="1" x14ac:dyDescent="0.25">
      <c r="H539" s="540"/>
      <c r="O539" s="541"/>
    </row>
    <row r="540" spans="8:15" s="175" customFormat="1" x14ac:dyDescent="0.25">
      <c r="H540" s="540"/>
      <c r="O540" s="541"/>
    </row>
    <row r="541" spans="8:15" s="175" customFormat="1" x14ac:dyDescent="0.25">
      <c r="H541" s="540"/>
      <c r="O541" s="541"/>
    </row>
    <row r="542" spans="8:15" s="175" customFormat="1" x14ac:dyDescent="0.25">
      <c r="H542" s="540"/>
      <c r="O542" s="541"/>
    </row>
    <row r="543" spans="8:15" s="175" customFormat="1" x14ac:dyDescent="0.25">
      <c r="H543" s="540"/>
      <c r="O543" s="541"/>
    </row>
    <row r="544" spans="8:15" s="175" customFormat="1" x14ac:dyDescent="0.25">
      <c r="H544" s="540"/>
      <c r="O544" s="541"/>
    </row>
    <row r="545" spans="8:15" s="175" customFormat="1" x14ac:dyDescent="0.25">
      <c r="H545" s="540"/>
      <c r="O545" s="541"/>
    </row>
    <row r="546" spans="8:15" s="175" customFormat="1" x14ac:dyDescent="0.25">
      <c r="H546" s="540"/>
      <c r="O546" s="541"/>
    </row>
    <row r="547" spans="8:15" s="175" customFormat="1" x14ac:dyDescent="0.25">
      <c r="H547" s="540"/>
      <c r="O547" s="541"/>
    </row>
    <row r="548" spans="8:15" s="175" customFormat="1" x14ac:dyDescent="0.25">
      <c r="H548" s="540"/>
      <c r="O548" s="541"/>
    </row>
    <row r="549" spans="8:15" s="175" customFormat="1" x14ac:dyDescent="0.25">
      <c r="H549" s="540"/>
      <c r="O549" s="541"/>
    </row>
    <row r="550" spans="8:15" s="175" customFormat="1" x14ac:dyDescent="0.25">
      <c r="H550" s="540"/>
      <c r="O550" s="541"/>
    </row>
    <row r="551" spans="8:15" s="175" customFormat="1" x14ac:dyDescent="0.25">
      <c r="H551" s="540"/>
      <c r="O551" s="541"/>
    </row>
    <row r="552" spans="8:15" s="175" customFormat="1" x14ac:dyDescent="0.25">
      <c r="H552" s="540"/>
      <c r="O552" s="541"/>
    </row>
    <row r="553" spans="8:15" s="175" customFormat="1" x14ac:dyDescent="0.25">
      <c r="H553" s="540"/>
      <c r="O553" s="541"/>
    </row>
    <row r="554" spans="8:15" s="175" customFormat="1" x14ac:dyDescent="0.25">
      <c r="H554" s="540"/>
      <c r="O554" s="541"/>
    </row>
    <row r="555" spans="8:15" s="175" customFormat="1" x14ac:dyDescent="0.25">
      <c r="H555" s="540"/>
      <c r="O555" s="541"/>
    </row>
    <row r="556" spans="8:15" s="175" customFormat="1" x14ac:dyDescent="0.25">
      <c r="H556" s="540"/>
      <c r="O556" s="541"/>
    </row>
    <row r="557" spans="8:15" s="175" customFormat="1" x14ac:dyDescent="0.25">
      <c r="H557" s="540"/>
      <c r="O557" s="541"/>
    </row>
    <row r="558" spans="8:15" s="175" customFormat="1" x14ac:dyDescent="0.25">
      <c r="H558" s="540"/>
      <c r="O558" s="541"/>
    </row>
    <row r="559" spans="8:15" s="175" customFormat="1" x14ac:dyDescent="0.25">
      <c r="H559" s="540"/>
      <c r="O559" s="541"/>
    </row>
    <row r="560" spans="8:15" s="175" customFormat="1" x14ac:dyDescent="0.25">
      <c r="H560" s="540"/>
      <c r="O560" s="541"/>
    </row>
    <row r="561" spans="8:15" s="175" customFormat="1" x14ac:dyDescent="0.25">
      <c r="H561" s="540"/>
      <c r="O561" s="541"/>
    </row>
    <row r="562" spans="8:15" s="175" customFormat="1" x14ac:dyDescent="0.25">
      <c r="H562" s="540"/>
      <c r="O562" s="541"/>
    </row>
    <row r="563" spans="8:15" s="175" customFormat="1" x14ac:dyDescent="0.25">
      <c r="H563" s="540"/>
      <c r="O563" s="541"/>
    </row>
    <row r="564" spans="8:15" s="175" customFormat="1" x14ac:dyDescent="0.25">
      <c r="H564" s="540"/>
      <c r="O564" s="541"/>
    </row>
    <row r="565" spans="8:15" s="175" customFormat="1" x14ac:dyDescent="0.25">
      <c r="H565" s="540"/>
      <c r="O565" s="541"/>
    </row>
    <row r="566" spans="8:15" s="175" customFormat="1" x14ac:dyDescent="0.25">
      <c r="H566" s="540"/>
      <c r="O566" s="541"/>
    </row>
    <row r="567" spans="8:15" s="175" customFormat="1" x14ac:dyDescent="0.25">
      <c r="H567" s="540"/>
      <c r="O567" s="541"/>
    </row>
    <row r="568" spans="8:15" s="175" customFormat="1" x14ac:dyDescent="0.25">
      <c r="H568" s="540"/>
      <c r="O568" s="541"/>
    </row>
    <row r="569" spans="8:15" s="175" customFormat="1" x14ac:dyDescent="0.25">
      <c r="H569" s="540"/>
      <c r="O569" s="541"/>
    </row>
    <row r="570" spans="8:15" s="175" customFormat="1" x14ac:dyDescent="0.25">
      <c r="H570" s="540"/>
      <c r="O570" s="541"/>
    </row>
    <row r="571" spans="8:15" s="175" customFormat="1" x14ac:dyDescent="0.25">
      <c r="H571" s="540"/>
      <c r="O571" s="541"/>
    </row>
    <row r="572" spans="8:15" s="175" customFormat="1" x14ac:dyDescent="0.25">
      <c r="H572" s="540"/>
      <c r="O572" s="541"/>
    </row>
    <row r="573" spans="8:15" s="175" customFormat="1" x14ac:dyDescent="0.25">
      <c r="H573" s="540"/>
      <c r="O573" s="541"/>
    </row>
    <row r="574" spans="8:15" s="175" customFormat="1" x14ac:dyDescent="0.25">
      <c r="H574" s="540"/>
      <c r="O574" s="541"/>
    </row>
    <row r="575" spans="8:15" s="175" customFormat="1" x14ac:dyDescent="0.25">
      <c r="H575" s="540"/>
      <c r="O575" s="541"/>
    </row>
    <row r="576" spans="8:15" s="175" customFormat="1" x14ac:dyDescent="0.25">
      <c r="H576" s="540"/>
      <c r="O576" s="541"/>
    </row>
    <row r="577" spans="8:15" s="175" customFormat="1" x14ac:dyDescent="0.25">
      <c r="H577" s="540"/>
      <c r="O577" s="541"/>
    </row>
    <row r="578" spans="8:15" s="175" customFormat="1" x14ac:dyDescent="0.25">
      <c r="H578" s="540"/>
      <c r="O578" s="541"/>
    </row>
    <row r="579" spans="8:15" s="175" customFormat="1" x14ac:dyDescent="0.25">
      <c r="H579" s="540"/>
      <c r="O579" s="541"/>
    </row>
    <row r="580" spans="8:15" s="175" customFormat="1" x14ac:dyDescent="0.25">
      <c r="H580" s="540"/>
      <c r="O580" s="541"/>
    </row>
    <row r="581" spans="8:15" s="175" customFormat="1" x14ac:dyDescent="0.25">
      <c r="H581" s="540"/>
      <c r="O581" s="541"/>
    </row>
    <row r="582" spans="8:15" s="175" customFormat="1" x14ac:dyDescent="0.25">
      <c r="H582" s="540"/>
      <c r="O582" s="541"/>
    </row>
    <row r="583" spans="8:15" s="175" customFormat="1" x14ac:dyDescent="0.25">
      <c r="H583" s="540"/>
      <c r="O583" s="541"/>
    </row>
    <row r="584" spans="8:15" s="175" customFormat="1" x14ac:dyDescent="0.25">
      <c r="H584" s="540"/>
      <c r="O584" s="541"/>
    </row>
    <row r="585" spans="8:15" s="175" customFormat="1" x14ac:dyDescent="0.25">
      <c r="H585" s="540"/>
      <c r="O585" s="541"/>
    </row>
    <row r="586" spans="8:15" s="175" customFormat="1" x14ac:dyDescent="0.25">
      <c r="H586" s="540"/>
      <c r="O586" s="541"/>
    </row>
    <row r="587" spans="8:15" s="175" customFormat="1" x14ac:dyDescent="0.25">
      <c r="H587" s="540"/>
      <c r="O587" s="541"/>
    </row>
    <row r="588" spans="8:15" s="175" customFormat="1" x14ac:dyDescent="0.25">
      <c r="H588" s="540"/>
      <c r="O588" s="541"/>
    </row>
    <row r="589" spans="8:15" s="175" customFormat="1" x14ac:dyDescent="0.25">
      <c r="H589" s="540"/>
      <c r="O589" s="541"/>
    </row>
    <row r="590" spans="8:15" s="175" customFormat="1" x14ac:dyDescent="0.25">
      <c r="H590" s="540"/>
      <c r="O590" s="541"/>
    </row>
    <row r="591" spans="8:15" s="175" customFormat="1" x14ac:dyDescent="0.25">
      <c r="H591" s="540"/>
      <c r="O591" s="541"/>
    </row>
    <row r="592" spans="8:15" s="175" customFormat="1" x14ac:dyDescent="0.25">
      <c r="H592" s="540"/>
      <c r="O592" s="541"/>
    </row>
    <row r="593" spans="8:15" s="175" customFormat="1" x14ac:dyDescent="0.25">
      <c r="H593" s="540"/>
      <c r="O593" s="541"/>
    </row>
    <row r="594" spans="8:15" s="175" customFormat="1" x14ac:dyDescent="0.25">
      <c r="H594" s="540"/>
      <c r="O594" s="541"/>
    </row>
    <row r="595" spans="8:15" s="175" customFormat="1" x14ac:dyDescent="0.25">
      <c r="H595" s="540"/>
      <c r="O595" s="541"/>
    </row>
    <row r="596" spans="8:15" s="175" customFormat="1" x14ac:dyDescent="0.25">
      <c r="H596" s="540"/>
      <c r="O596" s="541"/>
    </row>
    <row r="597" spans="8:15" s="175" customFormat="1" x14ac:dyDescent="0.25">
      <c r="H597" s="540"/>
      <c r="O597" s="541"/>
    </row>
    <row r="598" spans="8:15" s="175" customFormat="1" x14ac:dyDescent="0.25">
      <c r="H598" s="540"/>
      <c r="O598" s="541"/>
    </row>
    <row r="599" spans="8:15" s="175" customFormat="1" x14ac:dyDescent="0.25">
      <c r="H599" s="540"/>
      <c r="O599" s="541"/>
    </row>
    <row r="600" spans="8:15" s="175" customFormat="1" x14ac:dyDescent="0.25">
      <c r="H600" s="540"/>
      <c r="O600" s="541"/>
    </row>
    <row r="601" spans="8:15" s="175" customFormat="1" x14ac:dyDescent="0.25">
      <c r="H601" s="540"/>
      <c r="O601" s="541"/>
    </row>
    <row r="602" spans="8:15" s="175" customFormat="1" x14ac:dyDescent="0.25">
      <c r="H602" s="540"/>
      <c r="O602" s="541"/>
    </row>
    <row r="603" spans="8:15" s="175" customFormat="1" x14ac:dyDescent="0.25">
      <c r="H603" s="540"/>
      <c r="O603" s="541"/>
    </row>
    <row r="604" spans="8:15" s="175" customFormat="1" x14ac:dyDescent="0.25">
      <c r="H604" s="540"/>
      <c r="O604" s="541"/>
    </row>
    <row r="605" spans="8:15" s="175" customFormat="1" x14ac:dyDescent="0.25">
      <c r="H605" s="540"/>
      <c r="O605" s="541"/>
    </row>
    <row r="606" spans="8:15" s="175" customFormat="1" x14ac:dyDescent="0.25">
      <c r="H606" s="540"/>
      <c r="O606" s="541"/>
    </row>
    <row r="607" spans="8:15" s="175" customFormat="1" x14ac:dyDescent="0.25">
      <c r="H607" s="540"/>
      <c r="O607" s="541"/>
    </row>
    <row r="608" spans="8:15" s="175" customFormat="1" x14ac:dyDescent="0.25">
      <c r="H608" s="540"/>
      <c r="O608" s="541"/>
    </row>
    <row r="609" spans="8:15" s="175" customFormat="1" x14ac:dyDescent="0.25">
      <c r="H609" s="540"/>
      <c r="O609" s="541"/>
    </row>
    <row r="610" spans="8:15" s="175" customFormat="1" x14ac:dyDescent="0.25">
      <c r="H610" s="540"/>
      <c r="O610" s="541"/>
    </row>
    <row r="611" spans="8:15" s="175" customFormat="1" x14ac:dyDescent="0.25">
      <c r="H611" s="540"/>
      <c r="O611" s="541"/>
    </row>
    <row r="612" spans="8:15" s="175" customFormat="1" x14ac:dyDescent="0.25">
      <c r="H612" s="540"/>
      <c r="O612" s="541"/>
    </row>
    <row r="613" spans="8:15" s="175" customFormat="1" x14ac:dyDescent="0.25">
      <c r="H613" s="540"/>
      <c r="O613" s="541"/>
    </row>
    <row r="614" spans="8:15" s="175" customFormat="1" x14ac:dyDescent="0.25">
      <c r="H614" s="540"/>
      <c r="O614" s="541"/>
    </row>
    <row r="615" spans="8:15" s="175" customFormat="1" x14ac:dyDescent="0.25">
      <c r="H615" s="540"/>
      <c r="O615" s="541"/>
    </row>
    <row r="616" spans="8:15" s="175" customFormat="1" x14ac:dyDescent="0.25">
      <c r="H616" s="540"/>
      <c r="O616" s="541"/>
    </row>
    <row r="617" spans="8:15" s="175" customFormat="1" x14ac:dyDescent="0.25">
      <c r="H617" s="540"/>
      <c r="O617" s="541"/>
    </row>
    <row r="618" spans="8:15" s="175" customFormat="1" x14ac:dyDescent="0.25">
      <c r="H618" s="540"/>
      <c r="O618" s="541"/>
    </row>
    <row r="619" spans="8:15" s="175" customFormat="1" x14ac:dyDescent="0.25">
      <c r="H619" s="540"/>
      <c r="O619" s="541"/>
    </row>
    <row r="620" spans="8:15" s="175" customFormat="1" x14ac:dyDescent="0.25">
      <c r="H620" s="540"/>
      <c r="O620" s="541"/>
    </row>
    <row r="621" spans="8:15" s="175" customFormat="1" x14ac:dyDescent="0.25">
      <c r="H621" s="540"/>
      <c r="O621" s="541"/>
    </row>
    <row r="622" spans="8:15" s="175" customFormat="1" x14ac:dyDescent="0.25">
      <c r="H622" s="540"/>
      <c r="O622" s="541"/>
    </row>
    <row r="623" spans="8:15" s="175" customFormat="1" x14ac:dyDescent="0.25">
      <c r="H623" s="540"/>
      <c r="O623" s="541"/>
    </row>
    <row r="624" spans="8:15" s="175" customFormat="1" x14ac:dyDescent="0.25">
      <c r="H624" s="540"/>
      <c r="O624" s="541"/>
    </row>
    <row r="625" spans="8:15" s="175" customFormat="1" x14ac:dyDescent="0.25">
      <c r="H625" s="540"/>
      <c r="O625" s="541"/>
    </row>
    <row r="626" spans="8:15" s="175" customFormat="1" x14ac:dyDescent="0.25">
      <c r="H626" s="540"/>
      <c r="O626" s="541"/>
    </row>
    <row r="627" spans="8:15" s="175" customFormat="1" x14ac:dyDescent="0.25">
      <c r="H627" s="540"/>
      <c r="O627" s="541"/>
    </row>
    <row r="628" spans="8:15" s="175" customFormat="1" x14ac:dyDescent="0.25">
      <c r="H628" s="540"/>
      <c r="O628" s="541"/>
    </row>
    <row r="629" spans="8:15" s="175" customFormat="1" x14ac:dyDescent="0.25">
      <c r="H629" s="540"/>
      <c r="O629" s="541"/>
    </row>
    <row r="630" spans="8:15" s="175" customFormat="1" x14ac:dyDescent="0.25">
      <c r="H630" s="540"/>
      <c r="O630" s="541"/>
    </row>
    <row r="631" spans="8:15" s="175" customFormat="1" x14ac:dyDescent="0.25">
      <c r="H631" s="540"/>
      <c r="O631" s="541"/>
    </row>
    <row r="632" spans="8:15" s="175" customFormat="1" x14ac:dyDescent="0.25">
      <c r="H632" s="540"/>
      <c r="O632" s="541"/>
    </row>
    <row r="633" spans="8:15" s="175" customFormat="1" x14ac:dyDescent="0.25">
      <c r="H633" s="540"/>
      <c r="O633" s="541"/>
    </row>
    <row r="634" spans="8:15" s="175" customFormat="1" x14ac:dyDescent="0.25">
      <c r="H634" s="540"/>
      <c r="O634" s="541"/>
    </row>
    <row r="635" spans="8:15" s="175" customFormat="1" x14ac:dyDescent="0.25">
      <c r="H635" s="540"/>
      <c r="O635" s="541"/>
    </row>
    <row r="636" spans="8:15" s="175" customFormat="1" x14ac:dyDescent="0.25">
      <c r="H636" s="540"/>
      <c r="O636" s="541"/>
    </row>
    <row r="637" spans="8:15" s="175" customFormat="1" x14ac:dyDescent="0.25">
      <c r="H637" s="540"/>
      <c r="O637" s="541"/>
    </row>
    <row r="638" spans="8:15" s="175" customFormat="1" x14ac:dyDescent="0.25">
      <c r="H638" s="540"/>
      <c r="O638" s="541"/>
    </row>
    <row r="639" spans="8:15" s="175" customFormat="1" x14ac:dyDescent="0.25">
      <c r="H639" s="540"/>
      <c r="O639" s="541"/>
    </row>
    <row r="640" spans="8:15" s="175" customFormat="1" x14ac:dyDescent="0.25">
      <c r="H640" s="540"/>
      <c r="O640" s="541"/>
    </row>
    <row r="641" spans="8:15" s="175" customFormat="1" x14ac:dyDescent="0.25">
      <c r="H641" s="540"/>
      <c r="O641" s="541"/>
    </row>
    <row r="642" spans="8:15" s="175" customFormat="1" x14ac:dyDescent="0.25">
      <c r="H642" s="540"/>
      <c r="O642" s="541"/>
    </row>
    <row r="643" spans="8:15" s="175" customFormat="1" x14ac:dyDescent="0.25">
      <c r="H643" s="540"/>
      <c r="O643" s="541"/>
    </row>
    <row r="644" spans="8:15" s="175" customFormat="1" x14ac:dyDescent="0.25">
      <c r="H644" s="540"/>
      <c r="O644" s="541"/>
    </row>
    <row r="645" spans="8:15" s="175" customFormat="1" x14ac:dyDescent="0.25">
      <c r="H645" s="540"/>
      <c r="O645" s="541"/>
    </row>
    <row r="646" spans="8:15" s="175" customFormat="1" x14ac:dyDescent="0.25">
      <c r="H646" s="540"/>
      <c r="O646" s="541"/>
    </row>
    <row r="647" spans="8:15" s="175" customFormat="1" x14ac:dyDescent="0.25">
      <c r="H647" s="540"/>
      <c r="O647" s="541"/>
    </row>
    <row r="648" spans="8:15" s="175" customFormat="1" x14ac:dyDescent="0.25">
      <c r="H648" s="540"/>
      <c r="O648" s="541"/>
    </row>
    <row r="649" spans="8:15" s="175" customFormat="1" x14ac:dyDescent="0.25">
      <c r="H649" s="540"/>
      <c r="O649" s="541"/>
    </row>
    <row r="650" spans="8:15" s="175" customFormat="1" x14ac:dyDescent="0.25">
      <c r="H650" s="540"/>
      <c r="O650" s="541"/>
    </row>
    <row r="651" spans="8:15" s="175" customFormat="1" x14ac:dyDescent="0.25">
      <c r="H651" s="540"/>
      <c r="O651" s="541"/>
    </row>
    <row r="652" spans="8:15" s="175" customFormat="1" x14ac:dyDescent="0.25">
      <c r="H652" s="540"/>
      <c r="O652" s="541"/>
    </row>
    <row r="653" spans="8:15" s="175" customFormat="1" x14ac:dyDescent="0.25">
      <c r="H653" s="540"/>
      <c r="O653" s="541"/>
    </row>
    <row r="654" spans="8:15" s="175" customFormat="1" x14ac:dyDescent="0.25">
      <c r="H654" s="540"/>
      <c r="O654" s="541"/>
    </row>
    <row r="655" spans="8:15" s="175" customFormat="1" x14ac:dyDescent="0.25">
      <c r="H655" s="540"/>
      <c r="O655" s="541"/>
    </row>
    <row r="656" spans="8:15" s="175" customFormat="1" x14ac:dyDescent="0.25">
      <c r="H656" s="540"/>
      <c r="O656" s="541"/>
    </row>
    <row r="657" spans="8:15" s="175" customFormat="1" x14ac:dyDescent="0.25">
      <c r="H657" s="540"/>
      <c r="O657" s="541"/>
    </row>
    <row r="658" spans="8:15" s="175" customFormat="1" x14ac:dyDescent="0.25">
      <c r="H658" s="540"/>
      <c r="O658" s="541"/>
    </row>
    <row r="659" spans="8:15" s="175" customFormat="1" x14ac:dyDescent="0.25">
      <c r="H659" s="540"/>
      <c r="O659" s="541"/>
    </row>
    <row r="660" spans="8:15" s="175" customFormat="1" x14ac:dyDescent="0.25">
      <c r="H660" s="540"/>
      <c r="O660" s="541"/>
    </row>
    <row r="661" spans="8:15" s="175" customFormat="1" x14ac:dyDescent="0.25">
      <c r="H661" s="540"/>
      <c r="O661" s="541"/>
    </row>
    <row r="662" spans="8:15" s="175" customFormat="1" x14ac:dyDescent="0.25">
      <c r="H662" s="540"/>
      <c r="O662" s="541"/>
    </row>
    <row r="663" spans="8:15" s="175" customFormat="1" x14ac:dyDescent="0.25">
      <c r="H663" s="540"/>
      <c r="O663" s="541"/>
    </row>
    <row r="664" spans="8:15" s="175" customFormat="1" x14ac:dyDescent="0.25">
      <c r="H664" s="540"/>
      <c r="O664" s="541"/>
    </row>
    <row r="665" spans="8:15" s="175" customFormat="1" x14ac:dyDescent="0.25">
      <c r="H665" s="540"/>
      <c r="O665" s="541"/>
    </row>
    <row r="666" spans="8:15" s="175" customFormat="1" x14ac:dyDescent="0.25">
      <c r="H666" s="540"/>
      <c r="O666" s="541"/>
    </row>
    <row r="667" spans="8:15" s="175" customFormat="1" x14ac:dyDescent="0.25">
      <c r="H667" s="540"/>
      <c r="O667" s="541"/>
    </row>
    <row r="668" spans="8:15" s="175" customFormat="1" x14ac:dyDescent="0.25">
      <c r="H668" s="540"/>
      <c r="O668" s="541"/>
    </row>
    <row r="669" spans="8:15" s="175" customFormat="1" x14ac:dyDescent="0.25">
      <c r="H669" s="540"/>
      <c r="O669" s="541"/>
    </row>
    <row r="670" spans="8:15" s="175" customFormat="1" x14ac:dyDescent="0.25">
      <c r="H670" s="540"/>
      <c r="O670" s="541"/>
    </row>
    <row r="671" spans="8:15" s="175" customFormat="1" x14ac:dyDescent="0.25">
      <c r="H671" s="540"/>
      <c r="O671" s="541"/>
    </row>
    <row r="672" spans="8:15" s="175" customFormat="1" x14ac:dyDescent="0.25">
      <c r="H672" s="540"/>
      <c r="O672" s="541"/>
    </row>
    <row r="673" spans="8:15" s="175" customFormat="1" x14ac:dyDescent="0.25">
      <c r="H673" s="540"/>
      <c r="O673" s="541"/>
    </row>
    <row r="674" spans="8:15" s="175" customFormat="1" x14ac:dyDescent="0.25">
      <c r="H674" s="540"/>
      <c r="O674" s="541"/>
    </row>
    <row r="675" spans="8:15" s="175" customFormat="1" x14ac:dyDescent="0.25">
      <c r="H675" s="540"/>
      <c r="O675" s="541"/>
    </row>
    <row r="676" spans="8:15" s="175" customFormat="1" x14ac:dyDescent="0.25">
      <c r="H676" s="540"/>
      <c r="O676" s="541"/>
    </row>
    <row r="677" spans="8:15" s="175" customFormat="1" x14ac:dyDescent="0.25">
      <c r="H677" s="540"/>
      <c r="O677" s="541"/>
    </row>
    <row r="678" spans="8:15" s="175" customFormat="1" x14ac:dyDescent="0.25">
      <c r="H678" s="540"/>
      <c r="O678" s="541"/>
    </row>
    <row r="679" spans="8:15" s="175" customFormat="1" x14ac:dyDescent="0.25">
      <c r="H679" s="540"/>
      <c r="O679" s="541"/>
    </row>
    <row r="680" spans="8:15" s="175" customFormat="1" x14ac:dyDescent="0.25">
      <c r="H680" s="540"/>
      <c r="O680" s="541"/>
    </row>
    <row r="681" spans="8:15" s="175" customFormat="1" x14ac:dyDescent="0.25">
      <c r="H681" s="540"/>
      <c r="O681" s="541"/>
    </row>
    <row r="682" spans="8:15" s="175" customFormat="1" x14ac:dyDescent="0.25">
      <c r="H682" s="540"/>
      <c r="O682" s="541"/>
    </row>
    <row r="683" spans="8:15" s="175" customFormat="1" x14ac:dyDescent="0.25">
      <c r="H683" s="540"/>
      <c r="O683" s="541"/>
    </row>
    <row r="684" spans="8:15" s="175" customFormat="1" x14ac:dyDescent="0.25">
      <c r="H684" s="540"/>
      <c r="O684" s="541"/>
    </row>
    <row r="685" spans="8:15" s="175" customFormat="1" x14ac:dyDescent="0.25">
      <c r="H685" s="540"/>
      <c r="O685" s="541"/>
    </row>
    <row r="686" spans="8:15" s="175" customFormat="1" x14ac:dyDescent="0.25">
      <c r="H686" s="540"/>
      <c r="O686" s="541"/>
    </row>
    <row r="687" spans="8:15" s="175" customFormat="1" x14ac:dyDescent="0.25">
      <c r="H687" s="540"/>
      <c r="O687" s="541"/>
    </row>
    <row r="688" spans="8:15" s="175" customFormat="1" x14ac:dyDescent="0.25">
      <c r="H688" s="540"/>
      <c r="O688" s="541"/>
    </row>
    <row r="689" spans="8:15" s="175" customFormat="1" x14ac:dyDescent="0.25">
      <c r="H689" s="540"/>
      <c r="O689" s="541"/>
    </row>
    <row r="690" spans="8:15" s="175" customFormat="1" x14ac:dyDescent="0.25">
      <c r="H690" s="540"/>
      <c r="O690" s="541"/>
    </row>
    <row r="691" spans="8:15" s="175" customFormat="1" x14ac:dyDescent="0.25">
      <c r="H691" s="540"/>
      <c r="O691" s="541"/>
    </row>
    <row r="692" spans="8:15" s="175" customFormat="1" x14ac:dyDescent="0.25">
      <c r="H692" s="540"/>
      <c r="O692" s="541"/>
    </row>
    <row r="693" spans="8:15" s="175" customFormat="1" x14ac:dyDescent="0.25">
      <c r="H693" s="540"/>
      <c r="O693" s="541"/>
    </row>
    <row r="694" spans="8:15" s="175" customFormat="1" x14ac:dyDescent="0.25">
      <c r="H694" s="540"/>
      <c r="O694" s="541"/>
    </row>
    <row r="695" spans="8:15" s="175" customFormat="1" x14ac:dyDescent="0.25">
      <c r="H695" s="540"/>
      <c r="O695" s="541"/>
    </row>
    <row r="696" spans="8:15" s="175" customFormat="1" x14ac:dyDescent="0.25">
      <c r="H696" s="540"/>
      <c r="O696" s="541"/>
    </row>
    <row r="697" spans="8:15" s="175" customFormat="1" x14ac:dyDescent="0.25">
      <c r="H697" s="540"/>
      <c r="O697" s="541"/>
    </row>
    <row r="698" spans="8:15" s="175" customFormat="1" x14ac:dyDescent="0.25">
      <c r="H698" s="540"/>
      <c r="O698" s="541"/>
    </row>
    <row r="699" spans="8:15" s="175" customFormat="1" x14ac:dyDescent="0.25">
      <c r="H699" s="540"/>
      <c r="O699" s="541"/>
    </row>
    <row r="700" spans="8:15" s="175" customFormat="1" x14ac:dyDescent="0.25">
      <c r="H700" s="540"/>
      <c r="O700" s="541"/>
    </row>
    <row r="701" spans="8:15" s="175" customFormat="1" x14ac:dyDescent="0.25">
      <c r="H701" s="540"/>
      <c r="O701" s="541"/>
    </row>
    <row r="702" spans="8:15" s="175" customFormat="1" x14ac:dyDescent="0.25">
      <c r="H702" s="540"/>
      <c r="O702" s="541"/>
    </row>
    <row r="703" spans="8:15" s="175" customFormat="1" x14ac:dyDescent="0.25">
      <c r="H703" s="540"/>
      <c r="O703" s="541"/>
    </row>
    <row r="704" spans="8:15" s="175" customFormat="1" x14ac:dyDescent="0.25">
      <c r="H704" s="540"/>
      <c r="O704" s="541"/>
    </row>
    <row r="705" spans="8:15" s="175" customFormat="1" x14ac:dyDescent="0.25">
      <c r="H705" s="540"/>
      <c r="O705" s="541"/>
    </row>
    <row r="706" spans="8:15" s="175" customFormat="1" x14ac:dyDescent="0.25">
      <c r="H706" s="540"/>
      <c r="O706" s="541"/>
    </row>
    <row r="707" spans="8:15" s="175" customFormat="1" x14ac:dyDescent="0.25">
      <c r="H707" s="540"/>
      <c r="O707" s="541"/>
    </row>
    <row r="708" spans="8:15" s="175" customFormat="1" x14ac:dyDescent="0.25">
      <c r="H708" s="540"/>
      <c r="O708" s="541"/>
    </row>
    <row r="709" spans="8:15" s="175" customFormat="1" x14ac:dyDescent="0.25">
      <c r="H709" s="540"/>
      <c r="O709" s="541"/>
    </row>
    <row r="710" spans="8:15" s="175" customFormat="1" x14ac:dyDescent="0.25">
      <c r="H710" s="540"/>
      <c r="O710" s="541"/>
    </row>
    <row r="711" spans="8:15" s="175" customFormat="1" x14ac:dyDescent="0.25">
      <c r="H711" s="540"/>
      <c r="O711" s="541"/>
    </row>
    <row r="712" spans="8:15" s="175" customFormat="1" x14ac:dyDescent="0.25">
      <c r="H712" s="540"/>
      <c r="O712" s="541"/>
    </row>
    <row r="713" spans="8:15" s="175" customFormat="1" x14ac:dyDescent="0.25">
      <c r="H713" s="540"/>
      <c r="O713" s="541"/>
    </row>
    <row r="714" spans="8:15" s="175" customFormat="1" x14ac:dyDescent="0.25">
      <c r="H714" s="540"/>
      <c r="O714" s="541"/>
    </row>
    <row r="715" spans="8:15" s="175" customFormat="1" x14ac:dyDescent="0.25">
      <c r="H715" s="540"/>
      <c r="O715" s="541"/>
    </row>
    <row r="716" spans="8:15" s="175" customFormat="1" x14ac:dyDescent="0.25">
      <c r="H716" s="540"/>
      <c r="O716" s="541"/>
    </row>
    <row r="717" spans="8:15" s="175" customFormat="1" x14ac:dyDescent="0.25">
      <c r="H717" s="540"/>
      <c r="O717" s="541"/>
    </row>
    <row r="718" spans="8:15" s="175" customFormat="1" x14ac:dyDescent="0.25">
      <c r="H718" s="540"/>
      <c r="O718" s="541"/>
    </row>
    <row r="719" spans="8:15" s="175" customFormat="1" x14ac:dyDescent="0.25">
      <c r="H719" s="540"/>
      <c r="O719" s="541"/>
    </row>
    <row r="720" spans="8:15" s="175" customFormat="1" x14ac:dyDescent="0.25">
      <c r="H720" s="540"/>
      <c r="O720" s="541"/>
    </row>
    <row r="721" spans="8:15" s="175" customFormat="1" x14ac:dyDescent="0.25">
      <c r="H721" s="540"/>
      <c r="O721" s="541"/>
    </row>
    <row r="722" spans="8:15" s="175" customFormat="1" x14ac:dyDescent="0.25">
      <c r="H722" s="540"/>
      <c r="O722" s="541"/>
    </row>
    <row r="723" spans="8:15" s="175" customFormat="1" x14ac:dyDescent="0.25">
      <c r="H723" s="540"/>
      <c r="O723" s="541"/>
    </row>
    <row r="724" spans="8:15" s="175" customFormat="1" x14ac:dyDescent="0.25">
      <c r="H724" s="540"/>
      <c r="O724" s="541"/>
    </row>
    <row r="725" spans="8:15" s="175" customFormat="1" x14ac:dyDescent="0.25">
      <c r="H725" s="540"/>
      <c r="O725" s="541"/>
    </row>
    <row r="726" spans="8:15" s="175" customFormat="1" x14ac:dyDescent="0.25">
      <c r="H726" s="540"/>
      <c r="O726" s="541"/>
    </row>
    <row r="727" spans="8:15" s="175" customFormat="1" x14ac:dyDescent="0.25">
      <c r="H727" s="540"/>
      <c r="O727" s="541"/>
    </row>
    <row r="728" spans="8:15" s="175" customFormat="1" x14ac:dyDescent="0.25">
      <c r="H728" s="540"/>
      <c r="O728" s="541"/>
    </row>
    <row r="729" spans="8:15" s="175" customFormat="1" x14ac:dyDescent="0.25">
      <c r="H729" s="540"/>
      <c r="O729" s="541"/>
    </row>
    <row r="730" spans="8:15" s="175" customFormat="1" x14ac:dyDescent="0.25">
      <c r="H730" s="540"/>
      <c r="O730" s="541"/>
    </row>
    <row r="731" spans="8:15" s="175" customFormat="1" x14ac:dyDescent="0.25">
      <c r="H731" s="540"/>
      <c r="O731" s="541"/>
    </row>
    <row r="732" spans="8:15" s="175" customFormat="1" x14ac:dyDescent="0.25">
      <c r="H732" s="540"/>
      <c r="O732" s="541"/>
    </row>
    <row r="733" spans="8:15" s="175" customFormat="1" x14ac:dyDescent="0.25">
      <c r="H733" s="540"/>
      <c r="O733" s="541"/>
    </row>
    <row r="734" spans="8:15" s="175" customFormat="1" x14ac:dyDescent="0.25">
      <c r="H734" s="540"/>
      <c r="O734" s="541"/>
    </row>
    <row r="735" spans="8:15" s="175" customFormat="1" x14ac:dyDescent="0.25">
      <c r="H735" s="540"/>
      <c r="O735" s="541"/>
    </row>
    <row r="736" spans="8:15" s="175" customFormat="1" x14ac:dyDescent="0.25">
      <c r="H736" s="540"/>
      <c r="O736" s="541"/>
    </row>
    <row r="737" spans="8:15" s="175" customFormat="1" x14ac:dyDescent="0.25">
      <c r="H737" s="540"/>
      <c r="O737" s="541"/>
    </row>
    <row r="738" spans="8:15" s="175" customFormat="1" x14ac:dyDescent="0.25">
      <c r="H738" s="540"/>
      <c r="O738" s="541"/>
    </row>
    <row r="739" spans="8:15" s="175" customFormat="1" x14ac:dyDescent="0.25">
      <c r="H739" s="540"/>
      <c r="O739" s="541"/>
    </row>
    <row r="740" spans="8:15" s="175" customFormat="1" x14ac:dyDescent="0.25">
      <c r="H740" s="540"/>
      <c r="O740" s="541"/>
    </row>
    <row r="741" spans="8:15" s="175" customFormat="1" x14ac:dyDescent="0.25">
      <c r="H741" s="540"/>
      <c r="O741" s="541"/>
    </row>
    <row r="742" spans="8:15" s="175" customFormat="1" x14ac:dyDescent="0.25">
      <c r="H742" s="540"/>
      <c r="O742" s="541"/>
    </row>
    <row r="743" spans="8:15" s="175" customFormat="1" x14ac:dyDescent="0.25">
      <c r="H743" s="540"/>
      <c r="O743" s="541"/>
    </row>
    <row r="744" spans="8:15" s="175" customFormat="1" x14ac:dyDescent="0.25">
      <c r="H744" s="540"/>
      <c r="O744" s="541"/>
    </row>
    <row r="745" spans="8:15" s="175" customFormat="1" x14ac:dyDescent="0.25">
      <c r="H745" s="540"/>
      <c r="O745" s="541"/>
    </row>
    <row r="746" spans="8:15" s="175" customFormat="1" x14ac:dyDescent="0.25">
      <c r="H746" s="540"/>
      <c r="O746" s="541"/>
    </row>
    <row r="747" spans="8:15" s="175" customFormat="1" x14ac:dyDescent="0.25">
      <c r="H747" s="540"/>
      <c r="O747" s="541"/>
    </row>
    <row r="748" spans="8:15" s="175" customFormat="1" x14ac:dyDescent="0.25">
      <c r="H748" s="540"/>
      <c r="O748" s="541"/>
    </row>
    <row r="749" spans="8:15" s="175" customFormat="1" x14ac:dyDescent="0.25">
      <c r="H749" s="540"/>
      <c r="O749" s="541"/>
    </row>
    <row r="750" spans="8:15" s="175" customFormat="1" x14ac:dyDescent="0.25">
      <c r="H750" s="540"/>
      <c r="O750" s="541"/>
    </row>
    <row r="751" spans="8:15" s="175" customFormat="1" x14ac:dyDescent="0.25">
      <c r="H751" s="540"/>
      <c r="O751" s="541"/>
    </row>
    <row r="752" spans="8:15" s="175" customFormat="1" x14ac:dyDescent="0.25">
      <c r="H752" s="540"/>
      <c r="O752" s="541"/>
    </row>
    <row r="753" spans="8:15" s="175" customFormat="1" x14ac:dyDescent="0.25">
      <c r="H753" s="540"/>
      <c r="O753" s="541"/>
    </row>
    <row r="754" spans="8:15" s="175" customFormat="1" x14ac:dyDescent="0.25">
      <c r="H754" s="540"/>
      <c r="O754" s="541"/>
    </row>
    <row r="755" spans="8:15" s="175" customFormat="1" x14ac:dyDescent="0.25">
      <c r="H755" s="540"/>
      <c r="O755" s="541"/>
    </row>
    <row r="756" spans="8:15" s="175" customFormat="1" x14ac:dyDescent="0.25">
      <c r="H756" s="540"/>
      <c r="O756" s="541"/>
    </row>
    <row r="757" spans="8:15" s="175" customFormat="1" x14ac:dyDescent="0.25">
      <c r="H757" s="540"/>
      <c r="O757" s="541"/>
    </row>
    <row r="758" spans="8:15" s="175" customFormat="1" x14ac:dyDescent="0.25">
      <c r="H758" s="540"/>
      <c r="O758" s="541"/>
    </row>
    <row r="759" spans="8:15" s="175" customFormat="1" x14ac:dyDescent="0.25">
      <c r="H759" s="540"/>
      <c r="O759" s="541"/>
    </row>
    <row r="760" spans="8:15" s="175" customFormat="1" x14ac:dyDescent="0.25">
      <c r="H760" s="540"/>
      <c r="O760" s="541"/>
    </row>
    <row r="761" spans="8:15" s="175" customFormat="1" x14ac:dyDescent="0.25">
      <c r="H761" s="540"/>
      <c r="O761" s="541"/>
    </row>
    <row r="762" spans="8:15" s="175" customFormat="1" x14ac:dyDescent="0.25">
      <c r="H762" s="540"/>
      <c r="O762" s="541"/>
    </row>
    <row r="763" spans="8:15" s="175" customFormat="1" x14ac:dyDescent="0.25">
      <c r="H763" s="540"/>
      <c r="O763" s="541"/>
    </row>
    <row r="764" spans="8:15" s="175" customFormat="1" x14ac:dyDescent="0.25">
      <c r="H764" s="540"/>
      <c r="O764" s="541"/>
    </row>
    <row r="765" spans="8:15" s="175" customFormat="1" x14ac:dyDescent="0.25">
      <c r="H765" s="540"/>
      <c r="O765" s="541"/>
    </row>
    <row r="766" spans="8:15" s="175" customFormat="1" x14ac:dyDescent="0.25">
      <c r="H766" s="540"/>
      <c r="O766" s="541"/>
    </row>
    <row r="767" spans="8:15" s="175" customFormat="1" x14ac:dyDescent="0.25">
      <c r="H767" s="540"/>
      <c r="O767" s="541"/>
    </row>
    <row r="768" spans="8:15" s="175" customFormat="1" x14ac:dyDescent="0.25">
      <c r="H768" s="540"/>
      <c r="O768" s="541"/>
    </row>
    <row r="769" spans="8:15" s="175" customFormat="1" x14ac:dyDescent="0.25">
      <c r="H769" s="540"/>
      <c r="O769" s="541"/>
    </row>
    <row r="770" spans="8:15" s="175" customFormat="1" x14ac:dyDescent="0.25">
      <c r="H770" s="540"/>
      <c r="O770" s="541"/>
    </row>
    <row r="771" spans="8:15" s="175" customFormat="1" x14ac:dyDescent="0.25">
      <c r="H771" s="540"/>
      <c r="O771" s="541"/>
    </row>
    <row r="772" spans="8:15" s="175" customFormat="1" x14ac:dyDescent="0.25">
      <c r="H772" s="540"/>
      <c r="O772" s="541"/>
    </row>
    <row r="773" spans="8:15" s="175" customFormat="1" x14ac:dyDescent="0.25">
      <c r="H773" s="540"/>
      <c r="O773" s="541"/>
    </row>
    <row r="774" spans="8:15" s="175" customFormat="1" x14ac:dyDescent="0.25">
      <c r="H774" s="540"/>
      <c r="O774" s="541"/>
    </row>
    <row r="775" spans="8:15" s="175" customFormat="1" x14ac:dyDescent="0.25">
      <c r="H775" s="540"/>
      <c r="O775" s="541"/>
    </row>
    <row r="776" spans="8:15" s="175" customFormat="1" x14ac:dyDescent="0.25">
      <c r="H776" s="540"/>
      <c r="O776" s="541"/>
    </row>
    <row r="777" spans="8:15" s="175" customFormat="1" x14ac:dyDescent="0.25">
      <c r="H777" s="540"/>
      <c r="O777" s="541"/>
    </row>
    <row r="778" spans="8:15" s="175" customFormat="1" x14ac:dyDescent="0.25">
      <c r="H778" s="540"/>
      <c r="O778" s="541"/>
    </row>
    <row r="779" spans="8:15" s="175" customFormat="1" x14ac:dyDescent="0.25">
      <c r="H779" s="540"/>
      <c r="O779" s="541"/>
    </row>
    <row r="780" spans="8:15" s="175" customFormat="1" x14ac:dyDescent="0.25">
      <c r="H780" s="540"/>
      <c r="O780" s="541"/>
    </row>
    <row r="781" spans="8:15" s="175" customFormat="1" x14ac:dyDescent="0.25">
      <c r="H781" s="540"/>
      <c r="O781" s="541"/>
    </row>
    <row r="782" spans="8:15" s="175" customFormat="1" x14ac:dyDescent="0.25">
      <c r="H782" s="540"/>
      <c r="O782" s="541"/>
    </row>
    <row r="783" spans="8:15" s="175" customFormat="1" x14ac:dyDescent="0.25">
      <c r="H783" s="540"/>
      <c r="O783" s="541"/>
    </row>
    <row r="784" spans="8:15" s="175" customFormat="1" x14ac:dyDescent="0.25">
      <c r="H784" s="540"/>
      <c r="O784" s="541"/>
    </row>
    <row r="785" spans="8:15" s="175" customFormat="1" x14ac:dyDescent="0.25">
      <c r="H785" s="540"/>
      <c r="O785" s="541"/>
    </row>
    <row r="786" spans="8:15" s="175" customFormat="1" x14ac:dyDescent="0.25">
      <c r="H786" s="540"/>
      <c r="O786" s="541"/>
    </row>
    <row r="787" spans="8:15" s="175" customFormat="1" x14ac:dyDescent="0.25">
      <c r="H787" s="540"/>
      <c r="O787" s="541"/>
    </row>
    <row r="788" spans="8:15" s="175" customFormat="1" x14ac:dyDescent="0.25">
      <c r="H788" s="540"/>
      <c r="O788" s="541"/>
    </row>
    <row r="789" spans="8:15" s="175" customFormat="1" x14ac:dyDescent="0.25">
      <c r="H789" s="540"/>
      <c r="O789" s="541"/>
    </row>
    <row r="790" spans="8:15" s="175" customFormat="1" x14ac:dyDescent="0.25">
      <c r="H790" s="540"/>
      <c r="O790" s="541"/>
    </row>
    <row r="791" spans="8:15" s="175" customFormat="1" x14ac:dyDescent="0.25">
      <c r="H791" s="540"/>
      <c r="O791" s="541"/>
    </row>
    <row r="792" spans="8:15" s="175" customFormat="1" x14ac:dyDescent="0.25">
      <c r="H792" s="540"/>
      <c r="O792" s="541"/>
    </row>
    <row r="793" spans="8:15" s="175" customFormat="1" x14ac:dyDescent="0.25">
      <c r="H793" s="540"/>
      <c r="O793" s="541"/>
    </row>
    <row r="794" spans="8:15" s="175" customFormat="1" x14ac:dyDescent="0.25">
      <c r="H794" s="540"/>
      <c r="O794" s="541"/>
    </row>
    <row r="795" spans="8:15" s="175" customFormat="1" x14ac:dyDescent="0.25">
      <c r="H795" s="540"/>
      <c r="O795" s="541"/>
    </row>
    <row r="796" spans="8:15" s="175" customFormat="1" x14ac:dyDescent="0.25">
      <c r="H796" s="540"/>
      <c r="O796" s="541"/>
    </row>
    <row r="797" spans="8:15" s="175" customFormat="1" x14ac:dyDescent="0.25">
      <c r="H797" s="540"/>
      <c r="O797" s="541"/>
    </row>
    <row r="798" spans="8:15" s="175" customFormat="1" x14ac:dyDescent="0.25">
      <c r="H798" s="540"/>
      <c r="O798" s="541"/>
    </row>
    <row r="799" spans="8:15" s="175" customFormat="1" x14ac:dyDescent="0.25">
      <c r="H799" s="540"/>
      <c r="O799" s="541"/>
    </row>
    <row r="800" spans="8:15" s="175" customFormat="1" x14ac:dyDescent="0.25">
      <c r="H800" s="540"/>
      <c r="O800" s="541"/>
    </row>
    <row r="801" spans="8:15" s="175" customFormat="1" x14ac:dyDescent="0.25">
      <c r="H801" s="540"/>
      <c r="O801" s="541"/>
    </row>
    <row r="802" spans="8:15" s="175" customFormat="1" x14ac:dyDescent="0.25">
      <c r="H802" s="540"/>
      <c r="O802" s="541"/>
    </row>
    <row r="803" spans="8:15" s="175" customFormat="1" x14ac:dyDescent="0.25">
      <c r="H803" s="540"/>
      <c r="O803" s="541"/>
    </row>
    <row r="804" spans="8:15" s="175" customFormat="1" x14ac:dyDescent="0.25">
      <c r="H804" s="540"/>
      <c r="O804" s="541"/>
    </row>
    <row r="805" spans="8:15" s="175" customFormat="1" x14ac:dyDescent="0.25">
      <c r="H805" s="540"/>
      <c r="O805" s="541"/>
    </row>
    <row r="806" spans="8:15" s="175" customFormat="1" x14ac:dyDescent="0.25">
      <c r="H806" s="540"/>
      <c r="O806" s="541"/>
    </row>
    <row r="807" spans="8:15" s="175" customFormat="1" x14ac:dyDescent="0.25">
      <c r="H807" s="540"/>
      <c r="O807" s="541"/>
    </row>
    <row r="808" spans="8:15" s="175" customFormat="1" x14ac:dyDescent="0.25">
      <c r="H808" s="540"/>
      <c r="O808" s="541"/>
    </row>
    <row r="809" spans="8:15" s="175" customFormat="1" x14ac:dyDescent="0.25">
      <c r="H809" s="540"/>
      <c r="O809" s="541"/>
    </row>
    <row r="810" spans="8:15" s="175" customFormat="1" x14ac:dyDescent="0.25">
      <c r="H810" s="540"/>
      <c r="O810" s="541"/>
    </row>
    <row r="811" spans="8:15" s="175" customFormat="1" x14ac:dyDescent="0.25">
      <c r="H811" s="540"/>
      <c r="O811" s="541"/>
    </row>
    <row r="812" spans="8:15" s="175" customFormat="1" x14ac:dyDescent="0.25">
      <c r="H812" s="540"/>
      <c r="O812" s="541"/>
    </row>
    <row r="813" spans="8:15" s="175" customFormat="1" x14ac:dyDescent="0.25">
      <c r="H813" s="540"/>
      <c r="O813" s="541"/>
    </row>
    <row r="814" spans="8:15" s="175" customFormat="1" x14ac:dyDescent="0.25">
      <c r="H814" s="540"/>
      <c r="O814" s="541"/>
    </row>
    <row r="815" spans="8:15" s="175" customFormat="1" x14ac:dyDescent="0.25">
      <c r="H815" s="540"/>
      <c r="O815" s="541"/>
    </row>
    <row r="816" spans="8:15" s="175" customFormat="1" x14ac:dyDescent="0.25">
      <c r="H816" s="540"/>
      <c r="O816" s="541"/>
    </row>
    <row r="817" spans="8:15" s="175" customFormat="1" x14ac:dyDescent="0.25">
      <c r="H817" s="540"/>
      <c r="O817" s="541"/>
    </row>
    <row r="818" spans="8:15" s="175" customFormat="1" x14ac:dyDescent="0.25">
      <c r="H818" s="540"/>
      <c r="O818" s="541"/>
    </row>
    <row r="819" spans="8:15" s="175" customFormat="1" x14ac:dyDescent="0.25">
      <c r="H819" s="540"/>
      <c r="O819" s="541"/>
    </row>
    <row r="820" spans="8:15" s="175" customFormat="1" x14ac:dyDescent="0.25">
      <c r="H820" s="540"/>
      <c r="O820" s="541"/>
    </row>
    <row r="821" spans="8:15" s="175" customFormat="1" x14ac:dyDescent="0.25">
      <c r="H821" s="540"/>
      <c r="O821" s="541"/>
    </row>
    <row r="822" spans="8:15" s="175" customFormat="1" x14ac:dyDescent="0.25">
      <c r="H822" s="540"/>
      <c r="O822" s="541"/>
    </row>
    <row r="823" spans="8:15" s="175" customFormat="1" x14ac:dyDescent="0.25">
      <c r="H823" s="540"/>
      <c r="O823" s="541"/>
    </row>
    <row r="824" spans="8:15" s="175" customFormat="1" x14ac:dyDescent="0.25">
      <c r="H824" s="540"/>
      <c r="O824" s="541"/>
    </row>
    <row r="825" spans="8:15" s="175" customFormat="1" x14ac:dyDescent="0.25">
      <c r="H825" s="540"/>
      <c r="O825" s="541"/>
    </row>
    <row r="826" spans="8:15" s="175" customFormat="1" x14ac:dyDescent="0.25">
      <c r="H826" s="540"/>
      <c r="O826" s="541"/>
    </row>
    <row r="827" spans="8:15" s="175" customFormat="1" x14ac:dyDescent="0.25">
      <c r="H827" s="540"/>
      <c r="O827" s="541"/>
    </row>
    <row r="828" spans="8:15" s="175" customFormat="1" x14ac:dyDescent="0.25">
      <c r="H828" s="540"/>
      <c r="O828" s="541"/>
    </row>
    <row r="829" spans="8:15" s="175" customFormat="1" x14ac:dyDescent="0.25">
      <c r="H829" s="540"/>
      <c r="O829" s="541"/>
    </row>
    <row r="830" spans="8:15" s="175" customFormat="1" x14ac:dyDescent="0.25">
      <c r="H830" s="540"/>
      <c r="O830" s="541"/>
    </row>
    <row r="831" spans="8:15" s="175" customFormat="1" x14ac:dyDescent="0.25">
      <c r="H831" s="540"/>
      <c r="O831" s="541"/>
    </row>
    <row r="832" spans="8:15" s="175" customFormat="1" x14ac:dyDescent="0.25">
      <c r="H832" s="540"/>
      <c r="O832" s="541"/>
    </row>
    <row r="833" spans="8:15" s="175" customFormat="1" x14ac:dyDescent="0.25">
      <c r="H833" s="540"/>
      <c r="O833" s="541"/>
    </row>
    <row r="834" spans="8:15" s="175" customFormat="1" x14ac:dyDescent="0.25">
      <c r="H834" s="540"/>
      <c r="O834" s="541"/>
    </row>
    <row r="835" spans="8:15" s="175" customFormat="1" x14ac:dyDescent="0.25">
      <c r="H835" s="540"/>
      <c r="O835" s="541"/>
    </row>
    <row r="836" spans="8:15" s="175" customFormat="1" x14ac:dyDescent="0.25">
      <c r="H836" s="540"/>
      <c r="O836" s="541"/>
    </row>
    <row r="837" spans="8:15" s="175" customFormat="1" x14ac:dyDescent="0.25">
      <c r="H837" s="540"/>
      <c r="O837" s="541"/>
    </row>
    <row r="838" spans="8:15" s="175" customFormat="1" x14ac:dyDescent="0.25">
      <c r="H838" s="540"/>
      <c r="O838" s="541"/>
    </row>
    <row r="839" spans="8:15" s="175" customFormat="1" x14ac:dyDescent="0.25">
      <c r="H839" s="540"/>
      <c r="O839" s="541"/>
    </row>
    <row r="840" spans="8:15" s="175" customFormat="1" x14ac:dyDescent="0.25">
      <c r="H840" s="540"/>
      <c r="O840" s="541"/>
    </row>
    <row r="841" spans="8:15" s="175" customFormat="1" x14ac:dyDescent="0.25">
      <c r="H841" s="540"/>
      <c r="O841" s="541"/>
    </row>
    <row r="842" spans="8:15" s="175" customFormat="1" x14ac:dyDescent="0.25">
      <c r="H842" s="540"/>
      <c r="O842" s="541"/>
    </row>
    <row r="843" spans="8:15" s="175" customFormat="1" x14ac:dyDescent="0.25">
      <c r="H843" s="540"/>
      <c r="O843" s="541"/>
    </row>
    <row r="844" spans="8:15" s="175" customFormat="1" x14ac:dyDescent="0.25">
      <c r="H844" s="540"/>
      <c r="O844" s="541"/>
    </row>
    <row r="845" spans="8:15" s="175" customFormat="1" x14ac:dyDescent="0.25">
      <c r="H845" s="540"/>
      <c r="O845" s="541"/>
    </row>
    <row r="846" spans="8:15" s="175" customFormat="1" x14ac:dyDescent="0.25">
      <c r="H846" s="540"/>
      <c r="O846" s="541"/>
    </row>
    <row r="847" spans="8:15" s="175" customFormat="1" x14ac:dyDescent="0.25">
      <c r="H847" s="540"/>
      <c r="O847" s="541"/>
    </row>
    <row r="848" spans="8:15" s="175" customFormat="1" x14ac:dyDescent="0.25">
      <c r="H848" s="540"/>
      <c r="O848" s="541"/>
    </row>
    <row r="849" spans="8:15" s="175" customFormat="1" x14ac:dyDescent="0.25">
      <c r="H849" s="540"/>
      <c r="O849" s="541"/>
    </row>
    <row r="850" spans="8:15" s="175" customFormat="1" x14ac:dyDescent="0.25">
      <c r="H850" s="540"/>
      <c r="O850" s="541"/>
    </row>
    <row r="851" spans="8:15" s="175" customFormat="1" x14ac:dyDescent="0.25">
      <c r="H851" s="540"/>
      <c r="O851" s="541"/>
    </row>
    <row r="852" spans="8:15" s="175" customFormat="1" x14ac:dyDescent="0.25">
      <c r="H852" s="540"/>
      <c r="O852" s="541"/>
    </row>
    <row r="853" spans="8:15" s="175" customFormat="1" x14ac:dyDescent="0.25">
      <c r="H853" s="540"/>
      <c r="O853" s="541"/>
    </row>
    <row r="854" spans="8:15" s="175" customFormat="1" x14ac:dyDescent="0.25">
      <c r="H854" s="540"/>
      <c r="O854" s="541"/>
    </row>
    <row r="855" spans="8:15" s="175" customFormat="1" x14ac:dyDescent="0.25">
      <c r="H855" s="540"/>
      <c r="O855" s="541"/>
    </row>
    <row r="856" spans="8:15" s="175" customFormat="1" x14ac:dyDescent="0.25">
      <c r="H856" s="540"/>
      <c r="O856" s="541"/>
    </row>
    <row r="857" spans="8:15" s="175" customFormat="1" x14ac:dyDescent="0.25">
      <c r="H857" s="540"/>
      <c r="O857" s="541"/>
    </row>
    <row r="858" spans="8:15" s="175" customFormat="1" x14ac:dyDescent="0.25">
      <c r="H858" s="540"/>
      <c r="O858" s="541"/>
    </row>
    <row r="859" spans="8:15" s="175" customFormat="1" x14ac:dyDescent="0.25">
      <c r="H859" s="540"/>
      <c r="O859" s="541"/>
    </row>
    <row r="860" spans="8:15" s="175" customFormat="1" x14ac:dyDescent="0.25">
      <c r="H860" s="540"/>
      <c r="O860" s="541"/>
    </row>
    <row r="861" spans="8:15" s="175" customFormat="1" x14ac:dyDescent="0.25">
      <c r="H861" s="540"/>
      <c r="O861" s="541"/>
    </row>
    <row r="862" spans="8:15" s="175" customFormat="1" x14ac:dyDescent="0.25">
      <c r="H862" s="540"/>
      <c r="O862" s="541"/>
    </row>
    <row r="863" spans="8:15" s="175" customFormat="1" x14ac:dyDescent="0.25">
      <c r="H863" s="540"/>
      <c r="O863" s="541"/>
    </row>
    <row r="864" spans="8:15" s="175" customFormat="1" x14ac:dyDescent="0.25">
      <c r="H864" s="540"/>
      <c r="O864" s="541"/>
    </row>
    <row r="865" spans="8:15" s="175" customFormat="1" x14ac:dyDescent="0.25">
      <c r="H865" s="540"/>
      <c r="O865" s="541"/>
    </row>
    <row r="866" spans="8:15" s="175" customFormat="1" x14ac:dyDescent="0.25">
      <c r="H866" s="540"/>
      <c r="O866" s="541"/>
    </row>
    <row r="867" spans="8:15" s="175" customFormat="1" x14ac:dyDescent="0.25">
      <c r="H867" s="540"/>
      <c r="O867" s="541"/>
    </row>
    <row r="868" spans="8:15" s="175" customFormat="1" x14ac:dyDescent="0.25">
      <c r="H868" s="540"/>
      <c r="O868" s="541"/>
    </row>
    <row r="869" spans="8:15" s="175" customFormat="1" x14ac:dyDescent="0.25">
      <c r="H869" s="540"/>
      <c r="O869" s="541"/>
    </row>
    <row r="870" spans="8:15" s="175" customFormat="1" x14ac:dyDescent="0.25">
      <c r="H870" s="540"/>
      <c r="O870" s="541"/>
    </row>
    <row r="871" spans="8:15" s="175" customFormat="1" x14ac:dyDescent="0.25">
      <c r="H871" s="540"/>
      <c r="O871" s="541"/>
    </row>
    <row r="872" spans="8:15" s="175" customFormat="1" x14ac:dyDescent="0.25">
      <c r="H872" s="540"/>
      <c r="O872" s="541"/>
    </row>
    <row r="873" spans="8:15" s="175" customFormat="1" x14ac:dyDescent="0.25">
      <c r="H873" s="540"/>
      <c r="O873" s="541"/>
    </row>
    <row r="874" spans="8:15" s="175" customFormat="1" x14ac:dyDescent="0.25">
      <c r="H874" s="540"/>
      <c r="O874" s="541"/>
    </row>
    <row r="875" spans="8:15" s="175" customFormat="1" x14ac:dyDescent="0.25">
      <c r="H875" s="540"/>
      <c r="O875" s="541"/>
    </row>
    <row r="876" spans="8:15" s="175" customFormat="1" x14ac:dyDescent="0.25">
      <c r="H876" s="540"/>
      <c r="O876" s="541"/>
    </row>
    <row r="877" spans="8:15" s="175" customFormat="1" x14ac:dyDescent="0.25">
      <c r="H877" s="540"/>
      <c r="O877" s="541"/>
    </row>
    <row r="878" spans="8:15" s="175" customFormat="1" x14ac:dyDescent="0.25">
      <c r="H878" s="540"/>
      <c r="O878" s="541"/>
    </row>
    <row r="879" spans="8:15" s="175" customFormat="1" x14ac:dyDescent="0.25">
      <c r="H879" s="540"/>
      <c r="O879" s="541"/>
    </row>
    <row r="880" spans="8:15" s="175" customFormat="1" x14ac:dyDescent="0.25">
      <c r="H880" s="540"/>
      <c r="O880" s="541"/>
    </row>
    <row r="881" spans="8:15" s="175" customFormat="1" x14ac:dyDescent="0.25">
      <c r="H881" s="540"/>
      <c r="O881" s="541"/>
    </row>
    <row r="882" spans="8:15" s="175" customFormat="1" x14ac:dyDescent="0.25">
      <c r="H882" s="540"/>
      <c r="O882" s="541"/>
    </row>
    <row r="883" spans="8:15" s="175" customFormat="1" x14ac:dyDescent="0.25">
      <c r="H883" s="540"/>
      <c r="O883" s="541"/>
    </row>
    <row r="884" spans="8:15" s="175" customFormat="1" x14ac:dyDescent="0.25">
      <c r="H884" s="540"/>
      <c r="O884" s="541"/>
    </row>
    <row r="885" spans="8:15" s="175" customFormat="1" x14ac:dyDescent="0.25">
      <c r="H885" s="540"/>
      <c r="O885" s="541"/>
    </row>
    <row r="886" spans="8:15" s="175" customFormat="1" x14ac:dyDescent="0.25">
      <c r="H886" s="540"/>
      <c r="O886" s="541"/>
    </row>
    <row r="887" spans="8:15" s="175" customFormat="1" x14ac:dyDescent="0.25">
      <c r="H887" s="540"/>
      <c r="O887" s="541"/>
    </row>
    <row r="888" spans="8:15" s="175" customFormat="1" x14ac:dyDescent="0.25">
      <c r="H888" s="540"/>
      <c r="O888" s="541"/>
    </row>
    <row r="889" spans="8:15" s="175" customFormat="1" x14ac:dyDescent="0.25">
      <c r="H889" s="540"/>
      <c r="O889" s="541"/>
    </row>
    <row r="890" spans="8:15" s="175" customFormat="1" x14ac:dyDescent="0.25">
      <c r="H890" s="540"/>
      <c r="O890" s="541"/>
    </row>
    <row r="891" spans="8:15" s="175" customFormat="1" x14ac:dyDescent="0.25">
      <c r="H891" s="540"/>
      <c r="O891" s="541"/>
    </row>
    <row r="892" spans="8:15" s="175" customFormat="1" x14ac:dyDescent="0.25">
      <c r="H892" s="540"/>
      <c r="O892" s="541"/>
    </row>
    <row r="893" spans="8:15" s="175" customFormat="1" x14ac:dyDescent="0.25">
      <c r="H893" s="540"/>
      <c r="O893" s="541"/>
    </row>
    <row r="894" spans="8:15" s="175" customFormat="1" x14ac:dyDescent="0.25">
      <c r="H894" s="540"/>
      <c r="O894" s="541"/>
    </row>
    <row r="895" spans="8:15" s="175" customFormat="1" x14ac:dyDescent="0.25">
      <c r="H895" s="540"/>
      <c r="O895" s="541"/>
    </row>
    <row r="896" spans="8:15" s="175" customFormat="1" x14ac:dyDescent="0.25">
      <c r="H896" s="540"/>
      <c r="O896" s="541"/>
    </row>
    <row r="897" spans="8:15" s="175" customFormat="1" x14ac:dyDescent="0.25">
      <c r="H897" s="540"/>
      <c r="O897" s="541"/>
    </row>
    <row r="898" spans="8:15" s="175" customFormat="1" x14ac:dyDescent="0.25">
      <c r="H898" s="540"/>
      <c r="O898" s="541"/>
    </row>
    <row r="899" spans="8:15" s="175" customFormat="1" x14ac:dyDescent="0.25">
      <c r="H899" s="540"/>
      <c r="O899" s="541"/>
    </row>
    <row r="900" spans="8:15" s="175" customFormat="1" x14ac:dyDescent="0.25">
      <c r="H900" s="540"/>
      <c r="O900" s="541"/>
    </row>
    <row r="901" spans="8:15" s="175" customFormat="1" x14ac:dyDescent="0.25">
      <c r="H901" s="540"/>
      <c r="O901" s="541"/>
    </row>
    <row r="902" spans="8:15" s="175" customFormat="1" x14ac:dyDescent="0.25">
      <c r="H902" s="540"/>
      <c r="O902" s="541"/>
    </row>
    <row r="903" spans="8:15" s="175" customFormat="1" x14ac:dyDescent="0.25">
      <c r="H903" s="540"/>
      <c r="O903" s="541"/>
    </row>
    <row r="904" spans="8:15" s="175" customFormat="1" x14ac:dyDescent="0.25">
      <c r="H904" s="540"/>
      <c r="O904" s="541"/>
    </row>
    <row r="905" spans="8:15" s="175" customFormat="1" x14ac:dyDescent="0.25">
      <c r="H905" s="540"/>
      <c r="O905" s="541"/>
    </row>
    <row r="906" spans="8:15" s="175" customFormat="1" x14ac:dyDescent="0.25">
      <c r="H906" s="540"/>
      <c r="O906" s="541"/>
    </row>
    <row r="907" spans="8:15" s="175" customFormat="1" x14ac:dyDescent="0.25">
      <c r="H907" s="540"/>
      <c r="O907" s="541"/>
    </row>
    <row r="908" spans="8:15" s="175" customFormat="1" x14ac:dyDescent="0.25">
      <c r="H908" s="540"/>
      <c r="O908" s="541"/>
    </row>
    <row r="909" spans="8:15" s="175" customFormat="1" x14ac:dyDescent="0.25">
      <c r="H909" s="540"/>
      <c r="O909" s="541"/>
    </row>
    <row r="910" spans="8:15" s="175" customFormat="1" x14ac:dyDescent="0.25">
      <c r="H910" s="540"/>
      <c r="O910" s="541"/>
    </row>
    <row r="911" spans="8:15" s="175" customFormat="1" x14ac:dyDescent="0.25">
      <c r="H911" s="540"/>
      <c r="O911" s="541"/>
    </row>
    <row r="912" spans="8:15" s="175" customFormat="1" x14ac:dyDescent="0.25">
      <c r="H912" s="540"/>
      <c r="O912" s="541"/>
    </row>
    <row r="913" spans="8:15" s="175" customFormat="1" x14ac:dyDescent="0.25">
      <c r="H913" s="540"/>
      <c r="O913" s="541"/>
    </row>
    <row r="914" spans="8:15" s="175" customFormat="1" x14ac:dyDescent="0.25">
      <c r="H914" s="540"/>
      <c r="O914" s="541"/>
    </row>
    <row r="915" spans="8:15" s="175" customFormat="1" x14ac:dyDescent="0.25">
      <c r="H915" s="540"/>
      <c r="O915" s="541"/>
    </row>
    <row r="916" spans="8:15" s="175" customFormat="1" x14ac:dyDescent="0.25">
      <c r="H916" s="540"/>
      <c r="O916" s="541"/>
    </row>
    <row r="917" spans="8:15" s="175" customFormat="1" x14ac:dyDescent="0.25">
      <c r="H917" s="540"/>
      <c r="O917" s="541"/>
    </row>
    <row r="918" spans="8:15" s="175" customFormat="1" x14ac:dyDescent="0.25">
      <c r="H918" s="540"/>
      <c r="O918" s="541"/>
    </row>
    <row r="919" spans="8:15" s="175" customFormat="1" x14ac:dyDescent="0.25">
      <c r="H919" s="540"/>
      <c r="O919" s="541"/>
    </row>
    <row r="920" spans="8:15" s="175" customFormat="1" x14ac:dyDescent="0.25">
      <c r="H920" s="540"/>
      <c r="O920" s="541"/>
    </row>
    <row r="921" spans="8:15" s="175" customFormat="1" x14ac:dyDescent="0.25">
      <c r="H921" s="540"/>
      <c r="O921" s="541"/>
    </row>
    <row r="922" spans="8:15" s="175" customFormat="1" x14ac:dyDescent="0.25">
      <c r="H922" s="540"/>
      <c r="O922" s="541"/>
    </row>
    <row r="923" spans="8:15" s="175" customFormat="1" x14ac:dyDescent="0.25">
      <c r="H923" s="540"/>
      <c r="O923" s="541"/>
    </row>
    <row r="924" spans="8:15" s="175" customFormat="1" x14ac:dyDescent="0.25">
      <c r="H924" s="540"/>
      <c r="O924" s="541"/>
    </row>
    <row r="925" spans="8:15" s="175" customFormat="1" x14ac:dyDescent="0.25">
      <c r="H925" s="540"/>
      <c r="O925" s="541"/>
    </row>
    <row r="926" spans="8:15" s="175" customFormat="1" x14ac:dyDescent="0.25">
      <c r="H926" s="540"/>
      <c r="O926" s="541"/>
    </row>
    <row r="927" spans="8:15" s="175" customFormat="1" x14ac:dyDescent="0.25">
      <c r="H927" s="540"/>
      <c r="O927" s="541"/>
    </row>
    <row r="928" spans="8:15" s="175" customFormat="1" x14ac:dyDescent="0.25">
      <c r="H928" s="540"/>
      <c r="O928" s="541"/>
    </row>
    <row r="929" spans="8:15" s="175" customFormat="1" x14ac:dyDescent="0.25">
      <c r="H929" s="540"/>
      <c r="O929" s="541"/>
    </row>
    <row r="930" spans="8:15" s="175" customFormat="1" x14ac:dyDescent="0.25">
      <c r="H930" s="540"/>
      <c r="O930" s="541"/>
    </row>
    <row r="931" spans="8:15" s="175" customFormat="1" x14ac:dyDescent="0.25">
      <c r="H931" s="540"/>
      <c r="O931" s="541"/>
    </row>
    <row r="932" spans="8:15" s="175" customFormat="1" x14ac:dyDescent="0.25">
      <c r="H932" s="540"/>
      <c r="O932" s="541"/>
    </row>
    <row r="933" spans="8:15" s="175" customFormat="1" x14ac:dyDescent="0.25">
      <c r="H933" s="540"/>
      <c r="O933" s="541"/>
    </row>
    <row r="934" spans="8:15" s="175" customFormat="1" x14ac:dyDescent="0.25">
      <c r="H934" s="540"/>
      <c r="O934" s="541"/>
    </row>
    <row r="935" spans="8:15" s="175" customFormat="1" x14ac:dyDescent="0.25">
      <c r="H935" s="540"/>
      <c r="O935" s="541"/>
    </row>
    <row r="936" spans="8:15" s="175" customFormat="1" x14ac:dyDescent="0.25">
      <c r="H936" s="540"/>
      <c r="O936" s="541"/>
    </row>
    <row r="937" spans="8:15" s="175" customFormat="1" x14ac:dyDescent="0.25">
      <c r="H937" s="540"/>
      <c r="O937" s="541"/>
    </row>
    <row r="938" spans="8:15" s="175" customFormat="1" x14ac:dyDescent="0.25">
      <c r="H938" s="540"/>
      <c r="O938" s="541"/>
    </row>
    <row r="939" spans="8:15" s="175" customFormat="1" x14ac:dyDescent="0.25">
      <c r="H939" s="540"/>
      <c r="O939" s="541"/>
    </row>
    <row r="940" spans="8:15" s="175" customFormat="1" x14ac:dyDescent="0.25">
      <c r="H940" s="540"/>
      <c r="O940" s="541"/>
    </row>
    <row r="941" spans="8:15" s="175" customFormat="1" x14ac:dyDescent="0.25">
      <c r="H941" s="540"/>
      <c r="O941" s="541"/>
    </row>
    <row r="942" spans="8:15" s="175" customFormat="1" x14ac:dyDescent="0.25">
      <c r="H942" s="540"/>
      <c r="O942" s="541"/>
    </row>
    <row r="943" spans="8:15" s="175" customFormat="1" x14ac:dyDescent="0.25">
      <c r="H943" s="540"/>
      <c r="O943" s="541"/>
    </row>
    <row r="944" spans="8:15" s="175" customFormat="1" x14ac:dyDescent="0.25">
      <c r="H944" s="540"/>
      <c r="O944" s="541"/>
    </row>
    <row r="945" spans="8:15" s="175" customFormat="1" x14ac:dyDescent="0.25">
      <c r="H945" s="540"/>
      <c r="O945" s="541"/>
    </row>
    <row r="946" spans="8:15" s="175" customFormat="1" x14ac:dyDescent="0.25">
      <c r="H946" s="540"/>
      <c r="O946" s="541"/>
    </row>
    <row r="947" spans="8:15" s="175" customFormat="1" x14ac:dyDescent="0.25">
      <c r="H947" s="540"/>
      <c r="O947" s="541"/>
    </row>
    <row r="948" spans="8:15" s="175" customFormat="1" x14ac:dyDescent="0.25">
      <c r="H948" s="540"/>
      <c r="O948" s="541"/>
    </row>
    <row r="949" spans="8:15" s="175" customFormat="1" x14ac:dyDescent="0.25">
      <c r="H949" s="540"/>
      <c r="O949" s="541"/>
    </row>
    <row r="950" spans="8:15" s="175" customFormat="1" x14ac:dyDescent="0.25">
      <c r="H950" s="540"/>
      <c r="O950" s="541"/>
    </row>
    <row r="951" spans="8:15" s="175" customFormat="1" x14ac:dyDescent="0.25">
      <c r="H951" s="540"/>
      <c r="O951" s="541"/>
    </row>
    <row r="952" spans="8:15" s="175" customFormat="1" x14ac:dyDescent="0.25">
      <c r="H952" s="540"/>
      <c r="O952" s="541"/>
    </row>
    <row r="953" spans="8:15" s="175" customFormat="1" x14ac:dyDescent="0.25">
      <c r="H953" s="540"/>
      <c r="O953" s="541"/>
    </row>
    <row r="954" spans="8:15" s="175" customFormat="1" x14ac:dyDescent="0.25">
      <c r="H954" s="540"/>
      <c r="O954" s="541"/>
    </row>
    <row r="955" spans="8:15" s="175" customFormat="1" x14ac:dyDescent="0.25">
      <c r="H955" s="540"/>
      <c r="O955" s="541"/>
    </row>
    <row r="956" spans="8:15" s="175" customFormat="1" x14ac:dyDescent="0.25">
      <c r="H956" s="540"/>
      <c r="O956" s="541"/>
    </row>
    <row r="957" spans="8:15" s="175" customFormat="1" x14ac:dyDescent="0.25">
      <c r="H957" s="540"/>
      <c r="O957" s="541"/>
    </row>
    <row r="958" spans="8:15" s="175" customFormat="1" x14ac:dyDescent="0.25">
      <c r="H958" s="540"/>
      <c r="O958" s="541"/>
    </row>
    <row r="959" spans="8:15" s="175" customFormat="1" x14ac:dyDescent="0.25">
      <c r="H959" s="540"/>
      <c r="O959" s="541"/>
    </row>
    <row r="960" spans="8:15" s="175" customFormat="1" x14ac:dyDescent="0.25">
      <c r="H960" s="540"/>
      <c r="O960" s="541"/>
    </row>
    <row r="961" spans="8:15" s="175" customFormat="1" x14ac:dyDescent="0.25">
      <c r="H961" s="540"/>
      <c r="O961" s="541"/>
    </row>
    <row r="962" spans="8:15" s="175" customFormat="1" x14ac:dyDescent="0.25">
      <c r="H962" s="540"/>
      <c r="O962" s="541"/>
    </row>
    <row r="963" spans="8:15" s="175" customFormat="1" x14ac:dyDescent="0.25">
      <c r="H963" s="540"/>
      <c r="O963" s="541"/>
    </row>
    <row r="964" spans="8:15" s="175" customFormat="1" x14ac:dyDescent="0.25">
      <c r="H964" s="540"/>
      <c r="O964" s="541"/>
    </row>
    <row r="965" spans="8:15" s="175" customFormat="1" x14ac:dyDescent="0.25">
      <c r="H965" s="540"/>
      <c r="O965" s="541"/>
    </row>
    <row r="966" spans="8:15" s="175" customFormat="1" x14ac:dyDescent="0.25">
      <c r="H966" s="540"/>
      <c r="O966" s="541"/>
    </row>
    <row r="967" spans="8:15" s="175" customFormat="1" x14ac:dyDescent="0.25">
      <c r="H967" s="540"/>
      <c r="O967" s="541"/>
    </row>
    <row r="968" spans="8:15" s="175" customFormat="1" x14ac:dyDescent="0.25">
      <c r="H968" s="540"/>
      <c r="O968" s="541"/>
    </row>
    <row r="969" spans="8:15" s="175" customFormat="1" x14ac:dyDescent="0.25">
      <c r="H969" s="540"/>
      <c r="O969" s="541"/>
    </row>
    <row r="970" spans="8:15" s="175" customFormat="1" x14ac:dyDescent="0.25">
      <c r="H970" s="540"/>
      <c r="O970" s="541"/>
    </row>
    <row r="971" spans="8:15" s="175" customFormat="1" x14ac:dyDescent="0.25">
      <c r="H971" s="540"/>
      <c r="O971" s="541"/>
    </row>
    <row r="972" spans="8:15" s="175" customFormat="1" x14ac:dyDescent="0.25">
      <c r="H972" s="540"/>
      <c r="O972" s="541"/>
    </row>
    <row r="973" spans="8:15" s="175" customFormat="1" x14ac:dyDescent="0.25">
      <c r="H973" s="540"/>
      <c r="O973" s="541"/>
    </row>
    <row r="974" spans="8:15" s="175" customFormat="1" x14ac:dyDescent="0.25">
      <c r="H974" s="540"/>
      <c r="O974" s="541"/>
    </row>
    <row r="975" spans="8:15" s="175" customFormat="1" x14ac:dyDescent="0.25">
      <c r="H975" s="540"/>
      <c r="O975" s="541"/>
    </row>
    <row r="976" spans="8:15" s="175" customFormat="1" x14ac:dyDescent="0.25">
      <c r="H976" s="540"/>
      <c r="O976" s="541"/>
    </row>
    <row r="977" spans="8:15" s="175" customFormat="1" x14ac:dyDescent="0.25">
      <c r="H977" s="540"/>
      <c r="O977" s="541"/>
    </row>
    <row r="978" spans="8:15" s="175" customFormat="1" x14ac:dyDescent="0.25">
      <c r="H978" s="540"/>
      <c r="O978" s="541"/>
    </row>
    <row r="979" spans="8:15" s="175" customFormat="1" x14ac:dyDescent="0.25">
      <c r="H979" s="540"/>
      <c r="O979" s="541"/>
    </row>
    <row r="980" spans="8:15" s="175" customFormat="1" x14ac:dyDescent="0.25">
      <c r="H980" s="540"/>
      <c r="O980" s="541"/>
    </row>
    <row r="981" spans="8:15" s="175" customFormat="1" x14ac:dyDescent="0.25">
      <c r="H981" s="540"/>
      <c r="O981" s="541"/>
    </row>
    <row r="982" spans="8:15" s="175" customFormat="1" x14ac:dyDescent="0.25">
      <c r="H982" s="540"/>
      <c r="O982" s="541"/>
    </row>
    <row r="983" spans="8:15" s="175" customFormat="1" x14ac:dyDescent="0.25">
      <c r="H983" s="540"/>
      <c r="O983" s="541"/>
    </row>
    <row r="984" spans="8:15" s="175" customFormat="1" x14ac:dyDescent="0.25">
      <c r="H984" s="540"/>
      <c r="O984" s="541"/>
    </row>
    <row r="985" spans="8:15" s="175" customFormat="1" x14ac:dyDescent="0.25">
      <c r="H985" s="540"/>
      <c r="O985" s="541"/>
    </row>
    <row r="986" spans="8:15" s="175" customFormat="1" x14ac:dyDescent="0.25">
      <c r="H986" s="540"/>
      <c r="O986" s="541"/>
    </row>
    <row r="987" spans="8:15" s="175" customFormat="1" x14ac:dyDescent="0.25">
      <c r="H987" s="540"/>
      <c r="O987" s="541"/>
    </row>
    <row r="988" spans="8:15" s="175" customFormat="1" x14ac:dyDescent="0.25">
      <c r="H988" s="540"/>
      <c r="O988" s="541"/>
    </row>
    <row r="989" spans="8:15" s="175" customFormat="1" x14ac:dyDescent="0.25">
      <c r="H989" s="540"/>
      <c r="O989" s="541"/>
    </row>
    <row r="990" spans="8:15" s="175" customFormat="1" x14ac:dyDescent="0.25">
      <c r="H990" s="540"/>
      <c r="O990" s="541"/>
    </row>
    <row r="991" spans="8:15" s="175" customFormat="1" x14ac:dyDescent="0.25">
      <c r="H991" s="540"/>
      <c r="O991" s="541"/>
    </row>
    <row r="992" spans="8:15" s="175" customFormat="1" x14ac:dyDescent="0.25">
      <c r="H992" s="540"/>
      <c r="O992" s="541"/>
    </row>
    <row r="993" spans="8:15" s="175" customFormat="1" x14ac:dyDescent="0.25">
      <c r="H993" s="540"/>
      <c r="O993" s="541"/>
    </row>
    <row r="994" spans="8:15" s="175" customFormat="1" x14ac:dyDescent="0.25">
      <c r="H994" s="540"/>
      <c r="O994" s="541"/>
    </row>
    <row r="995" spans="8:15" s="175" customFormat="1" x14ac:dyDescent="0.25">
      <c r="H995" s="540"/>
      <c r="O995" s="541"/>
    </row>
    <row r="996" spans="8:15" s="175" customFormat="1" x14ac:dyDescent="0.25">
      <c r="H996" s="540"/>
      <c r="O996" s="541"/>
    </row>
    <row r="997" spans="8:15" s="175" customFormat="1" x14ac:dyDescent="0.25">
      <c r="H997" s="540"/>
      <c r="O997" s="541"/>
    </row>
    <row r="998" spans="8:15" s="175" customFormat="1" x14ac:dyDescent="0.25">
      <c r="H998" s="540"/>
      <c r="O998" s="541"/>
    </row>
    <row r="999" spans="8:15" s="175" customFormat="1" x14ac:dyDescent="0.25">
      <c r="H999" s="540"/>
      <c r="O999" s="541"/>
    </row>
    <row r="1000" spans="8:15" s="175" customFormat="1" x14ac:dyDescent="0.25">
      <c r="H1000" s="540"/>
      <c r="O1000" s="541"/>
    </row>
    <row r="1001" spans="8:15" s="175" customFormat="1" x14ac:dyDescent="0.25">
      <c r="H1001" s="540"/>
      <c r="O1001" s="541"/>
    </row>
    <row r="1002" spans="8:15" s="175" customFormat="1" x14ac:dyDescent="0.25">
      <c r="H1002" s="540"/>
      <c r="O1002" s="541"/>
    </row>
    <row r="1003" spans="8:15" s="175" customFormat="1" x14ac:dyDescent="0.25">
      <c r="H1003" s="540"/>
      <c r="O1003" s="541"/>
    </row>
    <row r="1004" spans="8:15" s="175" customFormat="1" x14ac:dyDescent="0.25">
      <c r="H1004" s="540"/>
      <c r="O1004" s="541"/>
    </row>
    <row r="1005" spans="8:15" s="175" customFormat="1" x14ac:dyDescent="0.25">
      <c r="H1005" s="540"/>
      <c r="O1005" s="541"/>
    </row>
    <row r="1006" spans="8:15" s="175" customFormat="1" x14ac:dyDescent="0.25">
      <c r="H1006" s="540"/>
      <c r="O1006" s="541"/>
    </row>
    <row r="1007" spans="8:15" s="175" customFormat="1" x14ac:dyDescent="0.25">
      <c r="H1007" s="540"/>
      <c r="O1007" s="541"/>
    </row>
    <row r="1008" spans="8:15" s="175" customFormat="1" x14ac:dyDescent="0.25">
      <c r="H1008" s="540"/>
      <c r="O1008" s="541"/>
    </row>
    <row r="1009" spans="8:15" s="175" customFormat="1" x14ac:dyDescent="0.25">
      <c r="H1009" s="540"/>
      <c r="O1009" s="541"/>
    </row>
    <row r="1010" spans="8:15" s="175" customFormat="1" x14ac:dyDescent="0.25">
      <c r="H1010" s="540"/>
      <c r="O1010" s="541"/>
    </row>
    <row r="1011" spans="8:15" s="175" customFormat="1" x14ac:dyDescent="0.25">
      <c r="H1011" s="540"/>
      <c r="O1011" s="541"/>
    </row>
    <row r="1012" spans="8:15" s="175" customFormat="1" x14ac:dyDescent="0.25">
      <c r="H1012" s="540"/>
      <c r="O1012" s="541"/>
    </row>
    <row r="1013" spans="8:15" s="175" customFormat="1" x14ac:dyDescent="0.25">
      <c r="H1013" s="540"/>
      <c r="O1013" s="541"/>
    </row>
    <row r="1014" spans="8:15" s="175" customFormat="1" x14ac:dyDescent="0.25">
      <c r="H1014" s="540"/>
      <c r="O1014" s="541"/>
    </row>
    <row r="1015" spans="8:15" s="175" customFormat="1" x14ac:dyDescent="0.25">
      <c r="H1015" s="540"/>
      <c r="O1015" s="541"/>
    </row>
    <row r="1016" spans="8:15" s="175" customFormat="1" x14ac:dyDescent="0.25">
      <c r="H1016" s="540"/>
      <c r="O1016" s="541"/>
    </row>
    <row r="1017" spans="8:15" s="175" customFormat="1" x14ac:dyDescent="0.25">
      <c r="H1017" s="540"/>
      <c r="O1017" s="541"/>
    </row>
    <row r="1018" spans="8:15" s="175" customFormat="1" x14ac:dyDescent="0.25">
      <c r="H1018" s="540"/>
      <c r="O1018" s="541"/>
    </row>
    <row r="1019" spans="8:15" s="175" customFormat="1" x14ac:dyDescent="0.25">
      <c r="H1019" s="540"/>
      <c r="O1019" s="541"/>
    </row>
    <row r="1020" spans="8:15" s="175" customFormat="1" x14ac:dyDescent="0.25">
      <c r="H1020" s="540"/>
      <c r="O1020" s="541"/>
    </row>
    <row r="1021" spans="8:15" s="175" customFormat="1" x14ac:dyDescent="0.25">
      <c r="H1021" s="540"/>
      <c r="O1021" s="541"/>
    </row>
    <row r="1022" spans="8:15" s="175" customFormat="1" x14ac:dyDescent="0.25">
      <c r="H1022" s="540"/>
      <c r="O1022" s="541"/>
    </row>
    <row r="1023" spans="8:15" s="175" customFormat="1" x14ac:dyDescent="0.25">
      <c r="H1023" s="540"/>
      <c r="O1023" s="541"/>
    </row>
    <row r="1024" spans="8:15" s="175" customFormat="1" x14ac:dyDescent="0.25">
      <c r="H1024" s="540"/>
      <c r="O1024" s="541"/>
    </row>
    <row r="1025" spans="8:15" s="175" customFormat="1" x14ac:dyDescent="0.25">
      <c r="H1025" s="540"/>
      <c r="O1025" s="541"/>
    </row>
    <row r="1026" spans="8:15" s="175" customFormat="1" x14ac:dyDescent="0.25">
      <c r="H1026" s="540"/>
      <c r="O1026" s="541"/>
    </row>
    <row r="1027" spans="8:15" s="175" customFormat="1" x14ac:dyDescent="0.25">
      <c r="H1027" s="540"/>
      <c r="O1027" s="541"/>
    </row>
    <row r="1028" spans="8:15" s="175" customFormat="1" x14ac:dyDescent="0.25">
      <c r="H1028" s="540"/>
      <c r="O1028" s="541"/>
    </row>
    <row r="1029" spans="8:15" s="175" customFormat="1" x14ac:dyDescent="0.25">
      <c r="H1029" s="540"/>
      <c r="O1029" s="541"/>
    </row>
    <row r="1030" spans="8:15" s="175" customFormat="1" x14ac:dyDescent="0.25">
      <c r="H1030" s="540"/>
      <c r="O1030" s="541"/>
    </row>
    <row r="1031" spans="8:15" s="175" customFormat="1" x14ac:dyDescent="0.25">
      <c r="H1031" s="540"/>
      <c r="O1031" s="541"/>
    </row>
    <row r="1032" spans="8:15" s="175" customFormat="1" x14ac:dyDescent="0.25">
      <c r="H1032" s="540"/>
      <c r="O1032" s="541"/>
    </row>
    <row r="1033" spans="8:15" s="175" customFormat="1" x14ac:dyDescent="0.25">
      <c r="H1033" s="540"/>
      <c r="O1033" s="541"/>
    </row>
    <row r="1034" spans="8:15" s="175" customFormat="1" x14ac:dyDescent="0.25">
      <c r="H1034" s="540"/>
      <c r="O1034" s="541"/>
    </row>
    <row r="1035" spans="8:15" s="175" customFormat="1" x14ac:dyDescent="0.25">
      <c r="H1035" s="540"/>
      <c r="O1035" s="541"/>
    </row>
    <row r="1036" spans="8:15" s="175" customFormat="1" x14ac:dyDescent="0.25">
      <c r="H1036" s="540"/>
      <c r="O1036" s="541"/>
    </row>
    <row r="1037" spans="8:15" s="175" customFormat="1" x14ac:dyDescent="0.25">
      <c r="H1037" s="540"/>
      <c r="O1037" s="541"/>
    </row>
    <row r="1038" spans="8:15" s="175" customFormat="1" x14ac:dyDescent="0.25">
      <c r="H1038" s="540"/>
      <c r="O1038" s="541"/>
    </row>
    <row r="1039" spans="8:15" s="175" customFormat="1" x14ac:dyDescent="0.25">
      <c r="H1039" s="540"/>
      <c r="O1039" s="541"/>
    </row>
    <row r="1040" spans="8:15" s="175" customFormat="1" x14ac:dyDescent="0.25">
      <c r="H1040" s="540"/>
      <c r="O1040" s="541"/>
    </row>
    <row r="1041" spans="8:15" s="175" customFormat="1" x14ac:dyDescent="0.25">
      <c r="H1041" s="540"/>
      <c r="O1041" s="541"/>
    </row>
    <row r="1042" spans="8:15" s="175" customFormat="1" x14ac:dyDescent="0.25">
      <c r="H1042" s="540"/>
      <c r="O1042" s="541"/>
    </row>
    <row r="1043" spans="8:15" s="175" customFormat="1" x14ac:dyDescent="0.25">
      <c r="H1043" s="540"/>
      <c r="O1043" s="541"/>
    </row>
    <row r="1044" spans="8:15" s="175" customFormat="1" x14ac:dyDescent="0.25">
      <c r="H1044" s="540"/>
      <c r="O1044" s="541"/>
    </row>
    <row r="1045" spans="8:15" s="175" customFormat="1" x14ac:dyDescent="0.25">
      <c r="H1045" s="540"/>
      <c r="O1045" s="541"/>
    </row>
    <row r="1046" spans="8:15" s="175" customFormat="1" x14ac:dyDescent="0.25">
      <c r="H1046" s="540"/>
      <c r="O1046" s="541"/>
    </row>
    <row r="1047" spans="8:15" s="175" customFormat="1" x14ac:dyDescent="0.25">
      <c r="H1047" s="540"/>
      <c r="O1047" s="541"/>
    </row>
    <row r="1048" spans="8:15" s="175" customFormat="1" x14ac:dyDescent="0.25">
      <c r="H1048" s="540"/>
      <c r="O1048" s="541"/>
    </row>
    <row r="1049" spans="8:15" s="175" customFormat="1" x14ac:dyDescent="0.25">
      <c r="H1049" s="540"/>
      <c r="O1049" s="541"/>
    </row>
    <row r="1050" spans="8:15" s="175" customFormat="1" x14ac:dyDescent="0.25">
      <c r="H1050" s="540"/>
      <c r="O1050" s="541"/>
    </row>
    <row r="1051" spans="8:15" s="175" customFormat="1" x14ac:dyDescent="0.25">
      <c r="H1051" s="540"/>
      <c r="O1051" s="541"/>
    </row>
    <row r="1052" spans="8:15" s="175" customFormat="1" x14ac:dyDescent="0.25">
      <c r="H1052" s="540"/>
      <c r="O1052" s="541"/>
    </row>
    <row r="1053" spans="8:15" s="175" customFormat="1" x14ac:dyDescent="0.25">
      <c r="H1053" s="540"/>
      <c r="O1053" s="541"/>
    </row>
    <row r="1054" spans="8:15" s="175" customFormat="1" x14ac:dyDescent="0.25">
      <c r="H1054" s="540"/>
      <c r="O1054" s="541"/>
    </row>
    <row r="1055" spans="8:15" s="175" customFormat="1" x14ac:dyDescent="0.25">
      <c r="H1055" s="540"/>
      <c r="O1055" s="541"/>
    </row>
    <row r="1056" spans="8:15" s="175" customFormat="1" x14ac:dyDescent="0.25">
      <c r="H1056" s="540"/>
      <c r="O1056" s="541"/>
    </row>
    <row r="1057" spans="8:15" s="175" customFormat="1" x14ac:dyDescent="0.25">
      <c r="H1057" s="540"/>
      <c r="O1057" s="541"/>
    </row>
    <row r="1058" spans="8:15" s="175" customFormat="1" x14ac:dyDescent="0.25">
      <c r="H1058" s="540"/>
      <c r="O1058" s="541"/>
    </row>
    <row r="1059" spans="8:15" s="175" customFormat="1" x14ac:dyDescent="0.25">
      <c r="H1059" s="540"/>
      <c r="O1059" s="541"/>
    </row>
    <row r="1060" spans="8:15" s="175" customFormat="1" x14ac:dyDescent="0.25">
      <c r="H1060" s="540"/>
      <c r="O1060" s="541"/>
    </row>
    <row r="1061" spans="8:15" s="175" customFormat="1" x14ac:dyDescent="0.25">
      <c r="H1061" s="540"/>
      <c r="O1061" s="541"/>
    </row>
    <row r="1062" spans="8:15" s="175" customFormat="1" x14ac:dyDescent="0.25">
      <c r="H1062" s="540"/>
      <c r="O1062" s="541"/>
    </row>
    <row r="1063" spans="8:15" s="175" customFormat="1" x14ac:dyDescent="0.25">
      <c r="H1063" s="540"/>
      <c r="O1063" s="541"/>
    </row>
    <row r="1064" spans="8:15" s="175" customFormat="1" x14ac:dyDescent="0.25">
      <c r="H1064" s="540"/>
      <c r="O1064" s="541"/>
    </row>
    <row r="1065" spans="8:15" s="175" customFormat="1" x14ac:dyDescent="0.25">
      <c r="H1065" s="540"/>
      <c r="O1065" s="541"/>
    </row>
    <row r="1066" spans="8:15" s="175" customFormat="1" x14ac:dyDescent="0.25">
      <c r="H1066" s="540"/>
      <c r="O1066" s="541"/>
    </row>
    <row r="1067" spans="8:15" s="175" customFormat="1" x14ac:dyDescent="0.25">
      <c r="H1067" s="540"/>
      <c r="O1067" s="541"/>
    </row>
    <row r="1068" spans="8:15" s="175" customFormat="1" x14ac:dyDescent="0.25">
      <c r="H1068" s="540"/>
      <c r="O1068" s="541"/>
    </row>
    <row r="1069" spans="8:15" s="175" customFormat="1" x14ac:dyDescent="0.25">
      <c r="H1069" s="540"/>
      <c r="O1069" s="541"/>
    </row>
    <row r="1070" spans="8:15" s="175" customFormat="1" x14ac:dyDescent="0.25">
      <c r="H1070" s="540"/>
      <c r="O1070" s="541"/>
    </row>
    <row r="1071" spans="8:15" s="175" customFormat="1" x14ac:dyDescent="0.25">
      <c r="H1071" s="540"/>
      <c r="O1071" s="541"/>
    </row>
    <row r="1072" spans="8:15" s="175" customFormat="1" x14ac:dyDescent="0.25">
      <c r="H1072" s="540"/>
      <c r="O1072" s="541"/>
    </row>
    <row r="1073" spans="8:15" s="175" customFormat="1" x14ac:dyDescent="0.25">
      <c r="H1073" s="540"/>
      <c r="O1073" s="541"/>
    </row>
    <row r="1074" spans="8:15" s="175" customFormat="1" x14ac:dyDescent="0.25">
      <c r="H1074" s="540"/>
      <c r="O1074" s="541"/>
    </row>
    <row r="1075" spans="8:15" s="175" customFormat="1" x14ac:dyDescent="0.25">
      <c r="H1075" s="540"/>
      <c r="O1075" s="541"/>
    </row>
    <row r="1076" spans="8:15" s="175" customFormat="1" x14ac:dyDescent="0.25">
      <c r="H1076" s="540"/>
      <c r="O1076" s="541"/>
    </row>
    <row r="1077" spans="8:15" s="175" customFormat="1" x14ac:dyDescent="0.25">
      <c r="H1077" s="540"/>
      <c r="O1077" s="541"/>
    </row>
    <row r="1078" spans="8:15" s="175" customFormat="1" x14ac:dyDescent="0.25">
      <c r="H1078" s="540"/>
      <c r="O1078" s="541"/>
    </row>
    <row r="1079" spans="8:15" s="175" customFormat="1" x14ac:dyDescent="0.25">
      <c r="H1079" s="540"/>
      <c r="O1079" s="541"/>
    </row>
    <row r="1080" spans="8:15" s="175" customFormat="1" x14ac:dyDescent="0.25">
      <c r="H1080" s="540"/>
      <c r="O1080" s="541"/>
    </row>
    <row r="1081" spans="8:15" s="175" customFormat="1" x14ac:dyDescent="0.25">
      <c r="H1081" s="540"/>
      <c r="O1081" s="541"/>
    </row>
    <row r="1082" spans="8:15" s="175" customFormat="1" x14ac:dyDescent="0.25">
      <c r="H1082" s="540"/>
      <c r="O1082" s="541"/>
    </row>
    <row r="1083" spans="8:15" s="175" customFormat="1" x14ac:dyDescent="0.25">
      <c r="H1083" s="540"/>
      <c r="O1083" s="541"/>
    </row>
    <row r="1084" spans="8:15" s="175" customFormat="1" x14ac:dyDescent="0.25">
      <c r="H1084" s="540"/>
      <c r="O1084" s="541"/>
    </row>
    <row r="1085" spans="8:15" s="175" customFormat="1" x14ac:dyDescent="0.25">
      <c r="H1085" s="540"/>
      <c r="O1085" s="541"/>
    </row>
    <row r="1086" spans="8:15" s="175" customFormat="1" x14ac:dyDescent="0.25">
      <c r="H1086" s="540"/>
      <c r="O1086" s="541"/>
    </row>
    <row r="1087" spans="8:15" s="175" customFormat="1" x14ac:dyDescent="0.25">
      <c r="H1087" s="540"/>
      <c r="O1087" s="541"/>
    </row>
    <row r="1088" spans="8:15" s="175" customFormat="1" x14ac:dyDescent="0.25">
      <c r="H1088" s="540"/>
      <c r="O1088" s="541"/>
    </row>
    <row r="1089" spans="8:15" s="175" customFormat="1" x14ac:dyDescent="0.25">
      <c r="H1089" s="540"/>
      <c r="O1089" s="541"/>
    </row>
    <row r="1090" spans="8:15" s="175" customFormat="1" x14ac:dyDescent="0.25">
      <c r="H1090" s="540"/>
      <c r="O1090" s="541"/>
    </row>
    <row r="1091" spans="8:15" s="175" customFormat="1" x14ac:dyDescent="0.25">
      <c r="H1091" s="540"/>
      <c r="O1091" s="541"/>
    </row>
    <row r="1092" spans="8:15" s="175" customFormat="1" x14ac:dyDescent="0.25">
      <c r="H1092" s="540"/>
      <c r="O1092" s="541"/>
    </row>
    <row r="1093" spans="8:15" s="175" customFormat="1" x14ac:dyDescent="0.25">
      <c r="H1093" s="540"/>
      <c r="O1093" s="541"/>
    </row>
    <row r="1094" spans="8:15" s="175" customFormat="1" x14ac:dyDescent="0.25">
      <c r="H1094" s="540"/>
      <c r="O1094" s="541"/>
    </row>
    <row r="1095" spans="8:15" s="175" customFormat="1" x14ac:dyDescent="0.25">
      <c r="H1095" s="540"/>
      <c r="O1095" s="541"/>
    </row>
    <row r="1096" spans="8:15" s="175" customFormat="1" x14ac:dyDescent="0.25">
      <c r="H1096" s="540"/>
      <c r="O1096" s="541"/>
    </row>
    <row r="1097" spans="8:15" s="175" customFormat="1" x14ac:dyDescent="0.25">
      <c r="H1097" s="540"/>
      <c r="O1097" s="541"/>
    </row>
    <row r="1098" spans="8:15" s="175" customFormat="1" x14ac:dyDescent="0.25">
      <c r="H1098" s="540"/>
      <c r="O1098" s="541"/>
    </row>
    <row r="1099" spans="8:15" s="175" customFormat="1" x14ac:dyDescent="0.25">
      <c r="H1099" s="540"/>
      <c r="O1099" s="541"/>
    </row>
    <row r="1100" spans="8:15" s="175" customFormat="1" x14ac:dyDescent="0.25">
      <c r="H1100" s="540"/>
      <c r="O1100" s="541"/>
    </row>
    <row r="1101" spans="8:15" s="175" customFormat="1" x14ac:dyDescent="0.25">
      <c r="H1101" s="540"/>
      <c r="O1101" s="541"/>
    </row>
    <row r="1102" spans="8:15" s="175" customFormat="1" x14ac:dyDescent="0.25">
      <c r="H1102" s="540"/>
      <c r="O1102" s="541"/>
    </row>
    <row r="1103" spans="8:15" s="175" customFormat="1" x14ac:dyDescent="0.25">
      <c r="H1103" s="540"/>
      <c r="O1103" s="541"/>
    </row>
    <row r="1104" spans="8:15" s="175" customFormat="1" x14ac:dyDescent="0.25">
      <c r="H1104" s="540"/>
      <c r="O1104" s="541"/>
    </row>
    <row r="1105" spans="8:15" s="175" customFormat="1" x14ac:dyDescent="0.25">
      <c r="H1105" s="540"/>
      <c r="O1105" s="541"/>
    </row>
    <row r="1106" spans="8:15" s="175" customFormat="1" x14ac:dyDescent="0.25">
      <c r="H1106" s="540"/>
      <c r="O1106" s="541"/>
    </row>
    <row r="1107" spans="8:15" s="175" customFormat="1" x14ac:dyDescent="0.25">
      <c r="H1107" s="540"/>
      <c r="O1107" s="541"/>
    </row>
    <row r="1108" spans="8:15" s="175" customFormat="1" x14ac:dyDescent="0.25">
      <c r="H1108" s="540"/>
      <c r="O1108" s="541"/>
    </row>
    <row r="1109" spans="8:15" s="175" customFormat="1" x14ac:dyDescent="0.25">
      <c r="H1109" s="540"/>
      <c r="O1109" s="541"/>
    </row>
    <row r="1110" spans="8:15" s="175" customFormat="1" x14ac:dyDescent="0.25">
      <c r="H1110" s="540"/>
      <c r="O1110" s="541"/>
    </row>
    <row r="1111" spans="8:15" s="175" customFormat="1" x14ac:dyDescent="0.25">
      <c r="H1111" s="540"/>
      <c r="O1111" s="541"/>
    </row>
    <row r="1112" spans="8:15" s="175" customFormat="1" x14ac:dyDescent="0.25">
      <c r="H1112" s="540"/>
      <c r="O1112" s="541"/>
    </row>
    <row r="1113" spans="8:15" s="175" customFormat="1" x14ac:dyDescent="0.25">
      <c r="H1113" s="540"/>
      <c r="O1113" s="541"/>
    </row>
    <row r="1114" spans="8:15" s="175" customFormat="1" x14ac:dyDescent="0.25">
      <c r="H1114" s="540"/>
      <c r="O1114" s="541"/>
    </row>
    <row r="1115" spans="8:15" s="175" customFormat="1" x14ac:dyDescent="0.25">
      <c r="H1115" s="540"/>
      <c r="O1115" s="541"/>
    </row>
    <row r="1116" spans="8:15" s="175" customFormat="1" x14ac:dyDescent="0.25">
      <c r="H1116" s="540"/>
      <c r="O1116" s="541"/>
    </row>
    <row r="1117" spans="8:15" s="175" customFormat="1" x14ac:dyDescent="0.25">
      <c r="H1117" s="540"/>
      <c r="O1117" s="541"/>
    </row>
    <row r="1118" spans="8:15" s="175" customFormat="1" x14ac:dyDescent="0.25">
      <c r="H1118" s="540"/>
      <c r="O1118" s="541"/>
    </row>
    <row r="1119" spans="8:15" s="175" customFormat="1" x14ac:dyDescent="0.25">
      <c r="H1119" s="540"/>
      <c r="O1119" s="541"/>
    </row>
    <row r="1120" spans="8:15" s="175" customFormat="1" x14ac:dyDescent="0.25">
      <c r="H1120" s="540"/>
      <c r="O1120" s="541"/>
    </row>
    <row r="1121" spans="8:15" s="175" customFormat="1" x14ac:dyDescent="0.25">
      <c r="H1121" s="540"/>
      <c r="O1121" s="541"/>
    </row>
    <row r="1122" spans="8:15" s="175" customFormat="1" x14ac:dyDescent="0.25">
      <c r="H1122" s="540"/>
      <c r="O1122" s="541"/>
    </row>
    <row r="1123" spans="8:15" s="175" customFormat="1" x14ac:dyDescent="0.25">
      <c r="H1123" s="540"/>
      <c r="O1123" s="541"/>
    </row>
    <row r="1124" spans="8:15" s="175" customFormat="1" x14ac:dyDescent="0.25">
      <c r="H1124" s="540"/>
      <c r="O1124" s="541"/>
    </row>
    <row r="1125" spans="8:15" s="175" customFormat="1" x14ac:dyDescent="0.25">
      <c r="H1125" s="540"/>
      <c r="O1125" s="541"/>
    </row>
    <row r="1126" spans="8:15" s="175" customFormat="1" x14ac:dyDescent="0.25">
      <c r="H1126" s="540"/>
      <c r="O1126" s="541"/>
    </row>
    <row r="1127" spans="8:15" s="175" customFormat="1" x14ac:dyDescent="0.25">
      <c r="H1127" s="540"/>
      <c r="O1127" s="541"/>
    </row>
    <row r="1128" spans="8:15" s="175" customFormat="1" x14ac:dyDescent="0.25">
      <c r="H1128" s="540"/>
      <c r="O1128" s="541"/>
    </row>
    <row r="1129" spans="8:15" s="175" customFormat="1" x14ac:dyDescent="0.25">
      <c r="H1129" s="540"/>
      <c r="O1129" s="541"/>
    </row>
    <row r="1130" spans="8:15" s="175" customFormat="1" x14ac:dyDescent="0.25">
      <c r="H1130" s="540"/>
      <c r="O1130" s="541"/>
    </row>
    <row r="1131" spans="8:15" s="175" customFormat="1" x14ac:dyDescent="0.25">
      <c r="H1131" s="540"/>
      <c r="O1131" s="541"/>
    </row>
    <row r="1132" spans="8:15" s="175" customFormat="1" x14ac:dyDescent="0.25">
      <c r="H1132" s="540"/>
      <c r="O1132" s="541"/>
    </row>
    <row r="1133" spans="8:15" s="175" customFormat="1" x14ac:dyDescent="0.25">
      <c r="H1133" s="540"/>
      <c r="O1133" s="541"/>
    </row>
    <row r="1134" spans="8:15" s="175" customFormat="1" x14ac:dyDescent="0.25">
      <c r="H1134" s="540"/>
      <c r="O1134" s="541"/>
    </row>
    <row r="1135" spans="8:15" s="175" customFormat="1" x14ac:dyDescent="0.25">
      <c r="H1135" s="540"/>
      <c r="O1135" s="541"/>
    </row>
    <row r="1136" spans="8:15" s="175" customFormat="1" x14ac:dyDescent="0.25">
      <c r="H1136" s="540"/>
      <c r="O1136" s="541"/>
    </row>
    <row r="1137" spans="8:15" s="175" customFormat="1" x14ac:dyDescent="0.25">
      <c r="H1137" s="540"/>
      <c r="O1137" s="541"/>
    </row>
    <row r="1138" spans="8:15" s="175" customFormat="1" x14ac:dyDescent="0.25">
      <c r="H1138" s="540"/>
      <c r="O1138" s="541"/>
    </row>
    <row r="1139" spans="8:15" s="175" customFormat="1" x14ac:dyDescent="0.25">
      <c r="H1139" s="540"/>
      <c r="O1139" s="541"/>
    </row>
    <row r="1140" spans="8:15" s="175" customFormat="1" x14ac:dyDescent="0.25">
      <c r="H1140" s="540"/>
      <c r="O1140" s="541"/>
    </row>
    <row r="1141" spans="8:15" s="175" customFormat="1" x14ac:dyDescent="0.25">
      <c r="H1141" s="540"/>
      <c r="O1141" s="541"/>
    </row>
    <row r="1142" spans="8:15" s="175" customFormat="1" x14ac:dyDescent="0.25">
      <c r="H1142" s="540"/>
      <c r="O1142" s="541"/>
    </row>
    <row r="1143" spans="8:15" s="175" customFormat="1" x14ac:dyDescent="0.25">
      <c r="H1143" s="540"/>
      <c r="O1143" s="541"/>
    </row>
    <row r="1144" spans="8:15" s="175" customFormat="1" x14ac:dyDescent="0.25">
      <c r="H1144" s="540"/>
      <c r="O1144" s="541"/>
    </row>
    <row r="1145" spans="8:15" s="175" customFormat="1" x14ac:dyDescent="0.25">
      <c r="H1145" s="540"/>
      <c r="O1145" s="541"/>
    </row>
    <row r="1146" spans="8:15" s="175" customFormat="1" x14ac:dyDescent="0.25">
      <c r="H1146" s="540"/>
      <c r="O1146" s="541"/>
    </row>
    <row r="1147" spans="8:15" s="175" customFormat="1" x14ac:dyDescent="0.25">
      <c r="H1147" s="540"/>
      <c r="O1147" s="541"/>
    </row>
    <row r="1148" spans="8:15" s="175" customFormat="1" x14ac:dyDescent="0.25">
      <c r="H1148" s="540"/>
      <c r="O1148" s="541"/>
    </row>
    <row r="1149" spans="8:15" s="175" customFormat="1" x14ac:dyDescent="0.25">
      <c r="H1149" s="540"/>
      <c r="O1149" s="541"/>
    </row>
    <row r="1150" spans="8:15" s="175" customFormat="1" x14ac:dyDescent="0.25">
      <c r="H1150" s="540"/>
      <c r="O1150" s="541"/>
    </row>
    <row r="1151" spans="8:15" s="175" customFormat="1" x14ac:dyDescent="0.25">
      <c r="H1151" s="540"/>
      <c r="O1151" s="541"/>
    </row>
    <row r="1152" spans="8:15" s="175" customFormat="1" x14ac:dyDescent="0.25">
      <c r="H1152" s="540"/>
      <c r="O1152" s="541"/>
    </row>
    <row r="1153" spans="8:15" s="175" customFormat="1" x14ac:dyDescent="0.25">
      <c r="H1153" s="540"/>
      <c r="O1153" s="541"/>
    </row>
    <row r="1154" spans="8:15" s="175" customFormat="1" x14ac:dyDescent="0.25">
      <c r="H1154" s="540"/>
      <c r="O1154" s="541"/>
    </row>
    <row r="1155" spans="8:15" s="175" customFormat="1" x14ac:dyDescent="0.25">
      <c r="H1155" s="540"/>
      <c r="O1155" s="541"/>
    </row>
    <row r="1156" spans="8:15" s="175" customFormat="1" x14ac:dyDescent="0.25">
      <c r="H1156" s="540"/>
      <c r="O1156" s="541"/>
    </row>
    <row r="1157" spans="8:15" s="175" customFormat="1" x14ac:dyDescent="0.25">
      <c r="H1157" s="540"/>
      <c r="O1157" s="541"/>
    </row>
    <row r="1158" spans="8:15" s="175" customFormat="1" x14ac:dyDescent="0.25">
      <c r="H1158" s="540"/>
      <c r="O1158" s="541"/>
    </row>
    <row r="1159" spans="8:15" s="175" customFormat="1" x14ac:dyDescent="0.25">
      <c r="H1159" s="540"/>
      <c r="O1159" s="541"/>
    </row>
    <row r="1160" spans="8:15" s="175" customFormat="1" x14ac:dyDescent="0.25">
      <c r="H1160" s="540"/>
      <c r="O1160" s="541"/>
    </row>
    <row r="1161" spans="8:15" s="175" customFormat="1" x14ac:dyDescent="0.25">
      <c r="H1161" s="540"/>
      <c r="O1161" s="541"/>
    </row>
    <row r="1162" spans="8:15" s="175" customFormat="1" x14ac:dyDescent="0.25">
      <c r="H1162" s="540"/>
      <c r="O1162" s="541"/>
    </row>
    <row r="1163" spans="8:15" s="175" customFormat="1" x14ac:dyDescent="0.25">
      <c r="H1163" s="540"/>
      <c r="O1163" s="541"/>
    </row>
    <row r="1164" spans="8:15" s="175" customFormat="1" x14ac:dyDescent="0.25">
      <c r="H1164" s="540"/>
      <c r="O1164" s="541"/>
    </row>
    <row r="1165" spans="8:15" s="175" customFormat="1" x14ac:dyDescent="0.25">
      <c r="H1165" s="540"/>
      <c r="O1165" s="541"/>
    </row>
    <row r="1166" spans="8:15" s="175" customFormat="1" x14ac:dyDescent="0.25">
      <c r="H1166" s="540"/>
      <c r="O1166" s="541"/>
    </row>
    <row r="1167" spans="8:15" s="175" customFormat="1" x14ac:dyDescent="0.25">
      <c r="H1167" s="540"/>
      <c r="O1167" s="541"/>
    </row>
    <row r="1168" spans="8:15" s="175" customFormat="1" x14ac:dyDescent="0.25">
      <c r="H1168" s="540"/>
      <c r="O1168" s="541"/>
    </row>
    <row r="1169" spans="8:15" s="175" customFormat="1" x14ac:dyDescent="0.25">
      <c r="H1169" s="540"/>
      <c r="O1169" s="541"/>
    </row>
    <row r="1170" spans="8:15" s="175" customFormat="1" x14ac:dyDescent="0.25">
      <c r="H1170" s="540"/>
      <c r="O1170" s="541"/>
    </row>
    <row r="1171" spans="8:15" s="175" customFormat="1" x14ac:dyDescent="0.25">
      <c r="H1171" s="540"/>
      <c r="O1171" s="541"/>
    </row>
    <row r="1172" spans="8:15" s="175" customFormat="1" x14ac:dyDescent="0.25">
      <c r="H1172" s="540"/>
      <c r="O1172" s="541"/>
    </row>
    <row r="1173" spans="8:15" s="175" customFormat="1" x14ac:dyDescent="0.25">
      <c r="H1173" s="540"/>
      <c r="O1173" s="541"/>
    </row>
    <row r="1174" spans="8:15" s="175" customFormat="1" x14ac:dyDescent="0.25">
      <c r="H1174" s="540"/>
      <c r="O1174" s="541"/>
    </row>
    <row r="1175" spans="8:15" s="175" customFormat="1" x14ac:dyDescent="0.25">
      <c r="H1175" s="540"/>
      <c r="O1175" s="541"/>
    </row>
    <row r="1176" spans="8:15" s="175" customFormat="1" x14ac:dyDescent="0.25">
      <c r="H1176" s="540"/>
      <c r="O1176" s="541"/>
    </row>
    <row r="1177" spans="8:15" s="175" customFormat="1" x14ac:dyDescent="0.25">
      <c r="H1177" s="540"/>
      <c r="O1177" s="541"/>
    </row>
    <row r="1178" spans="8:15" s="175" customFormat="1" x14ac:dyDescent="0.25">
      <c r="H1178" s="540"/>
      <c r="O1178" s="541"/>
    </row>
    <row r="1179" spans="8:15" s="175" customFormat="1" x14ac:dyDescent="0.25">
      <c r="H1179" s="540"/>
      <c r="O1179" s="541"/>
    </row>
    <row r="1180" spans="8:15" s="175" customFormat="1" x14ac:dyDescent="0.25">
      <c r="H1180" s="540"/>
      <c r="O1180" s="541"/>
    </row>
    <row r="1181" spans="8:15" s="175" customFormat="1" x14ac:dyDescent="0.25">
      <c r="H1181" s="540"/>
      <c r="O1181" s="541"/>
    </row>
    <row r="1182" spans="8:15" s="175" customFormat="1" x14ac:dyDescent="0.25">
      <c r="H1182" s="540"/>
      <c r="O1182" s="541"/>
    </row>
    <row r="1183" spans="8:15" s="175" customFormat="1" x14ac:dyDescent="0.25">
      <c r="H1183" s="540"/>
      <c r="O1183" s="541"/>
    </row>
    <row r="1184" spans="8:15" s="175" customFormat="1" x14ac:dyDescent="0.25">
      <c r="H1184" s="540"/>
      <c r="O1184" s="541"/>
    </row>
    <row r="1185" spans="8:15" s="175" customFormat="1" x14ac:dyDescent="0.25">
      <c r="H1185" s="540"/>
      <c r="O1185" s="541"/>
    </row>
    <row r="1186" spans="8:15" s="175" customFormat="1" x14ac:dyDescent="0.25">
      <c r="H1186" s="540"/>
      <c r="O1186" s="541"/>
    </row>
    <row r="1187" spans="8:15" s="175" customFormat="1" x14ac:dyDescent="0.25">
      <c r="H1187" s="540"/>
      <c r="O1187" s="541"/>
    </row>
    <row r="1188" spans="8:15" s="175" customFormat="1" x14ac:dyDescent="0.25">
      <c r="H1188" s="540"/>
      <c r="O1188" s="541"/>
    </row>
    <row r="1189" spans="8:15" s="175" customFormat="1" x14ac:dyDescent="0.25">
      <c r="H1189" s="540"/>
      <c r="O1189" s="541"/>
    </row>
    <row r="1190" spans="8:15" s="175" customFormat="1" x14ac:dyDescent="0.25">
      <c r="H1190" s="540"/>
      <c r="O1190" s="541"/>
    </row>
    <row r="1191" spans="8:15" s="175" customFormat="1" x14ac:dyDescent="0.25">
      <c r="H1191" s="540"/>
      <c r="O1191" s="541"/>
    </row>
    <row r="1192" spans="8:15" s="175" customFormat="1" x14ac:dyDescent="0.25">
      <c r="H1192" s="540"/>
      <c r="O1192" s="541"/>
    </row>
    <row r="1193" spans="8:15" s="175" customFormat="1" x14ac:dyDescent="0.25">
      <c r="H1193" s="540"/>
      <c r="O1193" s="541"/>
    </row>
    <row r="1194" spans="8:15" s="175" customFormat="1" x14ac:dyDescent="0.25">
      <c r="H1194" s="540"/>
      <c r="O1194" s="541"/>
    </row>
    <row r="1195" spans="8:15" s="175" customFormat="1" x14ac:dyDescent="0.25">
      <c r="H1195" s="540"/>
      <c r="O1195" s="541"/>
    </row>
    <row r="1196" spans="8:15" s="175" customFormat="1" x14ac:dyDescent="0.25">
      <c r="H1196" s="540"/>
      <c r="O1196" s="541"/>
    </row>
    <row r="1197" spans="8:15" s="175" customFormat="1" x14ac:dyDescent="0.25">
      <c r="H1197" s="540"/>
      <c r="O1197" s="541"/>
    </row>
    <row r="1198" spans="8:15" s="175" customFormat="1" x14ac:dyDescent="0.25">
      <c r="H1198" s="540"/>
      <c r="O1198" s="541"/>
    </row>
    <row r="1199" spans="8:15" s="175" customFormat="1" x14ac:dyDescent="0.25">
      <c r="H1199" s="540"/>
      <c r="O1199" s="541"/>
    </row>
    <row r="1200" spans="8:15" s="175" customFormat="1" x14ac:dyDescent="0.25">
      <c r="H1200" s="540"/>
      <c r="O1200" s="541"/>
    </row>
    <row r="1201" spans="8:15" s="175" customFormat="1" x14ac:dyDescent="0.25">
      <c r="H1201" s="540"/>
      <c r="O1201" s="541"/>
    </row>
    <row r="1202" spans="8:15" s="175" customFormat="1" x14ac:dyDescent="0.25">
      <c r="H1202" s="540"/>
      <c r="O1202" s="541"/>
    </row>
    <row r="1203" spans="8:15" s="175" customFormat="1" x14ac:dyDescent="0.25">
      <c r="H1203" s="540"/>
      <c r="O1203" s="541"/>
    </row>
    <row r="1204" spans="8:15" s="175" customFormat="1" x14ac:dyDescent="0.25">
      <c r="H1204" s="540"/>
      <c r="O1204" s="541"/>
    </row>
    <row r="1205" spans="8:15" s="175" customFormat="1" x14ac:dyDescent="0.25">
      <c r="H1205" s="540"/>
      <c r="O1205" s="541"/>
    </row>
    <row r="1206" spans="8:15" s="175" customFormat="1" x14ac:dyDescent="0.25">
      <c r="H1206" s="540"/>
      <c r="O1206" s="541"/>
    </row>
    <row r="1207" spans="8:15" s="175" customFormat="1" x14ac:dyDescent="0.25">
      <c r="H1207" s="540"/>
      <c r="O1207" s="541"/>
    </row>
    <row r="1208" spans="8:15" s="175" customFormat="1" x14ac:dyDescent="0.25">
      <c r="H1208" s="540"/>
      <c r="O1208" s="541"/>
    </row>
    <row r="1209" spans="8:15" s="175" customFormat="1" x14ac:dyDescent="0.25">
      <c r="H1209" s="540"/>
      <c r="O1209" s="541"/>
    </row>
    <row r="1210" spans="8:15" s="175" customFormat="1" x14ac:dyDescent="0.25">
      <c r="H1210" s="540"/>
      <c r="O1210" s="541"/>
    </row>
    <row r="1211" spans="8:15" s="175" customFormat="1" x14ac:dyDescent="0.25">
      <c r="H1211" s="540"/>
      <c r="O1211" s="541"/>
    </row>
    <row r="1212" spans="8:15" s="175" customFormat="1" x14ac:dyDescent="0.25">
      <c r="H1212" s="540"/>
      <c r="O1212" s="541"/>
    </row>
    <row r="1213" spans="8:15" s="175" customFormat="1" x14ac:dyDescent="0.25">
      <c r="H1213" s="540"/>
      <c r="O1213" s="541"/>
    </row>
    <row r="1214" spans="8:15" s="175" customFormat="1" x14ac:dyDescent="0.25">
      <c r="H1214" s="540"/>
      <c r="O1214" s="541"/>
    </row>
    <row r="1215" spans="8:15" s="175" customFormat="1" x14ac:dyDescent="0.25">
      <c r="H1215" s="540"/>
      <c r="O1215" s="541"/>
    </row>
    <row r="1216" spans="8:15" s="175" customFormat="1" x14ac:dyDescent="0.25">
      <c r="H1216" s="540"/>
      <c r="O1216" s="541"/>
    </row>
    <row r="1217" spans="8:15" s="175" customFormat="1" x14ac:dyDescent="0.25">
      <c r="H1217" s="540"/>
      <c r="O1217" s="541"/>
    </row>
    <row r="1218" spans="8:15" s="175" customFormat="1" x14ac:dyDescent="0.25">
      <c r="H1218" s="540"/>
      <c r="O1218" s="541"/>
    </row>
    <row r="1219" spans="8:15" s="175" customFormat="1" x14ac:dyDescent="0.25">
      <c r="H1219" s="540"/>
      <c r="O1219" s="541"/>
    </row>
    <row r="1220" spans="8:15" s="175" customFormat="1" x14ac:dyDescent="0.25">
      <c r="H1220" s="540"/>
      <c r="O1220" s="541"/>
    </row>
    <row r="1221" spans="8:15" s="175" customFormat="1" x14ac:dyDescent="0.25">
      <c r="H1221" s="540"/>
      <c r="O1221" s="541"/>
    </row>
    <row r="1222" spans="8:15" s="175" customFormat="1" x14ac:dyDescent="0.25">
      <c r="H1222" s="540"/>
      <c r="O1222" s="541"/>
    </row>
    <row r="1223" spans="8:15" s="175" customFormat="1" x14ac:dyDescent="0.25">
      <c r="H1223" s="540"/>
      <c r="O1223" s="541"/>
    </row>
    <row r="1224" spans="8:15" s="175" customFormat="1" x14ac:dyDescent="0.25">
      <c r="H1224" s="540"/>
      <c r="O1224" s="541"/>
    </row>
    <row r="1225" spans="8:15" s="175" customFormat="1" x14ac:dyDescent="0.25">
      <c r="H1225" s="540"/>
      <c r="O1225" s="541"/>
    </row>
    <row r="1226" spans="8:15" s="175" customFormat="1" x14ac:dyDescent="0.25">
      <c r="H1226" s="540"/>
      <c r="O1226" s="541"/>
    </row>
    <row r="1227" spans="8:15" s="175" customFormat="1" x14ac:dyDescent="0.25">
      <c r="H1227" s="540"/>
      <c r="O1227" s="541"/>
    </row>
    <row r="1228" spans="8:15" s="175" customFormat="1" x14ac:dyDescent="0.25">
      <c r="H1228" s="540"/>
      <c r="O1228" s="541"/>
    </row>
    <row r="1229" spans="8:15" s="175" customFormat="1" x14ac:dyDescent="0.25">
      <c r="H1229" s="540"/>
      <c r="O1229" s="541"/>
    </row>
    <row r="1230" spans="8:15" s="175" customFormat="1" x14ac:dyDescent="0.25">
      <c r="H1230" s="540"/>
      <c r="O1230" s="541"/>
    </row>
    <row r="1231" spans="8:15" s="175" customFormat="1" x14ac:dyDescent="0.25">
      <c r="H1231" s="540"/>
      <c r="O1231" s="541"/>
    </row>
    <row r="1232" spans="8:15" s="175" customFormat="1" x14ac:dyDescent="0.25">
      <c r="H1232" s="540"/>
      <c r="O1232" s="541"/>
    </row>
    <row r="1233" spans="8:15" s="175" customFormat="1" x14ac:dyDescent="0.25">
      <c r="H1233" s="540"/>
      <c r="O1233" s="541"/>
    </row>
    <row r="1234" spans="8:15" s="175" customFormat="1" x14ac:dyDescent="0.25">
      <c r="H1234" s="540"/>
      <c r="O1234" s="541"/>
    </row>
    <row r="1235" spans="8:15" s="175" customFormat="1" x14ac:dyDescent="0.25">
      <c r="H1235" s="540"/>
      <c r="O1235" s="541"/>
    </row>
    <row r="1236" spans="8:15" s="175" customFormat="1" x14ac:dyDescent="0.25">
      <c r="H1236" s="540"/>
      <c r="O1236" s="541"/>
    </row>
    <row r="1237" spans="8:15" s="175" customFormat="1" x14ac:dyDescent="0.25">
      <c r="H1237" s="540"/>
      <c r="O1237" s="541"/>
    </row>
    <row r="1238" spans="8:15" s="175" customFormat="1" x14ac:dyDescent="0.25">
      <c r="H1238" s="540"/>
      <c r="O1238" s="541"/>
    </row>
    <row r="1239" spans="8:15" s="175" customFormat="1" x14ac:dyDescent="0.25">
      <c r="H1239" s="540"/>
      <c r="O1239" s="541"/>
    </row>
    <row r="1240" spans="8:15" s="175" customFormat="1" x14ac:dyDescent="0.25">
      <c r="H1240" s="540"/>
      <c r="O1240" s="541"/>
    </row>
    <row r="1241" spans="8:15" s="175" customFormat="1" x14ac:dyDescent="0.25">
      <c r="H1241" s="540"/>
      <c r="O1241" s="541"/>
    </row>
    <row r="1242" spans="8:15" s="175" customFormat="1" x14ac:dyDescent="0.25">
      <c r="H1242" s="540"/>
      <c r="O1242" s="541"/>
    </row>
    <row r="1243" spans="8:15" s="175" customFormat="1" x14ac:dyDescent="0.25">
      <c r="H1243" s="540"/>
      <c r="O1243" s="541"/>
    </row>
    <row r="1244" spans="8:15" s="175" customFormat="1" x14ac:dyDescent="0.25">
      <c r="H1244" s="540"/>
      <c r="O1244" s="541"/>
    </row>
    <row r="1245" spans="8:15" s="175" customFormat="1" x14ac:dyDescent="0.25">
      <c r="H1245" s="540"/>
      <c r="O1245" s="541"/>
    </row>
    <row r="1246" spans="8:15" s="175" customFormat="1" x14ac:dyDescent="0.25">
      <c r="H1246" s="540"/>
      <c r="O1246" s="541"/>
    </row>
    <row r="1247" spans="8:15" s="175" customFormat="1" x14ac:dyDescent="0.25">
      <c r="H1247" s="540"/>
      <c r="O1247" s="541"/>
    </row>
    <row r="1248" spans="8:15" s="175" customFormat="1" x14ac:dyDescent="0.25">
      <c r="H1248" s="540"/>
      <c r="O1248" s="541"/>
    </row>
    <row r="1249" spans="8:15" s="175" customFormat="1" x14ac:dyDescent="0.25">
      <c r="H1249" s="540"/>
      <c r="O1249" s="541"/>
    </row>
    <row r="1250" spans="8:15" s="175" customFormat="1" x14ac:dyDescent="0.25">
      <c r="H1250" s="540"/>
      <c r="O1250" s="541"/>
    </row>
    <row r="1251" spans="8:15" s="175" customFormat="1" x14ac:dyDescent="0.25">
      <c r="H1251" s="540"/>
      <c r="O1251" s="541"/>
    </row>
    <row r="1252" spans="8:15" s="175" customFormat="1" x14ac:dyDescent="0.25">
      <c r="H1252" s="540"/>
      <c r="O1252" s="541"/>
    </row>
    <row r="1253" spans="8:15" s="175" customFormat="1" x14ac:dyDescent="0.25">
      <c r="H1253" s="540"/>
      <c r="O1253" s="541"/>
    </row>
    <row r="1254" spans="8:15" s="175" customFormat="1" x14ac:dyDescent="0.25">
      <c r="H1254" s="540"/>
      <c r="O1254" s="541"/>
    </row>
    <row r="1255" spans="8:15" s="175" customFormat="1" x14ac:dyDescent="0.25">
      <c r="H1255" s="540"/>
      <c r="O1255" s="541"/>
    </row>
    <row r="1256" spans="8:15" s="175" customFormat="1" x14ac:dyDescent="0.25">
      <c r="H1256" s="540"/>
      <c r="O1256" s="541"/>
    </row>
    <row r="1257" spans="8:15" s="175" customFormat="1" x14ac:dyDescent="0.25">
      <c r="H1257" s="540"/>
      <c r="O1257" s="541"/>
    </row>
    <row r="1258" spans="8:15" s="175" customFormat="1" x14ac:dyDescent="0.25">
      <c r="H1258" s="540"/>
      <c r="O1258" s="541"/>
    </row>
    <row r="1259" spans="8:15" s="175" customFormat="1" x14ac:dyDescent="0.25">
      <c r="H1259" s="540"/>
      <c r="O1259" s="541"/>
    </row>
    <row r="1260" spans="8:15" s="175" customFormat="1" x14ac:dyDescent="0.25">
      <c r="H1260" s="540"/>
      <c r="O1260" s="541"/>
    </row>
    <row r="1261" spans="8:15" s="175" customFormat="1" x14ac:dyDescent="0.25">
      <c r="H1261" s="540"/>
      <c r="O1261" s="541"/>
    </row>
    <row r="1262" spans="8:15" s="175" customFormat="1" x14ac:dyDescent="0.25">
      <c r="H1262" s="540"/>
      <c r="O1262" s="541"/>
    </row>
    <row r="1263" spans="8:15" s="175" customFormat="1" x14ac:dyDescent="0.25">
      <c r="H1263" s="540"/>
      <c r="O1263" s="541"/>
    </row>
    <row r="1264" spans="8:15" s="175" customFormat="1" x14ac:dyDescent="0.25">
      <c r="H1264" s="540"/>
      <c r="O1264" s="541"/>
    </row>
    <row r="1265" spans="8:15" s="175" customFormat="1" x14ac:dyDescent="0.25">
      <c r="H1265" s="540"/>
      <c r="O1265" s="541"/>
    </row>
    <row r="1266" spans="8:15" s="175" customFormat="1" x14ac:dyDescent="0.25">
      <c r="H1266" s="540"/>
      <c r="O1266" s="541"/>
    </row>
    <row r="1267" spans="8:15" s="175" customFormat="1" x14ac:dyDescent="0.25">
      <c r="H1267" s="540"/>
      <c r="O1267" s="541"/>
    </row>
    <row r="1268" spans="8:15" s="175" customFormat="1" x14ac:dyDescent="0.25">
      <c r="H1268" s="540"/>
      <c r="O1268" s="541"/>
    </row>
    <row r="1269" spans="8:15" s="175" customFormat="1" x14ac:dyDescent="0.25">
      <c r="H1269" s="540"/>
      <c r="O1269" s="541"/>
    </row>
    <row r="1270" spans="8:15" s="175" customFormat="1" x14ac:dyDescent="0.25">
      <c r="H1270" s="540"/>
      <c r="O1270" s="541"/>
    </row>
    <row r="1271" spans="8:15" s="175" customFormat="1" x14ac:dyDescent="0.25">
      <c r="H1271" s="540"/>
      <c r="O1271" s="541"/>
    </row>
    <row r="1272" spans="8:15" s="175" customFormat="1" x14ac:dyDescent="0.25">
      <c r="H1272" s="540"/>
      <c r="O1272" s="541"/>
    </row>
    <row r="1273" spans="8:15" s="175" customFormat="1" x14ac:dyDescent="0.25">
      <c r="H1273" s="540"/>
      <c r="O1273" s="541"/>
    </row>
    <row r="1274" spans="8:15" s="175" customFormat="1" x14ac:dyDescent="0.25">
      <c r="H1274" s="540"/>
      <c r="O1274" s="541"/>
    </row>
    <row r="1275" spans="8:15" s="175" customFormat="1" x14ac:dyDescent="0.25">
      <c r="H1275" s="540"/>
      <c r="O1275" s="541"/>
    </row>
    <row r="1276" spans="8:15" s="175" customFormat="1" x14ac:dyDescent="0.25">
      <c r="H1276" s="540"/>
      <c r="O1276" s="541"/>
    </row>
    <row r="1277" spans="8:15" s="175" customFormat="1" x14ac:dyDescent="0.25">
      <c r="H1277" s="540"/>
      <c r="O1277" s="541"/>
    </row>
    <row r="1278" spans="8:15" s="175" customFormat="1" x14ac:dyDescent="0.25">
      <c r="H1278" s="540"/>
      <c r="O1278" s="541"/>
    </row>
    <row r="1279" spans="8:15" s="175" customFormat="1" x14ac:dyDescent="0.25">
      <c r="H1279" s="540"/>
      <c r="O1279" s="541"/>
    </row>
    <row r="1280" spans="8:15" s="175" customFormat="1" x14ac:dyDescent="0.25">
      <c r="H1280" s="540"/>
      <c r="O1280" s="541"/>
    </row>
    <row r="1281" spans="8:15" s="175" customFormat="1" x14ac:dyDescent="0.25">
      <c r="H1281" s="540"/>
      <c r="O1281" s="541"/>
    </row>
    <row r="1282" spans="8:15" s="175" customFormat="1" x14ac:dyDescent="0.25">
      <c r="H1282" s="540"/>
      <c r="O1282" s="541"/>
    </row>
    <row r="1283" spans="8:15" s="175" customFormat="1" x14ac:dyDescent="0.25">
      <c r="H1283" s="540"/>
      <c r="O1283" s="541"/>
    </row>
    <row r="1284" spans="8:15" s="175" customFormat="1" x14ac:dyDescent="0.25">
      <c r="H1284" s="540"/>
      <c r="O1284" s="541"/>
    </row>
    <row r="1285" spans="8:15" s="175" customFormat="1" x14ac:dyDescent="0.25">
      <c r="H1285" s="540"/>
      <c r="O1285" s="541"/>
    </row>
    <row r="1286" spans="8:15" s="175" customFormat="1" x14ac:dyDescent="0.25">
      <c r="H1286" s="540"/>
      <c r="O1286" s="541"/>
    </row>
    <row r="1287" spans="8:15" s="175" customFormat="1" x14ac:dyDescent="0.25">
      <c r="H1287" s="540"/>
      <c r="O1287" s="541"/>
    </row>
    <row r="1288" spans="8:15" s="175" customFormat="1" x14ac:dyDescent="0.25">
      <c r="H1288" s="540"/>
      <c r="O1288" s="541"/>
    </row>
    <row r="1289" spans="8:15" s="175" customFormat="1" x14ac:dyDescent="0.25">
      <c r="H1289" s="540"/>
      <c r="O1289" s="541"/>
    </row>
    <row r="1290" spans="8:15" s="175" customFormat="1" x14ac:dyDescent="0.25">
      <c r="H1290" s="540"/>
      <c r="O1290" s="541"/>
    </row>
    <row r="1291" spans="8:15" s="175" customFormat="1" x14ac:dyDescent="0.25">
      <c r="H1291" s="540"/>
      <c r="O1291" s="541"/>
    </row>
    <row r="1292" spans="8:15" s="175" customFormat="1" x14ac:dyDescent="0.25">
      <c r="H1292" s="540"/>
      <c r="O1292" s="541"/>
    </row>
    <row r="1293" spans="8:15" s="175" customFormat="1" x14ac:dyDescent="0.25">
      <c r="H1293" s="540"/>
      <c r="O1293" s="541"/>
    </row>
    <row r="1294" spans="8:15" s="175" customFormat="1" x14ac:dyDescent="0.25">
      <c r="H1294" s="540"/>
      <c r="O1294" s="541"/>
    </row>
    <row r="1295" spans="8:15" s="175" customFormat="1" x14ac:dyDescent="0.25">
      <c r="H1295" s="540"/>
      <c r="O1295" s="541"/>
    </row>
    <row r="1296" spans="8:15" s="175" customFormat="1" x14ac:dyDescent="0.25">
      <c r="H1296" s="540"/>
      <c r="O1296" s="541"/>
    </row>
    <row r="1297" spans="8:15" s="175" customFormat="1" x14ac:dyDescent="0.25">
      <c r="H1297" s="540"/>
      <c r="O1297" s="541"/>
    </row>
    <row r="1298" spans="8:15" s="175" customFormat="1" x14ac:dyDescent="0.25">
      <c r="H1298" s="540"/>
      <c r="O1298" s="541"/>
    </row>
    <row r="1299" spans="8:15" s="175" customFormat="1" x14ac:dyDescent="0.25">
      <c r="H1299" s="540"/>
      <c r="O1299" s="541"/>
    </row>
    <row r="1300" spans="8:15" s="175" customFormat="1" x14ac:dyDescent="0.25">
      <c r="H1300" s="540"/>
      <c r="O1300" s="541"/>
    </row>
    <row r="1301" spans="8:15" s="175" customFormat="1" x14ac:dyDescent="0.25">
      <c r="H1301" s="540"/>
      <c r="O1301" s="541"/>
    </row>
    <row r="1302" spans="8:15" s="175" customFormat="1" x14ac:dyDescent="0.25">
      <c r="H1302" s="540"/>
      <c r="O1302" s="541"/>
    </row>
    <row r="1303" spans="8:15" s="175" customFormat="1" x14ac:dyDescent="0.25">
      <c r="H1303" s="540"/>
      <c r="O1303" s="541"/>
    </row>
    <row r="1304" spans="8:15" s="175" customFormat="1" x14ac:dyDescent="0.25">
      <c r="H1304" s="540"/>
      <c r="O1304" s="541"/>
    </row>
    <row r="1305" spans="8:15" s="175" customFormat="1" x14ac:dyDescent="0.25">
      <c r="H1305" s="540"/>
      <c r="O1305" s="541"/>
    </row>
    <row r="1306" spans="8:15" s="175" customFormat="1" x14ac:dyDescent="0.25">
      <c r="H1306" s="540"/>
      <c r="O1306" s="541"/>
    </row>
    <row r="1307" spans="8:15" s="175" customFormat="1" x14ac:dyDescent="0.25">
      <c r="H1307" s="540"/>
      <c r="O1307" s="541"/>
    </row>
    <row r="1308" spans="8:15" s="175" customFormat="1" x14ac:dyDescent="0.25">
      <c r="H1308" s="540"/>
      <c r="O1308" s="541"/>
    </row>
    <row r="1309" spans="8:15" s="175" customFormat="1" x14ac:dyDescent="0.25">
      <c r="H1309" s="540"/>
      <c r="O1309" s="541"/>
    </row>
    <row r="1310" spans="8:15" s="175" customFormat="1" x14ac:dyDescent="0.25">
      <c r="H1310" s="540"/>
      <c r="O1310" s="541"/>
    </row>
    <row r="1311" spans="8:15" s="175" customFormat="1" x14ac:dyDescent="0.25">
      <c r="H1311" s="540"/>
      <c r="O1311" s="541"/>
    </row>
    <row r="1312" spans="8:15" s="175" customFormat="1" x14ac:dyDescent="0.25">
      <c r="H1312" s="540"/>
      <c r="O1312" s="541"/>
    </row>
    <row r="1313" spans="8:15" s="175" customFormat="1" x14ac:dyDescent="0.25">
      <c r="H1313" s="540"/>
      <c r="O1313" s="541"/>
    </row>
    <row r="1314" spans="8:15" s="175" customFormat="1" x14ac:dyDescent="0.25">
      <c r="H1314" s="540"/>
      <c r="O1314" s="541"/>
    </row>
    <row r="1315" spans="8:15" s="175" customFormat="1" x14ac:dyDescent="0.25">
      <c r="H1315" s="540"/>
      <c r="O1315" s="541"/>
    </row>
    <row r="1316" spans="8:15" s="175" customFormat="1" x14ac:dyDescent="0.25">
      <c r="H1316" s="540"/>
      <c r="O1316" s="541"/>
    </row>
    <row r="1317" spans="8:15" s="175" customFormat="1" x14ac:dyDescent="0.25">
      <c r="H1317" s="540"/>
      <c r="O1317" s="541"/>
    </row>
    <row r="1318" spans="8:15" s="175" customFormat="1" x14ac:dyDescent="0.25">
      <c r="H1318" s="540"/>
      <c r="O1318" s="541"/>
    </row>
    <row r="1319" spans="8:15" s="175" customFormat="1" x14ac:dyDescent="0.25">
      <c r="H1319" s="540"/>
      <c r="O1319" s="541"/>
    </row>
    <row r="1320" spans="8:15" s="175" customFormat="1" x14ac:dyDescent="0.25">
      <c r="H1320" s="540"/>
      <c r="O1320" s="541"/>
    </row>
    <row r="1321" spans="8:15" s="175" customFormat="1" x14ac:dyDescent="0.25">
      <c r="H1321" s="540"/>
      <c r="O1321" s="541"/>
    </row>
    <row r="1322" spans="8:15" s="175" customFormat="1" x14ac:dyDescent="0.25">
      <c r="H1322" s="540"/>
      <c r="O1322" s="541"/>
    </row>
    <row r="1323" spans="8:15" s="175" customFormat="1" x14ac:dyDescent="0.25">
      <c r="H1323" s="540"/>
      <c r="O1323" s="541"/>
    </row>
    <row r="1324" spans="8:15" s="175" customFormat="1" x14ac:dyDescent="0.25">
      <c r="H1324" s="540"/>
      <c r="O1324" s="541"/>
    </row>
    <row r="1325" spans="8:15" s="175" customFormat="1" x14ac:dyDescent="0.25">
      <c r="H1325" s="540"/>
      <c r="O1325" s="541"/>
    </row>
    <row r="1326" spans="8:15" s="175" customFormat="1" x14ac:dyDescent="0.25">
      <c r="H1326" s="540"/>
      <c r="O1326" s="541"/>
    </row>
    <row r="1327" spans="8:15" s="175" customFormat="1" x14ac:dyDescent="0.25">
      <c r="H1327" s="540"/>
      <c r="O1327" s="541"/>
    </row>
    <row r="1328" spans="8:15" s="175" customFormat="1" x14ac:dyDescent="0.25">
      <c r="H1328" s="540"/>
      <c r="O1328" s="541"/>
    </row>
    <row r="1329" spans="8:15" s="175" customFormat="1" x14ac:dyDescent="0.25">
      <c r="H1329" s="540"/>
      <c r="O1329" s="541"/>
    </row>
    <row r="1330" spans="8:15" s="175" customFormat="1" x14ac:dyDescent="0.25">
      <c r="H1330" s="540"/>
      <c r="O1330" s="541"/>
    </row>
    <row r="1331" spans="8:15" s="175" customFormat="1" x14ac:dyDescent="0.25">
      <c r="H1331" s="540"/>
      <c r="O1331" s="541"/>
    </row>
    <row r="1332" spans="8:15" s="175" customFormat="1" x14ac:dyDescent="0.25">
      <c r="H1332" s="540"/>
      <c r="O1332" s="541"/>
    </row>
    <row r="1333" spans="8:15" s="175" customFormat="1" x14ac:dyDescent="0.25">
      <c r="H1333" s="540"/>
      <c r="O1333" s="541"/>
    </row>
    <row r="1334" spans="8:15" s="175" customFormat="1" x14ac:dyDescent="0.25">
      <c r="H1334" s="540"/>
      <c r="O1334" s="541"/>
    </row>
    <row r="1335" spans="8:15" s="175" customFormat="1" x14ac:dyDescent="0.25">
      <c r="H1335" s="540"/>
      <c r="O1335" s="541"/>
    </row>
    <row r="1336" spans="8:15" s="175" customFormat="1" x14ac:dyDescent="0.25">
      <c r="H1336" s="540"/>
      <c r="O1336" s="541"/>
    </row>
    <row r="1337" spans="8:15" s="175" customFormat="1" x14ac:dyDescent="0.25">
      <c r="H1337" s="540"/>
      <c r="O1337" s="541"/>
    </row>
    <row r="1338" spans="8:15" s="175" customFormat="1" x14ac:dyDescent="0.25">
      <c r="H1338" s="540"/>
      <c r="O1338" s="541"/>
    </row>
    <row r="1339" spans="8:15" s="175" customFormat="1" x14ac:dyDescent="0.25">
      <c r="H1339" s="540"/>
      <c r="O1339" s="541"/>
    </row>
    <row r="1340" spans="8:15" s="175" customFormat="1" x14ac:dyDescent="0.25">
      <c r="H1340" s="540"/>
      <c r="O1340" s="541"/>
    </row>
    <row r="1341" spans="8:15" s="175" customFormat="1" x14ac:dyDescent="0.25">
      <c r="H1341" s="540"/>
      <c r="O1341" s="541"/>
    </row>
    <row r="1342" spans="8:15" s="175" customFormat="1" x14ac:dyDescent="0.25">
      <c r="H1342" s="540"/>
      <c r="O1342" s="541"/>
    </row>
    <row r="1343" spans="8:15" s="175" customFormat="1" x14ac:dyDescent="0.25">
      <c r="H1343" s="540"/>
      <c r="O1343" s="541"/>
    </row>
    <row r="1344" spans="8:15" s="175" customFormat="1" x14ac:dyDescent="0.25">
      <c r="H1344" s="540"/>
      <c r="O1344" s="541"/>
    </row>
    <row r="1345" spans="8:15" s="175" customFormat="1" x14ac:dyDescent="0.25">
      <c r="H1345" s="540"/>
      <c r="O1345" s="541"/>
    </row>
    <row r="1346" spans="8:15" s="175" customFormat="1" x14ac:dyDescent="0.25">
      <c r="H1346" s="540"/>
      <c r="O1346" s="541"/>
    </row>
    <row r="1347" spans="8:15" s="175" customFormat="1" x14ac:dyDescent="0.25">
      <c r="H1347" s="540"/>
      <c r="O1347" s="541"/>
    </row>
    <row r="1348" spans="8:15" s="175" customFormat="1" x14ac:dyDescent="0.25">
      <c r="H1348" s="540"/>
      <c r="O1348" s="541"/>
    </row>
    <row r="1349" spans="8:15" s="175" customFormat="1" x14ac:dyDescent="0.25">
      <c r="H1349" s="540"/>
      <c r="O1349" s="541"/>
    </row>
    <row r="1350" spans="8:15" s="175" customFormat="1" x14ac:dyDescent="0.25">
      <c r="H1350" s="540"/>
      <c r="O1350" s="541"/>
    </row>
    <row r="1351" spans="8:15" s="175" customFormat="1" x14ac:dyDescent="0.25">
      <c r="H1351" s="540"/>
      <c r="O1351" s="541"/>
    </row>
    <row r="1352" spans="8:15" s="175" customFormat="1" x14ac:dyDescent="0.25">
      <c r="H1352" s="540"/>
      <c r="O1352" s="541"/>
    </row>
    <row r="1353" spans="8:15" s="175" customFormat="1" x14ac:dyDescent="0.25">
      <c r="H1353" s="540"/>
      <c r="O1353" s="541"/>
    </row>
    <row r="1354" spans="8:15" s="175" customFormat="1" x14ac:dyDescent="0.25">
      <c r="H1354" s="540"/>
      <c r="O1354" s="541"/>
    </row>
    <row r="1355" spans="8:15" s="175" customFormat="1" x14ac:dyDescent="0.25">
      <c r="H1355" s="540"/>
      <c r="O1355" s="541"/>
    </row>
    <row r="1356" spans="8:15" s="175" customFormat="1" x14ac:dyDescent="0.25">
      <c r="H1356" s="540"/>
      <c r="O1356" s="541"/>
    </row>
    <row r="1357" spans="8:15" s="175" customFormat="1" x14ac:dyDescent="0.25">
      <c r="H1357" s="540"/>
      <c r="O1357" s="541"/>
    </row>
    <row r="1358" spans="8:15" s="175" customFormat="1" x14ac:dyDescent="0.25">
      <c r="H1358" s="540"/>
      <c r="O1358" s="541"/>
    </row>
    <row r="1359" spans="8:15" s="175" customFormat="1" x14ac:dyDescent="0.25">
      <c r="H1359" s="540"/>
      <c r="O1359" s="541"/>
    </row>
    <row r="1360" spans="8:15" s="175" customFormat="1" x14ac:dyDescent="0.25">
      <c r="H1360" s="540"/>
      <c r="O1360" s="541"/>
    </row>
    <row r="1361" spans="8:15" s="175" customFormat="1" x14ac:dyDescent="0.25">
      <c r="H1361" s="540"/>
      <c r="O1361" s="541"/>
    </row>
    <row r="1362" spans="8:15" s="175" customFormat="1" x14ac:dyDescent="0.25">
      <c r="H1362" s="540"/>
      <c r="O1362" s="541"/>
    </row>
    <row r="1363" spans="8:15" s="175" customFormat="1" x14ac:dyDescent="0.25">
      <c r="H1363" s="540"/>
      <c r="O1363" s="541"/>
    </row>
    <row r="1364" spans="8:15" s="175" customFormat="1" x14ac:dyDescent="0.25">
      <c r="H1364" s="540"/>
      <c r="O1364" s="541"/>
    </row>
    <row r="1365" spans="8:15" s="175" customFormat="1" x14ac:dyDescent="0.25">
      <c r="H1365" s="540"/>
      <c r="O1365" s="541"/>
    </row>
    <row r="1366" spans="8:15" s="175" customFormat="1" x14ac:dyDescent="0.25">
      <c r="H1366" s="540"/>
      <c r="O1366" s="541"/>
    </row>
    <row r="1367" spans="8:15" s="175" customFormat="1" x14ac:dyDescent="0.25">
      <c r="H1367" s="540"/>
      <c r="O1367" s="541"/>
    </row>
    <row r="1368" spans="8:15" s="175" customFormat="1" x14ac:dyDescent="0.25">
      <c r="H1368" s="540"/>
      <c r="O1368" s="541"/>
    </row>
    <row r="1369" spans="8:15" s="175" customFormat="1" x14ac:dyDescent="0.25">
      <c r="H1369" s="540"/>
      <c r="O1369" s="541"/>
    </row>
    <row r="1370" spans="8:15" s="175" customFormat="1" x14ac:dyDescent="0.25">
      <c r="H1370" s="540"/>
      <c r="O1370" s="541"/>
    </row>
    <row r="1371" spans="8:15" s="175" customFormat="1" x14ac:dyDescent="0.25">
      <c r="H1371" s="540"/>
      <c r="O1371" s="541"/>
    </row>
    <row r="1372" spans="8:15" s="175" customFormat="1" x14ac:dyDescent="0.25">
      <c r="H1372" s="540"/>
      <c r="O1372" s="541"/>
    </row>
    <row r="1373" spans="8:15" s="175" customFormat="1" x14ac:dyDescent="0.25">
      <c r="H1373" s="540"/>
      <c r="O1373" s="541"/>
    </row>
    <row r="1374" spans="8:15" s="175" customFormat="1" x14ac:dyDescent="0.25">
      <c r="H1374" s="540"/>
      <c r="O1374" s="541"/>
    </row>
    <row r="1375" spans="8:15" s="175" customFormat="1" x14ac:dyDescent="0.25">
      <c r="H1375" s="540"/>
      <c r="O1375" s="541"/>
    </row>
    <row r="1376" spans="8:15" s="175" customFormat="1" x14ac:dyDescent="0.25">
      <c r="H1376" s="540"/>
      <c r="O1376" s="541"/>
    </row>
    <row r="1377" spans="8:15" s="175" customFormat="1" x14ac:dyDescent="0.25">
      <c r="H1377" s="540"/>
      <c r="O1377" s="541"/>
    </row>
    <row r="1378" spans="8:15" s="175" customFormat="1" x14ac:dyDescent="0.25">
      <c r="H1378" s="540"/>
      <c r="O1378" s="541"/>
    </row>
    <row r="1379" spans="8:15" s="175" customFormat="1" x14ac:dyDescent="0.25">
      <c r="H1379" s="540"/>
      <c r="O1379" s="541"/>
    </row>
    <row r="1380" spans="8:15" s="175" customFormat="1" x14ac:dyDescent="0.25">
      <c r="H1380" s="540"/>
      <c r="O1380" s="541"/>
    </row>
    <row r="1381" spans="8:15" s="175" customFormat="1" x14ac:dyDescent="0.25">
      <c r="H1381" s="540"/>
      <c r="O1381" s="541"/>
    </row>
    <row r="1382" spans="8:15" s="175" customFormat="1" x14ac:dyDescent="0.25">
      <c r="H1382" s="540"/>
      <c r="O1382" s="541"/>
    </row>
    <row r="1383" spans="8:15" s="175" customFormat="1" x14ac:dyDescent="0.25">
      <c r="H1383" s="540"/>
      <c r="O1383" s="541"/>
    </row>
    <row r="1384" spans="8:15" s="175" customFormat="1" x14ac:dyDescent="0.25">
      <c r="H1384" s="540"/>
      <c r="O1384" s="541"/>
    </row>
    <row r="1385" spans="8:15" s="175" customFormat="1" x14ac:dyDescent="0.25">
      <c r="H1385" s="540"/>
      <c r="O1385" s="541"/>
    </row>
    <row r="1386" spans="8:15" s="175" customFormat="1" x14ac:dyDescent="0.25">
      <c r="H1386" s="540"/>
      <c r="O1386" s="541"/>
    </row>
    <row r="1387" spans="8:15" s="175" customFormat="1" x14ac:dyDescent="0.25">
      <c r="H1387" s="540"/>
      <c r="O1387" s="541"/>
    </row>
    <row r="1388" spans="8:15" s="175" customFormat="1" x14ac:dyDescent="0.25">
      <c r="H1388" s="540"/>
      <c r="O1388" s="541"/>
    </row>
    <row r="1389" spans="8:15" s="175" customFormat="1" x14ac:dyDescent="0.25">
      <c r="H1389" s="540"/>
      <c r="O1389" s="541"/>
    </row>
    <row r="1390" spans="8:15" s="175" customFormat="1" x14ac:dyDescent="0.25">
      <c r="H1390" s="540"/>
      <c r="O1390" s="541"/>
    </row>
    <row r="1391" spans="8:15" s="175" customFormat="1" x14ac:dyDescent="0.25">
      <c r="H1391" s="540"/>
      <c r="O1391" s="541"/>
    </row>
    <row r="1392" spans="8:15" s="175" customFormat="1" x14ac:dyDescent="0.25">
      <c r="H1392" s="540"/>
      <c r="O1392" s="541"/>
    </row>
    <row r="1393" spans="8:15" s="175" customFormat="1" x14ac:dyDescent="0.25">
      <c r="H1393" s="540"/>
      <c r="O1393" s="541"/>
    </row>
    <row r="1394" spans="8:15" s="175" customFormat="1" x14ac:dyDescent="0.25">
      <c r="H1394" s="540"/>
      <c r="O1394" s="541"/>
    </row>
    <row r="1395" spans="8:15" s="175" customFormat="1" x14ac:dyDescent="0.25">
      <c r="H1395" s="540"/>
      <c r="O1395" s="541"/>
    </row>
    <row r="1396" spans="8:15" s="175" customFormat="1" x14ac:dyDescent="0.25">
      <c r="H1396" s="540"/>
      <c r="O1396" s="541"/>
    </row>
    <row r="1397" spans="8:15" s="175" customFormat="1" x14ac:dyDescent="0.25">
      <c r="H1397" s="540"/>
      <c r="O1397" s="541"/>
    </row>
    <row r="1398" spans="8:15" s="175" customFormat="1" x14ac:dyDescent="0.25">
      <c r="H1398" s="540"/>
      <c r="O1398" s="541"/>
    </row>
    <row r="1399" spans="8:15" s="175" customFormat="1" x14ac:dyDescent="0.25">
      <c r="H1399" s="540"/>
      <c r="O1399" s="541"/>
    </row>
    <row r="1400" spans="8:15" s="175" customFormat="1" x14ac:dyDescent="0.25">
      <c r="H1400" s="540"/>
      <c r="O1400" s="541"/>
    </row>
    <row r="1401" spans="8:15" s="175" customFormat="1" x14ac:dyDescent="0.25">
      <c r="H1401" s="540"/>
      <c r="O1401" s="541"/>
    </row>
    <row r="1402" spans="8:15" s="175" customFormat="1" x14ac:dyDescent="0.25">
      <c r="H1402" s="540"/>
      <c r="O1402" s="541"/>
    </row>
    <row r="1403" spans="8:15" s="175" customFormat="1" x14ac:dyDescent="0.25">
      <c r="H1403" s="540"/>
      <c r="O1403" s="541"/>
    </row>
    <row r="1404" spans="8:15" s="175" customFormat="1" x14ac:dyDescent="0.25">
      <c r="H1404" s="540"/>
      <c r="O1404" s="541"/>
    </row>
    <row r="1405" spans="8:15" s="175" customFormat="1" x14ac:dyDescent="0.25">
      <c r="H1405" s="540"/>
      <c r="O1405" s="541"/>
    </row>
    <row r="1406" spans="8:15" s="175" customFormat="1" x14ac:dyDescent="0.25">
      <c r="H1406" s="540"/>
      <c r="O1406" s="541"/>
    </row>
    <row r="1407" spans="8:15" s="175" customFormat="1" x14ac:dyDescent="0.25">
      <c r="H1407" s="540"/>
      <c r="O1407" s="541"/>
    </row>
    <row r="1408" spans="8:15" s="175" customFormat="1" x14ac:dyDescent="0.25">
      <c r="H1408" s="540"/>
      <c r="O1408" s="541"/>
    </row>
    <row r="1409" spans="8:15" s="175" customFormat="1" x14ac:dyDescent="0.25">
      <c r="H1409" s="540"/>
      <c r="O1409" s="541"/>
    </row>
    <row r="1410" spans="8:15" s="175" customFormat="1" x14ac:dyDescent="0.25">
      <c r="H1410" s="540"/>
      <c r="O1410" s="541"/>
    </row>
    <row r="1411" spans="8:15" s="175" customFormat="1" x14ac:dyDescent="0.25">
      <c r="H1411" s="540"/>
      <c r="O1411" s="541"/>
    </row>
    <row r="1412" spans="8:15" s="175" customFormat="1" x14ac:dyDescent="0.25">
      <c r="H1412" s="540"/>
      <c r="O1412" s="541"/>
    </row>
    <row r="1413" spans="8:15" s="175" customFormat="1" x14ac:dyDescent="0.25">
      <c r="H1413" s="540"/>
      <c r="O1413" s="541"/>
    </row>
    <row r="1414" spans="8:15" s="175" customFormat="1" x14ac:dyDescent="0.25">
      <c r="H1414" s="540"/>
      <c r="O1414" s="541"/>
    </row>
    <row r="1415" spans="8:15" s="175" customFormat="1" x14ac:dyDescent="0.25">
      <c r="H1415" s="540"/>
      <c r="O1415" s="541"/>
    </row>
    <row r="1416" spans="8:15" s="175" customFormat="1" x14ac:dyDescent="0.25">
      <c r="H1416" s="540"/>
      <c r="O1416" s="541"/>
    </row>
    <row r="1417" spans="8:15" s="175" customFormat="1" x14ac:dyDescent="0.25">
      <c r="H1417" s="540"/>
      <c r="O1417" s="541"/>
    </row>
    <row r="1418" spans="8:15" s="175" customFormat="1" x14ac:dyDescent="0.25">
      <c r="H1418" s="540"/>
      <c r="O1418" s="541"/>
    </row>
    <row r="1419" spans="8:15" s="175" customFormat="1" x14ac:dyDescent="0.25">
      <c r="H1419" s="540"/>
      <c r="O1419" s="541"/>
    </row>
    <row r="1420" spans="8:15" s="175" customFormat="1" x14ac:dyDescent="0.25">
      <c r="H1420" s="540"/>
      <c r="O1420" s="541"/>
    </row>
    <row r="1421" spans="8:15" s="175" customFormat="1" x14ac:dyDescent="0.25">
      <c r="H1421" s="540"/>
      <c r="O1421" s="541"/>
    </row>
    <row r="1422" spans="8:15" s="175" customFormat="1" x14ac:dyDescent="0.25">
      <c r="H1422" s="540"/>
      <c r="O1422" s="541"/>
    </row>
    <row r="1423" spans="8:15" s="175" customFormat="1" x14ac:dyDescent="0.25">
      <c r="H1423" s="540"/>
      <c r="O1423" s="541"/>
    </row>
    <row r="1424" spans="8:15" s="175" customFormat="1" x14ac:dyDescent="0.25">
      <c r="H1424" s="540"/>
      <c r="O1424" s="541"/>
    </row>
    <row r="1425" spans="8:15" s="175" customFormat="1" x14ac:dyDescent="0.25">
      <c r="H1425" s="540"/>
      <c r="O1425" s="541"/>
    </row>
    <row r="1426" spans="8:15" s="175" customFormat="1" x14ac:dyDescent="0.25">
      <c r="H1426" s="540"/>
      <c r="O1426" s="541"/>
    </row>
    <row r="1427" spans="8:15" s="175" customFormat="1" x14ac:dyDescent="0.25">
      <c r="H1427" s="540"/>
      <c r="O1427" s="541"/>
    </row>
    <row r="1428" spans="8:15" s="175" customFormat="1" x14ac:dyDescent="0.25">
      <c r="H1428" s="540"/>
      <c r="O1428" s="541"/>
    </row>
    <row r="1429" spans="8:15" s="175" customFormat="1" x14ac:dyDescent="0.25">
      <c r="H1429" s="540"/>
      <c r="O1429" s="541"/>
    </row>
    <row r="1430" spans="8:15" s="175" customFormat="1" x14ac:dyDescent="0.25">
      <c r="H1430" s="540"/>
      <c r="O1430" s="541"/>
    </row>
    <row r="1431" spans="8:15" s="175" customFormat="1" x14ac:dyDescent="0.25">
      <c r="H1431" s="540"/>
      <c r="O1431" s="541"/>
    </row>
    <row r="1432" spans="8:15" s="175" customFormat="1" x14ac:dyDescent="0.25">
      <c r="H1432" s="540"/>
      <c r="O1432" s="541"/>
    </row>
    <row r="1433" spans="8:15" s="175" customFormat="1" x14ac:dyDescent="0.25">
      <c r="H1433" s="540"/>
      <c r="O1433" s="541"/>
    </row>
    <row r="1434" spans="8:15" s="175" customFormat="1" x14ac:dyDescent="0.25">
      <c r="H1434" s="540"/>
      <c r="O1434" s="541"/>
    </row>
    <row r="1435" spans="8:15" s="175" customFormat="1" x14ac:dyDescent="0.25">
      <c r="H1435" s="540"/>
      <c r="O1435" s="541"/>
    </row>
    <row r="1436" spans="8:15" s="175" customFormat="1" x14ac:dyDescent="0.25">
      <c r="H1436" s="540"/>
      <c r="O1436" s="541"/>
    </row>
    <row r="1437" spans="8:15" s="175" customFormat="1" x14ac:dyDescent="0.25">
      <c r="H1437" s="540"/>
      <c r="O1437" s="541"/>
    </row>
    <row r="1438" spans="8:15" s="175" customFormat="1" x14ac:dyDescent="0.25">
      <c r="H1438" s="540"/>
      <c r="O1438" s="541"/>
    </row>
    <row r="1439" spans="8:15" s="175" customFormat="1" x14ac:dyDescent="0.25">
      <c r="H1439" s="540"/>
      <c r="O1439" s="541"/>
    </row>
    <row r="1440" spans="8:15" s="175" customFormat="1" x14ac:dyDescent="0.25">
      <c r="H1440" s="540"/>
      <c r="O1440" s="541"/>
    </row>
    <row r="1441" spans="8:15" s="175" customFormat="1" x14ac:dyDescent="0.25">
      <c r="H1441" s="540"/>
      <c r="O1441" s="541"/>
    </row>
    <row r="1442" spans="8:15" s="175" customFormat="1" x14ac:dyDescent="0.25">
      <c r="H1442" s="540"/>
      <c r="O1442" s="541"/>
    </row>
    <row r="1443" spans="8:15" s="175" customFormat="1" x14ac:dyDescent="0.25">
      <c r="H1443" s="540"/>
      <c r="O1443" s="541"/>
    </row>
    <row r="1444" spans="8:15" s="175" customFormat="1" x14ac:dyDescent="0.25">
      <c r="H1444" s="540"/>
      <c r="O1444" s="541"/>
    </row>
    <row r="1445" spans="8:15" s="175" customFormat="1" x14ac:dyDescent="0.25">
      <c r="H1445" s="540"/>
      <c r="O1445" s="541"/>
    </row>
    <row r="1446" spans="8:15" s="175" customFormat="1" x14ac:dyDescent="0.25">
      <c r="H1446" s="540"/>
      <c r="O1446" s="541"/>
    </row>
    <row r="1447" spans="8:15" s="175" customFormat="1" x14ac:dyDescent="0.25">
      <c r="H1447" s="540"/>
      <c r="O1447" s="541"/>
    </row>
    <row r="1448" spans="8:15" s="175" customFormat="1" x14ac:dyDescent="0.25">
      <c r="H1448" s="540"/>
      <c r="O1448" s="541"/>
    </row>
    <row r="1449" spans="8:15" s="175" customFormat="1" x14ac:dyDescent="0.25">
      <c r="H1449" s="540"/>
      <c r="O1449" s="541"/>
    </row>
    <row r="1450" spans="8:15" s="175" customFormat="1" x14ac:dyDescent="0.25">
      <c r="H1450" s="540"/>
      <c r="O1450" s="541"/>
    </row>
    <row r="1451" spans="8:15" s="175" customFormat="1" x14ac:dyDescent="0.25">
      <c r="H1451" s="540"/>
      <c r="O1451" s="541"/>
    </row>
    <row r="1452" spans="8:15" s="175" customFormat="1" x14ac:dyDescent="0.25">
      <c r="H1452" s="540"/>
      <c r="O1452" s="541"/>
    </row>
    <row r="1453" spans="8:15" s="175" customFormat="1" x14ac:dyDescent="0.25">
      <c r="H1453" s="540"/>
      <c r="O1453" s="541"/>
    </row>
    <row r="1454" spans="8:15" s="175" customFormat="1" x14ac:dyDescent="0.25">
      <c r="H1454" s="540"/>
      <c r="O1454" s="541"/>
    </row>
    <row r="1455" spans="8:15" s="175" customFormat="1" x14ac:dyDescent="0.25">
      <c r="H1455" s="540"/>
      <c r="O1455" s="541"/>
    </row>
    <row r="1456" spans="8:15" s="175" customFormat="1" x14ac:dyDescent="0.25">
      <c r="H1456" s="540"/>
      <c r="O1456" s="541"/>
    </row>
    <row r="1457" spans="8:15" s="175" customFormat="1" x14ac:dyDescent="0.25">
      <c r="H1457" s="540"/>
      <c r="O1457" s="541"/>
    </row>
    <row r="1458" spans="8:15" s="175" customFormat="1" x14ac:dyDescent="0.25">
      <c r="H1458" s="540"/>
      <c r="O1458" s="541"/>
    </row>
    <row r="1459" spans="8:15" s="175" customFormat="1" x14ac:dyDescent="0.25">
      <c r="H1459" s="540"/>
      <c r="O1459" s="541"/>
    </row>
    <row r="1460" spans="8:15" s="175" customFormat="1" x14ac:dyDescent="0.25">
      <c r="H1460" s="540"/>
      <c r="O1460" s="541"/>
    </row>
    <row r="1461" spans="8:15" s="175" customFormat="1" x14ac:dyDescent="0.25">
      <c r="H1461" s="540"/>
      <c r="O1461" s="541"/>
    </row>
    <row r="1462" spans="8:15" s="175" customFormat="1" x14ac:dyDescent="0.25">
      <c r="H1462" s="540"/>
      <c r="O1462" s="541"/>
    </row>
    <row r="1463" spans="8:15" s="175" customFormat="1" x14ac:dyDescent="0.25">
      <c r="H1463" s="540"/>
      <c r="O1463" s="541"/>
    </row>
    <row r="1464" spans="8:15" s="175" customFormat="1" x14ac:dyDescent="0.25">
      <c r="H1464" s="540"/>
      <c r="O1464" s="541"/>
    </row>
    <row r="1465" spans="8:15" s="175" customFormat="1" x14ac:dyDescent="0.25">
      <c r="H1465" s="540"/>
      <c r="O1465" s="541"/>
    </row>
    <row r="1466" spans="8:15" s="175" customFormat="1" x14ac:dyDescent="0.25">
      <c r="H1466" s="540"/>
      <c r="O1466" s="541"/>
    </row>
    <row r="1467" spans="8:15" s="175" customFormat="1" x14ac:dyDescent="0.25">
      <c r="H1467" s="540"/>
      <c r="O1467" s="541"/>
    </row>
    <row r="1468" spans="8:15" s="175" customFormat="1" x14ac:dyDescent="0.25">
      <c r="H1468" s="540"/>
      <c r="O1468" s="541"/>
    </row>
    <row r="1469" spans="8:15" s="175" customFormat="1" x14ac:dyDescent="0.25">
      <c r="H1469" s="540"/>
      <c r="O1469" s="541"/>
    </row>
    <row r="1470" spans="8:15" s="175" customFormat="1" x14ac:dyDescent="0.25">
      <c r="H1470" s="540"/>
      <c r="O1470" s="541"/>
    </row>
    <row r="1471" spans="8:15" s="175" customFormat="1" x14ac:dyDescent="0.25">
      <c r="H1471" s="540"/>
      <c r="O1471" s="541"/>
    </row>
    <row r="1472" spans="8:15" s="175" customFormat="1" x14ac:dyDescent="0.25">
      <c r="H1472" s="540"/>
      <c r="O1472" s="541"/>
    </row>
    <row r="1473" spans="8:15" s="175" customFormat="1" x14ac:dyDescent="0.25">
      <c r="H1473" s="540"/>
      <c r="O1473" s="541"/>
    </row>
    <row r="1474" spans="8:15" s="175" customFormat="1" x14ac:dyDescent="0.25">
      <c r="H1474" s="540"/>
      <c r="O1474" s="541"/>
    </row>
    <row r="1475" spans="8:15" s="175" customFormat="1" x14ac:dyDescent="0.25">
      <c r="H1475" s="540"/>
      <c r="O1475" s="541"/>
    </row>
    <row r="1476" spans="8:15" s="175" customFormat="1" x14ac:dyDescent="0.25">
      <c r="H1476" s="540"/>
      <c r="O1476" s="541"/>
    </row>
    <row r="1477" spans="8:15" s="175" customFormat="1" x14ac:dyDescent="0.25">
      <c r="H1477" s="540"/>
      <c r="O1477" s="541"/>
    </row>
    <row r="1478" spans="8:15" s="175" customFormat="1" x14ac:dyDescent="0.25">
      <c r="H1478" s="540"/>
      <c r="O1478" s="541"/>
    </row>
    <row r="1479" spans="8:15" s="175" customFormat="1" x14ac:dyDescent="0.25">
      <c r="H1479" s="540"/>
      <c r="O1479" s="541"/>
    </row>
    <row r="1480" spans="8:15" s="175" customFormat="1" x14ac:dyDescent="0.25">
      <c r="H1480" s="540"/>
      <c r="O1480" s="541"/>
    </row>
    <row r="1481" spans="8:15" s="175" customFormat="1" x14ac:dyDescent="0.25">
      <c r="H1481" s="540"/>
      <c r="O1481" s="541"/>
    </row>
    <row r="1482" spans="8:15" s="175" customFormat="1" x14ac:dyDescent="0.25">
      <c r="H1482" s="540"/>
      <c r="O1482" s="541"/>
    </row>
    <row r="1483" spans="8:15" s="175" customFormat="1" x14ac:dyDescent="0.25">
      <c r="H1483" s="540"/>
      <c r="O1483" s="541"/>
    </row>
    <row r="1484" spans="8:15" s="175" customFormat="1" x14ac:dyDescent="0.25">
      <c r="H1484" s="540"/>
      <c r="O1484" s="541"/>
    </row>
    <row r="1485" spans="8:15" s="175" customFormat="1" x14ac:dyDescent="0.25">
      <c r="H1485" s="540"/>
      <c r="O1485" s="541"/>
    </row>
    <row r="1486" spans="8:15" s="175" customFormat="1" x14ac:dyDescent="0.25">
      <c r="H1486" s="540"/>
      <c r="O1486" s="541"/>
    </row>
    <row r="1487" spans="8:15" s="175" customFormat="1" x14ac:dyDescent="0.25">
      <c r="H1487" s="540"/>
      <c r="O1487" s="541"/>
    </row>
    <row r="1488" spans="8:15" s="175" customFormat="1" x14ac:dyDescent="0.25">
      <c r="H1488" s="540"/>
      <c r="O1488" s="541"/>
    </row>
    <row r="1489" spans="8:15" s="175" customFormat="1" x14ac:dyDescent="0.25">
      <c r="H1489" s="540"/>
      <c r="O1489" s="541"/>
    </row>
    <row r="1490" spans="8:15" s="175" customFormat="1" x14ac:dyDescent="0.25">
      <c r="H1490" s="540"/>
      <c r="O1490" s="541"/>
    </row>
    <row r="1491" spans="8:15" s="175" customFormat="1" x14ac:dyDescent="0.25">
      <c r="H1491" s="540"/>
      <c r="O1491" s="541"/>
    </row>
    <row r="1492" spans="8:15" s="175" customFormat="1" x14ac:dyDescent="0.25">
      <c r="H1492" s="540"/>
      <c r="O1492" s="541"/>
    </row>
    <row r="1493" spans="8:15" s="175" customFormat="1" x14ac:dyDescent="0.25">
      <c r="H1493" s="540"/>
      <c r="O1493" s="541"/>
    </row>
    <row r="1494" spans="8:15" s="175" customFormat="1" x14ac:dyDescent="0.25">
      <c r="H1494" s="540"/>
      <c r="O1494" s="541"/>
    </row>
    <row r="1495" spans="8:15" s="175" customFormat="1" x14ac:dyDescent="0.25">
      <c r="H1495" s="540"/>
      <c r="O1495" s="541"/>
    </row>
    <row r="1496" spans="8:15" s="175" customFormat="1" x14ac:dyDescent="0.25">
      <c r="H1496" s="540"/>
      <c r="O1496" s="541"/>
    </row>
    <row r="1497" spans="8:15" s="175" customFormat="1" x14ac:dyDescent="0.25">
      <c r="H1497" s="540"/>
      <c r="O1497" s="541"/>
    </row>
    <row r="1498" spans="8:15" s="175" customFormat="1" x14ac:dyDescent="0.25">
      <c r="H1498" s="540"/>
      <c r="O1498" s="541"/>
    </row>
    <row r="1499" spans="8:15" s="175" customFormat="1" x14ac:dyDescent="0.25">
      <c r="H1499" s="540"/>
      <c r="O1499" s="541"/>
    </row>
    <row r="1500" spans="8:15" s="175" customFormat="1" x14ac:dyDescent="0.25">
      <c r="H1500" s="540"/>
      <c r="O1500" s="541"/>
    </row>
    <row r="1501" spans="8:15" s="175" customFormat="1" x14ac:dyDescent="0.25">
      <c r="H1501" s="540"/>
      <c r="O1501" s="541"/>
    </row>
    <row r="1502" spans="8:15" s="175" customFormat="1" x14ac:dyDescent="0.25">
      <c r="H1502" s="540"/>
      <c r="O1502" s="541"/>
    </row>
    <row r="1503" spans="8:15" s="175" customFormat="1" x14ac:dyDescent="0.25">
      <c r="H1503" s="540"/>
      <c r="O1503" s="541"/>
    </row>
    <row r="1504" spans="8:15" s="175" customFormat="1" x14ac:dyDescent="0.25">
      <c r="H1504" s="540"/>
      <c r="O1504" s="541"/>
    </row>
    <row r="1505" spans="8:15" s="175" customFormat="1" x14ac:dyDescent="0.25">
      <c r="H1505" s="540"/>
      <c r="O1505" s="541"/>
    </row>
    <row r="1506" spans="8:15" s="175" customFormat="1" x14ac:dyDescent="0.25">
      <c r="H1506" s="540"/>
      <c r="O1506" s="541"/>
    </row>
    <row r="1507" spans="8:15" s="175" customFormat="1" x14ac:dyDescent="0.25">
      <c r="H1507" s="540"/>
      <c r="O1507" s="541"/>
    </row>
    <row r="1508" spans="8:15" s="175" customFormat="1" x14ac:dyDescent="0.25">
      <c r="H1508" s="540"/>
      <c r="O1508" s="541"/>
    </row>
    <row r="1509" spans="8:15" s="175" customFormat="1" x14ac:dyDescent="0.25">
      <c r="H1509" s="540"/>
      <c r="O1509" s="541"/>
    </row>
    <row r="1510" spans="8:15" s="175" customFormat="1" x14ac:dyDescent="0.25">
      <c r="H1510" s="540"/>
      <c r="O1510" s="541"/>
    </row>
    <row r="1511" spans="8:15" s="175" customFormat="1" x14ac:dyDescent="0.25">
      <c r="H1511" s="540"/>
      <c r="O1511" s="541"/>
    </row>
    <row r="1512" spans="8:15" s="175" customFormat="1" x14ac:dyDescent="0.25">
      <c r="H1512" s="540"/>
      <c r="O1512" s="541"/>
    </row>
    <row r="1513" spans="8:15" s="175" customFormat="1" x14ac:dyDescent="0.25">
      <c r="H1513" s="540"/>
      <c r="O1513" s="541"/>
    </row>
    <row r="1514" spans="8:15" s="175" customFormat="1" x14ac:dyDescent="0.25">
      <c r="H1514" s="540"/>
      <c r="O1514" s="541"/>
    </row>
    <row r="1515" spans="8:15" s="175" customFormat="1" x14ac:dyDescent="0.25">
      <c r="H1515" s="540"/>
      <c r="O1515" s="541"/>
    </row>
    <row r="1516" spans="8:15" s="175" customFormat="1" x14ac:dyDescent="0.25">
      <c r="H1516" s="540"/>
      <c r="O1516" s="541"/>
    </row>
    <row r="1517" spans="8:15" s="175" customFormat="1" x14ac:dyDescent="0.25">
      <c r="H1517" s="540"/>
      <c r="O1517" s="541"/>
    </row>
    <row r="1518" spans="8:15" s="175" customFormat="1" x14ac:dyDescent="0.25">
      <c r="H1518" s="540"/>
      <c r="O1518" s="541"/>
    </row>
    <row r="1519" spans="8:15" s="175" customFormat="1" x14ac:dyDescent="0.25">
      <c r="H1519" s="540"/>
      <c r="O1519" s="541"/>
    </row>
    <row r="1520" spans="8:15" s="175" customFormat="1" x14ac:dyDescent="0.25">
      <c r="H1520" s="540"/>
      <c r="O1520" s="541"/>
    </row>
    <row r="1521" spans="8:15" s="175" customFormat="1" x14ac:dyDescent="0.25">
      <c r="H1521" s="540"/>
      <c r="O1521" s="541"/>
    </row>
    <row r="1522" spans="8:15" s="175" customFormat="1" x14ac:dyDescent="0.25">
      <c r="H1522" s="540"/>
      <c r="O1522" s="541"/>
    </row>
    <row r="1523" spans="8:15" s="175" customFormat="1" x14ac:dyDescent="0.25">
      <c r="H1523" s="540"/>
      <c r="O1523" s="541"/>
    </row>
    <row r="1524" spans="8:15" s="175" customFormat="1" x14ac:dyDescent="0.25">
      <c r="H1524" s="540"/>
      <c r="O1524" s="541"/>
    </row>
    <row r="1525" spans="8:15" s="175" customFormat="1" x14ac:dyDescent="0.25">
      <c r="H1525" s="540"/>
      <c r="O1525" s="541"/>
    </row>
    <row r="1526" spans="8:15" s="175" customFormat="1" x14ac:dyDescent="0.25">
      <c r="H1526" s="540"/>
      <c r="O1526" s="541"/>
    </row>
    <row r="1527" spans="8:15" s="175" customFormat="1" x14ac:dyDescent="0.25">
      <c r="H1527" s="540"/>
      <c r="O1527" s="541"/>
    </row>
    <row r="1528" spans="8:15" s="175" customFormat="1" x14ac:dyDescent="0.25">
      <c r="H1528" s="540"/>
      <c r="O1528" s="541"/>
    </row>
    <row r="1529" spans="8:15" s="175" customFormat="1" x14ac:dyDescent="0.25">
      <c r="H1529" s="540"/>
      <c r="O1529" s="541"/>
    </row>
    <row r="1530" spans="8:15" s="175" customFormat="1" x14ac:dyDescent="0.25">
      <c r="H1530" s="540"/>
      <c r="O1530" s="541"/>
    </row>
    <row r="1531" spans="8:15" s="175" customFormat="1" x14ac:dyDescent="0.25">
      <c r="H1531" s="540"/>
      <c r="O1531" s="541"/>
    </row>
    <row r="1532" spans="8:15" s="175" customFormat="1" x14ac:dyDescent="0.25">
      <c r="H1532" s="540"/>
      <c r="O1532" s="541"/>
    </row>
    <row r="1533" spans="8:15" s="175" customFormat="1" x14ac:dyDescent="0.25">
      <c r="H1533" s="540"/>
      <c r="O1533" s="541"/>
    </row>
    <row r="1534" spans="8:15" s="175" customFormat="1" x14ac:dyDescent="0.25">
      <c r="H1534" s="540"/>
      <c r="O1534" s="541"/>
    </row>
    <row r="1535" spans="8:15" s="175" customFormat="1" x14ac:dyDescent="0.25">
      <c r="H1535" s="540"/>
      <c r="O1535" s="541"/>
    </row>
    <row r="1536" spans="8:15" s="175" customFormat="1" x14ac:dyDescent="0.25">
      <c r="H1536" s="540"/>
      <c r="O1536" s="541"/>
    </row>
    <row r="1537" spans="8:15" s="175" customFormat="1" x14ac:dyDescent="0.25">
      <c r="H1537" s="540"/>
      <c r="O1537" s="541"/>
    </row>
    <row r="1538" spans="8:15" s="175" customFormat="1" x14ac:dyDescent="0.25">
      <c r="H1538" s="540"/>
      <c r="O1538" s="541"/>
    </row>
    <row r="1539" spans="8:15" s="175" customFormat="1" x14ac:dyDescent="0.25">
      <c r="H1539" s="540"/>
      <c r="O1539" s="541"/>
    </row>
    <row r="1540" spans="8:15" s="175" customFormat="1" x14ac:dyDescent="0.25">
      <c r="H1540" s="540"/>
      <c r="O1540" s="541"/>
    </row>
    <row r="1541" spans="8:15" s="175" customFormat="1" x14ac:dyDescent="0.25">
      <c r="H1541" s="540"/>
      <c r="O1541" s="541"/>
    </row>
    <row r="1542" spans="8:15" s="175" customFormat="1" x14ac:dyDescent="0.25">
      <c r="H1542" s="540"/>
      <c r="O1542" s="541"/>
    </row>
    <row r="1543" spans="8:15" s="175" customFormat="1" x14ac:dyDescent="0.25">
      <c r="H1543" s="540"/>
      <c r="O1543" s="541"/>
    </row>
    <row r="1544" spans="8:15" s="175" customFormat="1" x14ac:dyDescent="0.25">
      <c r="H1544" s="540"/>
      <c r="O1544" s="541"/>
    </row>
    <row r="1545" spans="8:15" s="175" customFormat="1" x14ac:dyDescent="0.25">
      <c r="H1545" s="540"/>
      <c r="O1545" s="541"/>
    </row>
    <row r="1546" spans="8:15" s="175" customFormat="1" x14ac:dyDescent="0.25">
      <c r="H1546" s="540"/>
      <c r="O1546" s="541"/>
    </row>
    <row r="1547" spans="8:15" s="175" customFormat="1" x14ac:dyDescent="0.25">
      <c r="H1547" s="540"/>
      <c r="O1547" s="541"/>
    </row>
    <row r="1548" spans="8:15" s="175" customFormat="1" x14ac:dyDescent="0.25">
      <c r="H1548" s="540"/>
      <c r="O1548" s="541"/>
    </row>
    <row r="1549" spans="8:15" s="175" customFormat="1" x14ac:dyDescent="0.25">
      <c r="H1549" s="540"/>
      <c r="O1549" s="541"/>
    </row>
    <row r="1550" spans="8:15" s="175" customFormat="1" x14ac:dyDescent="0.25">
      <c r="H1550" s="540"/>
      <c r="O1550" s="541"/>
    </row>
    <row r="1551" spans="8:15" s="175" customFormat="1" x14ac:dyDescent="0.25">
      <c r="H1551" s="540"/>
      <c r="O1551" s="541"/>
    </row>
    <row r="1552" spans="8:15" s="175" customFormat="1" x14ac:dyDescent="0.25">
      <c r="H1552" s="540"/>
      <c r="O1552" s="541"/>
    </row>
    <row r="1553" spans="8:15" s="175" customFormat="1" x14ac:dyDescent="0.25">
      <c r="H1553" s="540"/>
      <c r="O1553" s="541"/>
    </row>
    <row r="1554" spans="8:15" s="175" customFormat="1" x14ac:dyDescent="0.25">
      <c r="H1554" s="540"/>
      <c r="O1554" s="541"/>
    </row>
    <row r="1555" spans="8:15" s="175" customFormat="1" x14ac:dyDescent="0.25">
      <c r="H1555" s="540"/>
      <c r="O1555" s="541"/>
    </row>
    <row r="1556" spans="8:15" s="175" customFormat="1" x14ac:dyDescent="0.25">
      <c r="H1556" s="540"/>
      <c r="O1556" s="541"/>
    </row>
    <row r="1557" spans="8:15" s="175" customFormat="1" x14ac:dyDescent="0.25">
      <c r="H1557" s="540"/>
      <c r="O1557" s="541"/>
    </row>
    <row r="1558" spans="8:15" s="175" customFormat="1" x14ac:dyDescent="0.25">
      <c r="H1558" s="540"/>
      <c r="O1558" s="541"/>
    </row>
    <row r="1559" spans="8:15" s="175" customFormat="1" x14ac:dyDescent="0.25">
      <c r="H1559" s="540"/>
      <c r="O1559" s="541"/>
    </row>
    <row r="1560" spans="8:15" s="175" customFormat="1" x14ac:dyDescent="0.25">
      <c r="H1560" s="540"/>
      <c r="O1560" s="541"/>
    </row>
    <row r="1561" spans="8:15" s="175" customFormat="1" x14ac:dyDescent="0.25">
      <c r="H1561" s="540"/>
      <c r="O1561" s="541"/>
    </row>
    <row r="1562" spans="8:15" s="175" customFormat="1" x14ac:dyDescent="0.25">
      <c r="H1562" s="540"/>
      <c r="O1562" s="541"/>
    </row>
    <row r="1563" spans="8:15" s="175" customFormat="1" x14ac:dyDescent="0.25">
      <c r="H1563" s="540"/>
      <c r="O1563" s="541"/>
    </row>
    <row r="1564" spans="8:15" s="175" customFormat="1" x14ac:dyDescent="0.25">
      <c r="H1564" s="540"/>
      <c r="O1564" s="541"/>
    </row>
    <row r="1565" spans="8:15" s="175" customFormat="1" x14ac:dyDescent="0.25">
      <c r="H1565" s="540"/>
      <c r="O1565" s="541"/>
    </row>
    <row r="1566" spans="8:15" s="175" customFormat="1" x14ac:dyDescent="0.25">
      <c r="H1566" s="540"/>
      <c r="O1566" s="541"/>
    </row>
    <row r="1567" spans="8:15" s="175" customFormat="1" x14ac:dyDescent="0.25">
      <c r="H1567" s="540"/>
      <c r="O1567" s="541"/>
    </row>
    <row r="1568" spans="8:15" s="175" customFormat="1" x14ac:dyDescent="0.25">
      <c r="H1568" s="540"/>
      <c r="O1568" s="541"/>
    </row>
    <row r="1569" spans="8:15" s="175" customFormat="1" x14ac:dyDescent="0.25">
      <c r="H1569" s="540"/>
      <c r="O1569" s="541"/>
    </row>
    <row r="1570" spans="8:15" s="175" customFormat="1" x14ac:dyDescent="0.25">
      <c r="H1570" s="540"/>
      <c r="O1570" s="541"/>
    </row>
    <row r="1571" spans="8:15" s="175" customFormat="1" x14ac:dyDescent="0.25">
      <c r="H1571" s="540"/>
      <c r="O1571" s="541"/>
    </row>
    <row r="1572" spans="8:15" s="175" customFormat="1" x14ac:dyDescent="0.25">
      <c r="H1572" s="540"/>
      <c r="O1572" s="541"/>
    </row>
    <row r="1573" spans="8:15" s="175" customFormat="1" x14ac:dyDescent="0.25">
      <c r="H1573" s="540"/>
      <c r="O1573" s="541"/>
    </row>
    <row r="1574" spans="8:15" s="175" customFormat="1" x14ac:dyDescent="0.25">
      <c r="H1574" s="540"/>
      <c r="O1574" s="541"/>
    </row>
    <row r="1575" spans="8:15" s="175" customFormat="1" x14ac:dyDescent="0.25">
      <c r="H1575" s="540"/>
      <c r="O1575" s="541"/>
    </row>
    <row r="1576" spans="8:15" s="175" customFormat="1" x14ac:dyDescent="0.25">
      <c r="H1576" s="540"/>
      <c r="O1576" s="541"/>
    </row>
    <row r="1577" spans="8:15" s="175" customFormat="1" x14ac:dyDescent="0.25">
      <c r="H1577" s="540"/>
      <c r="O1577" s="541"/>
    </row>
    <row r="1578" spans="8:15" s="175" customFormat="1" x14ac:dyDescent="0.25">
      <c r="H1578" s="540"/>
      <c r="O1578" s="541"/>
    </row>
    <row r="1579" spans="8:15" s="175" customFormat="1" x14ac:dyDescent="0.25">
      <c r="H1579" s="540"/>
      <c r="O1579" s="541"/>
    </row>
    <row r="1580" spans="8:15" s="175" customFormat="1" x14ac:dyDescent="0.25">
      <c r="H1580" s="540"/>
      <c r="O1580" s="541"/>
    </row>
    <row r="1581" spans="8:15" s="175" customFormat="1" x14ac:dyDescent="0.25">
      <c r="H1581" s="540"/>
      <c r="O1581" s="541"/>
    </row>
    <row r="1582" spans="8:15" s="175" customFormat="1" x14ac:dyDescent="0.25">
      <c r="H1582" s="540"/>
      <c r="O1582" s="541"/>
    </row>
    <row r="1583" spans="8:15" s="175" customFormat="1" x14ac:dyDescent="0.25">
      <c r="H1583" s="540"/>
      <c r="O1583" s="541"/>
    </row>
    <row r="1584" spans="8:15" s="175" customFormat="1" x14ac:dyDescent="0.25">
      <c r="H1584" s="540"/>
      <c r="O1584" s="541"/>
    </row>
    <row r="1585" spans="8:15" s="175" customFormat="1" x14ac:dyDescent="0.25">
      <c r="H1585" s="540"/>
      <c r="O1585" s="541"/>
    </row>
    <row r="1586" spans="8:15" s="175" customFormat="1" x14ac:dyDescent="0.25">
      <c r="H1586" s="540"/>
      <c r="O1586" s="541"/>
    </row>
    <row r="1587" spans="8:15" s="175" customFormat="1" x14ac:dyDescent="0.25">
      <c r="H1587" s="540"/>
      <c r="O1587" s="541"/>
    </row>
    <row r="1588" spans="8:15" s="175" customFormat="1" x14ac:dyDescent="0.25">
      <c r="H1588" s="540"/>
      <c r="O1588" s="541"/>
    </row>
    <row r="1589" spans="8:15" s="175" customFormat="1" x14ac:dyDescent="0.25">
      <c r="H1589" s="540"/>
      <c r="O1589" s="541"/>
    </row>
    <row r="1590" spans="8:15" s="175" customFormat="1" x14ac:dyDescent="0.25">
      <c r="H1590" s="540"/>
      <c r="O1590" s="541"/>
    </row>
    <row r="1591" spans="8:15" s="175" customFormat="1" x14ac:dyDescent="0.25">
      <c r="H1591" s="540"/>
      <c r="O1591" s="541"/>
    </row>
    <row r="1592" spans="8:15" s="175" customFormat="1" x14ac:dyDescent="0.25">
      <c r="H1592" s="540"/>
      <c r="O1592" s="541"/>
    </row>
    <row r="1593" spans="8:15" s="175" customFormat="1" x14ac:dyDescent="0.25">
      <c r="H1593" s="540"/>
      <c r="O1593" s="541"/>
    </row>
    <row r="1594" spans="8:15" s="175" customFormat="1" x14ac:dyDescent="0.25">
      <c r="H1594" s="540"/>
      <c r="O1594" s="541"/>
    </row>
    <row r="1595" spans="8:15" s="175" customFormat="1" x14ac:dyDescent="0.25">
      <c r="H1595" s="540"/>
      <c r="O1595" s="541"/>
    </row>
    <row r="1596" spans="8:15" s="175" customFormat="1" x14ac:dyDescent="0.25">
      <c r="H1596" s="540"/>
      <c r="O1596" s="541"/>
    </row>
    <row r="1597" spans="8:15" s="175" customFormat="1" x14ac:dyDescent="0.25">
      <c r="H1597" s="540"/>
      <c r="O1597" s="541"/>
    </row>
    <row r="1598" spans="8:15" s="175" customFormat="1" x14ac:dyDescent="0.25">
      <c r="H1598" s="540"/>
      <c r="O1598" s="541"/>
    </row>
    <row r="1599" spans="8:15" s="175" customFormat="1" x14ac:dyDescent="0.25">
      <c r="H1599" s="540"/>
      <c r="O1599" s="541"/>
    </row>
    <row r="1600" spans="8:15" s="175" customFormat="1" x14ac:dyDescent="0.25">
      <c r="H1600" s="540"/>
      <c r="O1600" s="541"/>
    </row>
    <row r="1601" spans="8:15" s="175" customFormat="1" x14ac:dyDescent="0.25">
      <c r="H1601" s="540"/>
      <c r="O1601" s="541"/>
    </row>
    <row r="1602" spans="8:15" s="175" customFormat="1" x14ac:dyDescent="0.25">
      <c r="H1602" s="540"/>
      <c r="O1602" s="541"/>
    </row>
    <row r="1603" spans="8:15" s="175" customFormat="1" x14ac:dyDescent="0.25">
      <c r="H1603" s="540"/>
      <c r="O1603" s="541"/>
    </row>
    <row r="1604" spans="8:15" s="175" customFormat="1" x14ac:dyDescent="0.25">
      <c r="H1604" s="540"/>
      <c r="O1604" s="541"/>
    </row>
    <row r="1605" spans="8:15" s="175" customFormat="1" x14ac:dyDescent="0.25">
      <c r="H1605" s="540"/>
      <c r="O1605" s="541"/>
    </row>
    <row r="1606" spans="8:15" s="175" customFormat="1" x14ac:dyDescent="0.25">
      <c r="H1606" s="540"/>
      <c r="O1606" s="541"/>
    </row>
    <row r="1607" spans="8:15" s="175" customFormat="1" x14ac:dyDescent="0.25">
      <c r="H1607" s="540"/>
      <c r="O1607" s="541"/>
    </row>
    <row r="1608" spans="8:15" s="175" customFormat="1" x14ac:dyDescent="0.25">
      <c r="H1608" s="540"/>
      <c r="O1608" s="541"/>
    </row>
    <row r="1609" spans="8:15" s="175" customFormat="1" x14ac:dyDescent="0.25">
      <c r="H1609" s="540"/>
      <c r="O1609" s="541"/>
    </row>
    <row r="1610" spans="8:15" s="175" customFormat="1" x14ac:dyDescent="0.25">
      <c r="H1610" s="540"/>
      <c r="O1610" s="541"/>
    </row>
    <row r="1611" spans="8:15" s="175" customFormat="1" x14ac:dyDescent="0.25">
      <c r="H1611" s="540"/>
      <c r="O1611" s="541"/>
    </row>
    <row r="1612" spans="8:15" s="175" customFormat="1" x14ac:dyDescent="0.25">
      <c r="H1612" s="540"/>
      <c r="O1612" s="541"/>
    </row>
    <row r="1613" spans="8:15" s="175" customFormat="1" x14ac:dyDescent="0.25">
      <c r="H1613" s="540"/>
      <c r="O1613" s="541"/>
    </row>
    <row r="1614" spans="8:15" s="175" customFormat="1" x14ac:dyDescent="0.25">
      <c r="H1614" s="540"/>
      <c r="O1614" s="541"/>
    </row>
    <row r="1615" spans="8:15" s="175" customFormat="1" x14ac:dyDescent="0.25">
      <c r="H1615" s="540"/>
      <c r="O1615" s="541"/>
    </row>
    <row r="1616" spans="8:15" s="175" customFormat="1" x14ac:dyDescent="0.25">
      <c r="H1616" s="540"/>
      <c r="O1616" s="541"/>
    </row>
    <row r="1617" spans="8:15" s="175" customFormat="1" x14ac:dyDescent="0.25">
      <c r="H1617" s="540"/>
      <c r="O1617" s="541"/>
    </row>
    <row r="1618" spans="8:15" s="175" customFormat="1" x14ac:dyDescent="0.25">
      <c r="H1618" s="540"/>
      <c r="O1618" s="541"/>
    </row>
    <row r="1619" spans="8:15" s="175" customFormat="1" x14ac:dyDescent="0.25">
      <c r="H1619" s="540"/>
      <c r="O1619" s="541"/>
    </row>
    <row r="1620" spans="8:15" s="175" customFormat="1" x14ac:dyDescent="0.25">
      <c r="H1620" s="540"/>
      <c r="O1620" s="541"/>
    </row>
    <row r="1621" spans="8:15" s="175" customFormat="1" x14ac:dyDescent="0.25">
      <c r="H1621" s="540"/>
      <c r="O1621" s="541"/>
    </row>
    <row r="1622" spans="8:15" s="175" customFormat="1" x14ac:dyDescent="0.25">
      <c r="H1622" s="540"/>
      <c r="O1622" s="541"/>
    </row>
    <row r="1623" spans="8:15" s="175" customFormat="1" x14ac:dyDescent="0.25">
      <c r="H1623" s="540"/>
      <c r="O1623" s="541"/>
    </row>
    <row r="1624" spans="8:15" s="175" customFormat="1" x14ac:dyDescent="0.25">
      <c r="H1624" s="540"/>
      <c r="O1624" s="541"/>
    </row>
    <row r="1625" spans="8:15" s="175" customFormat="1" x14ac:dyDescent="0.25">
      <c r="H1625" s="540"/>
      <c r="O1625" s="541"/>
    </row>
    <row r="1626" spans="8:15" s="175" customFormat="1" x14ac:dyDescent="0.25">
      <c r="H1626" s="540"/>
      <c r="O1626" s="541"/>
    </row>
    <row r="1627" spans="8:15" s="175" customFormat="1" x14ac:dyDescent="0.25">
      <c r="H1627" s="540"/>
      <c r="O1627" s="541"/>
    </row>
    <row r="1628" spans="8:15" s="175" customFormat="1" x14ac:dyDescent="0.25">
      <c r="H1628" s="540"/>
      <c r="O1628" s="541"/>
    </row>
    <row r="1629" spans="8:15" s="175" customFormat="1" x14ac:dyDescent="0.25">
      <c r="H1629" s="540"/>
      <c r="O1629" s="541"/>
    </row>
    <row r="1630" spans="8:15" s="175" customFormat="1" x14ac:dyDescent="0.25">
      <c r="H1630" s="540"/>
      <c r="O1630" s="541"/>
    </row>
    <row r="1631" spans="8:15" s="175" customFormat="1" x14ac:dyDescent="0.25">
      <c r="H1631" s="540"/>
      <c r="O1631" s="541"/>
    </row>
    <row r="1632" spans="8:15" s="175" customFormat="1" x14ac:dyDescent="0.25">
      <c r="H1632" s="540"/>
      <c r="O1632" s="541"/>
    </row>
    <row r="1633" spans="8:15" s="175" customFormat="1" x14ac:dyDescent="0.25">
      <c r="H1633" s="540"/>
      <c r="O1633" s="541"/>
    </row>
    <row r="1634" spans="8:15" s="175" customFormat="1" x14ac:dyDescent="0.25">
      <c r="H1634" s="540"/>
      <c r="O1634" s="541"/>
    </row>
    <row r="1635" spans="8:15" s="175" customFormat="1" x14ac:dyDescent="0.25">
      <c r="H1635" s="540"/>
      <c r="O1635" s="541"/>
    </row>
    <row r="1636" spans="8:15" s="175" customFormat="1" x14ac:dyDescent="0.25">
      <c r="H1636" s="540"/>
      <c r="O1636" s="541"/>
    </row>
    <row r="1637" spans="8:15" s="175" customFormat="1" x14ac:dyDescent="0.25">
      <c r="H1637" s="540"/>
      <c r="O1637" s="541"/>
    </row>
    <row r="1638" spans="8:15" s="175" customFormat="1" x14ac:dyDescent="0.25">
      <c r="H1638" s="540"/>
      <c r="O1638" s="541"/>
    </row>
    <row r="1639" spans="8:15" s="175" customFormat="1" x14ac:dyDescent="0.25">
      <c r="H1639" s="540"/>
      <c r="O1639" s="541"/>
    </row>
    <row r="1640" spans="8:15" s="175" customFormat="1" x14ac:dyDescent="0.25">
      <c r="H1640" s="540"/>
      <c r="O1640" s="541"/>
    </row>
    <row r="1641" spans="8:15" s="175" customFormat="1" x14ac:dyDescent="0.25">
      <c r="H1641" s="540"/>
      <c r="O1641" s="541"/>
    </row>
    <row r="1642" spans="8:15" s="175" customFormat="1" x14ac:dyDescent="0.25">
      <c r="H1642" s="540"/>
      <c r="O1642" s="541"/>
    </row>
    <row r="1643" spans="8:15" s="175" customFormat="1" x14ac:dyDescent="0.25">
      <c r="H1643" s="540"/>
      <c r="O1643" s="541"/>
    </row>
    <row r="1644" spans="8:15" s="175" customFormat="1" x14ac:dyDescent="0.25">
      <c r="H1644" s="540"/>
      <c r="O1644" s="541"/>
    </row>
    <row r="1645" spans="8:15" s="175" customFormat="1" x14ac:dyDescent="0.25">
      <c r="H1645" s="540"/>
      <c r="O1645" s="541"/>
    </row>
    <row r="1646" spans="8:15" s="175" customFormat="1" x14ac:dyDescent="0.25">
      <c r="H1646" s="540"/>
      <c r="O1646" s="541"/>
    </row>
    <row r="1647" spans="8:15" s="175" customFormat="1" x14ac:dyDescent="0.25">
      <c r="H1647" s="540"/>
      <c r="O1647" s="541"/>
    </row>
    <row r="1648" spans="8:15" s="175" customFormat="1" x14ac:dyDescent="0.25">
      <c r="H1648" s="540"/>
      <c r="O1648" s="541"/>
    </row>
    <row r="1649" spans="8:15" s="175" customFormat="1" x14ac:dyDescent="0.25">
      <c r="H1649" s="540"/>
      <c r="O1649" s="541"/>
    </row>
    <row r="1650" spans="8:15" s="175" customFormat="1" x14ac:dyDescent="0.25">
      <c r="H1650" s="540"/>
      <c r="O1650" s="541"/>
    </row>
    <row r="1651" spans="8:15" s="175" customFormat="1" x14ac:dyDescent="0.25">
      <c r="H1651" s="540"/>
      <c r="O1651" s="541"/>
    </row>
    <row r="1652" spans="8:15" s="175" customFormat="1" x14ac:dyDescent="0.25">
      <c r="H1652" s="540"/>
      <c r="O1652" s="541"/>
    </row>
    <row r="1653" spans="8:15" s="175" customFormat="1" x14ac:dyDescent="0.25">
      <c r="H1653" s="540"/>
      <c r="O1653" s="541"/>
    </row>
    <row r="1654" spans="8:15" s="175" customFormat="1" x14ac:dyDescent="0.25">
      <c r="H1654" s="540"/>
      <c r="O1654" s="541"/>
    </row>
    <row r="1655" spans="8:15" s="175" customFormat="1" x14ac:dyDescent="0.25">
      <c r="H1655" s="540"/>
      <c r="O1655" s="541"/>
    </row>
    <row r="1656" spans="8:15" s="175" customFormat="1" x14ac:dyDescent="0.25">
      <c r="H1656" s="540"/>
      <c r="O1656" s="541"/>
    </row>
    <row r="1657" spans="8:15" s="175" customFormat="1" x14ac:dyDescent="0.25">
      <c r="H1657" s="540"/>
      <c r="O1657" s="541"/>
    </row>
    <row r="1658" spans="8:15" s="175" customFormat="1" x14ac:dyDescent="0.25">
      <c r="H1658" s="540"/>
      <c r="O1658" s="541"/>
    </row>
    <row r="1659" spans="8:15" s="175" customFormat="1" x14ac:dyDescent="0.25">
      <c r="H1659" s="540"/>
      <c r="O1659" s="541"/>
    </row>
    <row r="1660" spans="8:15" s="175" customFormat="1" x14ac:dyDescent="0.25">
      <c r="H1660" s="540"/>
      <c r="O1660" s="541"/>
    </row>
    <row r="1661" spans="8:15" s="175" customFormat="1" x14ac:dyDescent="0.25">
      <c r="H1661" s="540"/>
      <c r="O1661" s="541"/>
    </row>
    <row r="1662" spans="8:15" s="175" customFormat="1" x14ac:dyDescent="0.25">
      <c r="H1662" s="540"/>
      <c r="O1662" s="541"/>
    </row>
    <row r="1663" spans="8:15" s="175" customFormat="1" x14ac:dyDescent="0.25">
      <c r="H1663" s="540"/>
      <c r="O1663" s="541"/>
    </row>
    <row r="1664" spans="8:15" s="175" customFormat="1" x14ac:dyDescent="0.25">
      <c r="H1664" s="540"/>
      <c r="O1664" s="541"/>
    </row>
    <row r="1665" spans="8:15" s="175" customFormat="1" x14ac:dyDescent="0.25">
      <c r="H1665" s="540"/>
      <c r="O1665" s="541"/>
    </row>
    <row r="1666" spans="8:15" s="175" customFormat="1" x14ac:dyDescent="0.25">
      <c r="H1666" s="540"/>
      <c r="O1666" s="541"/>
    </row>
    <row r="1667" spans="8:15" s="175" customFormat="1" x14ac:dyDescent="0.25">
      <c r="H1667" s="540"/>
      <c r="O1667" s="541"/>
    </row>
    <row r="1668" spans="8:15" s="175" customFormat="1" x14ac:dyDescent="0.25">
      <c r="H1668" s="540"/>
      <c r="O1668" s="541"/>
    </row>
    <row r="1669" spans="8:15" s="175" customFormat="1" x14ac:dyDescent="0.25">
      <c r="H1669" s="540"/>
      <c r="O1669" s="541"/>
    </row>
    <row r="1670" spans="8:15" s="175" customFormat="1" x14ac:dyDescent="0.25">
      <c r="H1670" s="540"/>
      <c r="O1670" s="541"/>
    </row>
    <row r="1671" spans="8:15" s="175" customFormat="1" x14ac:dyDescent="0.25">
      <c r="H1671" s="540"/>
      <c r="O1671" s="541"/>
    </row>
    <row r="1672" spans="8:15" s="175" customFormat="1" x14ac:dyDescent="0.25">
      <c r="H1672" s="540"/>
      <c r="O1672" s="541"/>
    </row>
    <row r="1673" spans="8:15" s="175" customFormat="1" x14ac:dyDescent="0.25">
      <c r="H1673" s="540"/>
      <c r="O1673" s="541"/>
    </row>
    <row r="1674" spans="8:15" s="175" customFormat="1" x14ac:dyDescent="0.25">
      <c r="H1674" s="540"/>
      <c r="O1674" s="541"/>
    </row>
    <row r="1675" spans="8:15" s="175" customFormat="1" x14ac:dyDescent="0.25">
      <c r="H1675" s="540"/>
      <c r="O1675" s="541"/>
    </row>
    <row r="1676" spans="8:15" s="175" customFormat="1" x14ac:dyDescent="0.25">
      <c r="H1676" s="540"/>
      <c r="O1676" s="541"/>
    </row>
    <row r="1677" spans="8:15" s="175" customFormat="1" x14ac:dyDescent="0.25">
      <c r="H1677" s="540"/>
      <c r="O1677" s="541"/>
    </row>
    <row r="1678" spans="8:15" s="175" customFormat="1" x14ac:dyDescent="0.25">
      <c r="H1678" s="540"/>
      <c r="O1678" s="541"/>
    </row>
    <row r="1679" spans="8:15" s="175" customFormat="1" x14ac:dyDescent="0.25">
      <c r="H1679" s="540"/>
      <c r="O1679" s="541"/>
    </row>
    <row r="1680" spans="8:15" s="175" customFormat="1" x14ac:dyDescent="0.25">
      <c r="H1680" s="540"/>
      <c r="O1680" s="541"/>
    </row>
    <row r="1681" spans="8:15" s="175" customFormat="1" x14ac:dyDescent="0.25">
      <c r="H1681" s="540"/>
      <c r="O1681" s="541"/>
    </row>
    <row r="1682" spans="8:15" s="175" customFormat="1" x14ac:dyDescent="0.25">
      <c r="H1682" s="540"/>
      <c r="O1682" s="541"/>
    </row>
    <row r="1683" spans="8:15" s="175" customFormat="1" x14ac:dyDescent="0.25">
      <c r="H1683" s="540"/>
      <c r="O1683" s="541"/>
    </row>
    <row r="1684" spans="8:15" s="175" customFormat="1" x14ac:dyDescent="0.25">
      <c r="H1684" s="540"/>
      <c r="O1684" s="541"/>
    </row>
    <row r="1685" spans="8:15" s="175" customFormat="1" x14ac:dyDescent="0.25">
      <c r="H1685" s="540"/>
      <c r="O1685" s="541"/>
    </row>
    <row r="1686" spans="8:15" s="175" customFormat="1" x14ac:dyDescent="0.25">
      <c r="H1686" s="540"/>
      <c r="O1686" s="541"/>
    </row>
    <row r="1687" spans="8:15" s="175" customFormat="1" x14ac:dyDescent="0.25">
      <c r="H1687" s="540"/>
      <c r="O1687" s="541"/>
    </row>
    <row r="1688" spans="8:15" s="175" customFormat="1" x14ac:dyDescent="0.25">
      <c r="H1688" s="540"/>
      <c r="O1688" s="541"/>
    </row>
    <row r="1689" spans="8:15" s="175" customFormat="1" x14ac:dyDescent="0.25">
      <c r="H1689" s="540"/>
      <c r="O1689" s="541"/>
    </row>
    <row r="1690" spans="8:15" s="175" customFormat="1" x14ac:dyDescent="0.25">
      <c r="H1690" s="540"/>
      <c r="O1690" s="541"/>
    </row>
    <row r="1691" spans="8:15" s="175" customFormat="1" x14ac:dyDescent="0.25">
      <c r="H1691" s="540"/>
      <c r="O1691" s="541"/>
    </row>
    <row r="1692" spans="8:15" s="175" customFormat="1" x14ac:dyDescent="0.25">
      <c r="H1692" s="540"/>
      <c r="O1692" s="541"/>
    </row>
    <row r="1693" spans="8:15" s="175" customFormat="1" x14ac:dyDescent="0.25">
      <c r="H1693" s="540"/>
      <c r="O1693" s="541"/>
    </row>
    <row r="1694" spans="8:15" s="175" customFormat="1" x14ac:dyDescent="0.25">
      <c r="H1694" s="540"/>
      <c r="O1694" s="541"/>
    </row>
    <row r="1695" spans="8:15" s="175" customFormat="1" x14ac:dyDescent="0.25">
      <c r="H1695" s="540"/>
      <c r="O1695" s="541"/>
    </row>
    <row r="1696" spans="8:15" s="175" customFormat="1" x14ac:dyDescent="0.25">
      <c r="H1696" s="540"/>
      <c r="O1696" s="541"/>
    </row>
    <row r="1697" spans="8:15" s="175" customFormat="1" x14ac:dyDescent="0.25">
      <c r="H1697" s="540"/>
      <c r="O1697" s="541"/>
    </row>
    <row r="1698" spans="8:15" s="175" customFormat="1" x14ac:dyDescent="0.25">
      <c r="H1698" s="540"/>
      <c r="O1698" s="541"/>
    </row>
    <row r="1699" spans="8:15" s="175" customFormat="1" x14ac:dyDescent="0.25">
      <c r="H1699" s="540"/>
      <c r="O1699" s="541"/>
    </row>
    <row r="1700" spans="8:15" s="175" customFormat="1" x14ac:dyDescent="0.25">
      <c r="H1700" s="540"/>
      <c r="O1700" s="541"/>
    </row>
    <row r="1701" spans="8:15" s="175" customFormat="1" x14ac:dyDescent="0.25">
      <c r="H1701" s="540"/>
      <c r="O1701" s="541"/>
    </row>
    <row r="1702" spans="8:15" s="175" customFormat="1" x14ac:dyDescent="0.25">
      <c r="H1702" s="540"/>
      <c r="O1702" s="541"/>
    </row>
    <row r="1703" spans="8:15" s="175" customFormat="1" x14ac:dyDescent="0.25">
      <c r="H1703" s="540"/>
      <c r="O1703" s="541"/>
    </row>
    <row r="1704" spans="8:15" s="175" customFormat="1" x14ac:dyDescent="0.25">
      <c r="H1704" s="540"/>
      <c r="O1704" s="541"/>
    </row>
    <row r="1705" spans="8:15" s="175" customFormat="1" x14ac:dyDescent="0.25">
      <c r="H1705" s="540"/>
      <c r="O1705" s="541"/>
    </row>
    <row r="1706" spans="8:15" s="175" customFormat="1" x14ac:dyDescent="0.25">
      <c r="H1706" s="540"/>
      <c r="O1706" s="541"/>
    </row>
    <row r="1707" spans="8:15" s="175" customFormat="1" x14ac:dyDescent="0.25">
      <c r="H1707" s="540"/>
      <c r="O1707" s="541"/>
    </row>
    <row r="1708" spans="8:15" s="175" customFormat="1" x14ac:dyDescent="0.25">
      <c r="H1708" s="540"/>
      <c r="O1708" s="541"/>
    </row>
    <row r="1709" spans="8:15" s="175" customFormat="1" x14ac:dyDescent="0.25">
      <c r="H1709" s="540"/>
      <c r="O1709" s="541"/>
    </row>
    <row r="1710" spans="8:15" s="175" customFormat="1" x14ac:dyDescent="0.25">
      <c r="H1710" s="540"/>
      <c r="O1710" s="541"/>
    </row>
    <row r="1711" spans="8:15" s="175" customFormat="1" x14ac:dyDescent="0.25">
      <c r="H1711" s="540"/>
      <c r="O1711" s="541"/>
    </row>
    <row r="1712" spans="8:15" s="175" customFormat="1" x14ac:dyDescent="0.25">
      <c r="H1712" s="540"/>
      <c r="O1712" s="541"/>
    </row>
    <row r="1713" spans="8:15" s="175" customFormat="1" x14ac:dyDescent="0.25">
      <c r="H1713" s="540"/>
      <c r="O1713" s="541"/>
    </row>
    <row r="1714" spans="8:15" s="175" customFormat="1" x14ac:dyDescent="0.25">
      <c r="H1714" s="540"/>
      <c r="O1714" s="541"/>
    </row>
    <row r="1715" spans="8:15" s="175" customFormat="1" x14ac:dyDescent="0.25">
      <c r="H1715" s="540"/>
      <c r="O1715" s="541"/>
    </row>
    <row r="1716" spans="8:15" s="175" customFormat="1" x14ac:dyDescent="0.25">
      <c r="H1716" s="540"/>
      <c r="O1716" s="541"/>
    </row>
    <row r="1717" spans="8:15" s="175" customFormat="1" x14ac:dyDescent="0.25">
      <c r="H1717" s="540"/>
      <c r="O1717" s="541"/>
    </row>
    <row r="1718" spans="8:15" s="175" customFormat="1" x14ac:dyDescent="0.25">
      <c r="H1718" s="540"/>
      <c r="O1718" s="541"/>
    </row>
    <row r="1719" spans="8:15" s="175" customFormat="1" x14ac:dyDescent="0.25">
      <c r="H1719" s="540"/>
      <c r="O1719" s="541"/>
    </row>
    <row r="1720" spans="8:15" s="175" customFormat="1" x14ac:dyDescent="0.25">
      <c r="H1720" s="540"/>
      <c r="O1720" s="541"/>
    </row>
    <row r="1721" spans="8:15" s="175" customFormat="1" x14ac:dyDescent="0.25">
      <c r="H1721" s="540"/>
      <c r="O1721" s="541"/>
    </row>
    <row r="1722" spans="8:15" s="175" customFormat="1" x14ac:dyDescent="0.25">
      <c r="H1722" s="540"/>
      <c r="O1722" s="541"/>
    </row>
    <row r="1723" spans="8:15" s="175" customFormat="1" x14ac:dyDescent="0.25">
      <c r="H1723" s="540"/>
      <c r="O1723" s="541"/>
    </row>
    <row r="1724" spans="8:15" s="175" customFormat="1" x14ac:dyDescent="0.25">
      <c r="H1724" s="540"/>
      <c r="O1724" s="541"/>
    </row>
    <row r="1725" spans="8:15" s="175" customFormat="1" x14ac:dyDescent="0.25">
      <c r="H1725" s="540"/>
      <c r="O1725" s="541"/>
    </row>
    <row r="1726" spans="8:15" s="175" customFormat="1" x14ac:dyDescent="0.25">
      <c r="H1726" s="540"/>
      <c r="O1726" s="541"/>
    </row>
    <row r="1727" spans="8:15" s="175" customFormat="1" x14ac:dyDescent="0.25">
      <c r="H1727" s="540"/>
      <c r="O1727" s="541"/>
    </row>
    <row r="1728" spans="8:15" s="175" customFormat="1" x14ac:dyDescent="0.25">
      <c r="H1728" s="540"/>
      <c r="O1728" s="541"/>
    </row>
    <row r="1729" spans="8:15" s="175" customFormat="1" x14ac:dyDescent="0.25">
      <c r="H1729" s="540"/>
      <c r="O1729" s="541"/>
    </row>
    <row r="1730" spans="8:15" s="175" customFormat="1" x14ac:dyDescent="0.25">
      <c r="H1730" s="540"/>
      <c r="O1730" s="541"/>
    </row>
    <row r="1731" spans="8:15" s="175" customFormat="1" x14ac:dyDescent="0.25">
      <c r="H1731" s="540"/>
      <c r="O1731" s="541"/>
    </row>
    <row r="1732" spans="8:15" s="175" customFormat="1" x14ac:dyDescent="0.25">
      <c r="H1732" s="540"/>
      <c r="O1732" s="541"/>
    </row>
    <row r="1733" spans="8:15" s="175" customFormat="1" x14ac:dyDescent="0.25">
      <c r="H1733" s="540"/>
      <c r="O1733" s="541"/>
    </row>
    <row r="1734" spans="8:15" s="175" customFormat="1" x14ac:dyDescent="0.25">
      <c r="H1734" s="540"/>
      <c r="O1734" s="541"/>
    </row>
    <row r="1735" spans="8:15" s="175" customFormat="1" x14ac:dyDescent="0.25">
      <c r="H1735" s="540"/>
      <c r="O1735" s="541"/>
    </row>
    <row r="1736" spans="8:15" s="175" customFormat="1" x14ac:dyDescent="0.25">
      <c r="H1736" s="540"/>
      <c r="O1736" s="541"/>
    </row>
    <row r="1737" spans="8:15" s="175" customFormat="1" x14ac:dyDescent="0.25">
      <c r="H1737" s="540"/>
      <c r="O1737" s="541"/>
    </row>
    <row r="1738" spans="8:15" s="175" customFormat="1" x14ac:dyDescent="0.25">
      <c r="H1738" s="540"/>
      <c r="O1738" s="541"/>
    </row>
    <row r="1739" spans="8:15" s="175" customFormat="1" x14ac:dyDescent="0.25">
      <c r="H1739" s="540"/>
      <c r="O1739" s="541"/>
    </row>
    <row r="1740" spans="8:15" s="175" customFormat="1" x14ac:dyDescent="0.25">
      <c r="H1740" s="540"/>
      <c r="O1740" s="541"/>
    </row>
    <row r="1741" spans="8:15" s="175" customFormat="1" x14ac:dyDescent="0.25">
      <c r="H1741" s="540"/>
      <c r="O1741" s="541"/>
    </row>
    <row r="1742" spans="8:15" s="175" customFormat="1" x14ac:dyDescent="0.25">
      <c r="H1742" s="540"/>
      <c r="O1742" s="541"/>
    </row>
    <row r="1743" spans="8:15" s="175" customFormat="1" x14ac:dyDescent="0.25">
      <c r="H1743" s="540"/>
      <c r="O1743" s="541"/>
    </row>
    <row r="1744" spans="8:15" s="175" customFormat="1" x14ac:dyDescent="0.25">
      <c r="H1744" s="540"/>
      <c r="O1744" s="541"/>
    </row>
    <row r="1745" spans="8:15" s="175" customFormat="1" x14ac:dyDescent="0.25">
      <c r="H1745" s="540"/>
      <c r="O1745" s="541"/>
    </row>
    <row r="1746" spans="8:15" s="175" customFormat="1" x14ac:dyDescent="0.25">
      <c r="H1746" s="540"/>
      <c r="O1746" s="541"/>
    </row>
    <row r="1747" spans="8:15" s="175" customFormat="1" x14ac:dyDescent="0.25">
      <c r="H1747" s="540"/>
      <c r="O1747" s="541"/>
    </row>
    <row r="1748" spans="8:15" s="175" customFormat="1" x14ac:dyDescent="0.25">
      <c r="H1748" s="540"/>
      <c r="O1748" s="541"/>
    </row>
    <row r="1749" spans="8:15" s="175" customFormat="1" x14ac:dyDescent="0.25">
      <c r="H1749" s="540"/>
      <c r="O1749" s="541"/>
    </row>
    <row r="1750" spans="8:15" s="175" customFormat="1" x14ac:dyDescent="0.25">
      <c r="H1750" s="540"/>
      <c r="O1750" s="541"/>
    </row>
    <row r="1751" spans="8:15" s="175" customFormat="1" x14ac:dyDescent="0.25">
      <c r="H1751" s="540"/>
      <c r="O1751" s="541"/>
    </row>
    <row r="1752" spans="8:15" s="175" customFormat="1" x14ac:dyDescent="0.25">
      <c r="H1752" s="540"/>
      <c r="O1752" s="541"/>
    </row>
    <row r="1753" spans="8:15" s="175" customFormat="1" x14ac:dyDescent="0.25">
      <c r="H1753" s="540"/>
      <c r="O1753" s="541"/>
    </row>
    <row r="1754" spans="8:15" s="175" customFormat="1" x14ac:dyDescent="0.25">
      <c r="H1754" s="540"/>
      <c r="O1754" s="541"/>
    </row>
    <row r="1755" spans="8:15" s="175" customFormat="1" x14ac:dyDescent="0.25">
      <c r="H1755" s="540"/>
      <c r="O1755" s="541"/>
    </row>
    <row r="1756" spans="8:15" s="175" customFormat="1" x14ac:dyDescent="0.25">
      <c r="H1756" s="540"/>
      <c r="O1756" s="541"/>
    </row>
    <row r="1757" spans="8:15" s="175" customFormat="1" x14ac:dyDescent="0.25">
      <c r="H1757" s="540"/>
      <c r="O1757" s="541"/>
    </row>
    <row r="1758" spans="8:15" s="175" customFormat="1" x14ac:dyDescent="0.25">
      <c r="H1758" s="540"/>
      <c r="O1758" s="541"/>
    </row>
    <row r="1759" spans="8:15" s="175" customFormat="1" x14ac:dyDescent="0.25">
      <c r="H1759" s="540"/>
      <c r="O1759" s="541"/>
    </row>
    <row r="1760" spans="8:15" s="175" customFormat="1" x14ac:dyDescent="0.25">
      <c r="H1760" s="540"/>
      <c r="O1760" s="541"/>
    </row>
    <row r="1761" spans="8:15" s="175" customFormat="1" x14ac:dyDescent="0.25">
      <c r="H1761" s="540"/>
      <c r="O1761" s="541"/>
    </row>
    <row r="1762" spans="8:15" s="175" customFormat="1" x14ac:dyDescent="0.25">
      <c r="H1762" s="540"/>
      <c r="O1762" s="541"/>
    </row>
    <row r="1763" spans="8:15" s="175" customFormat="1" x14ac:dyDescent="0.25">
      <c r="H1763" s="540"/>
      <c r="O1763" s="541"/>
    </row>
    <row r="1764" spans="8:15" s="175" customFormat="1" x14ac:dyDescent="0.25">
      <c r="H1764" s="540"/>
      <c r="O1764" s="541"/>
    </row>
    <row r="1765" spans="8:15" s="175" customFormat="1" x14ac:dyDescent="0.25">
      <c r="H1765" s="540"/>
      <c r="O1765" s="541"/>
    </row>
    <row r="1766" spans="8:15" s="175" customFormat="1" x14ac:dyDescent="0.25">
      <c r="H1766" s="540"/>
      <c r="O1766" s="541"/>
    </row>
    <row r="1767" spans="8:15" s="175" customFormat="1" x14ac:dyDescent="0.25">
      <c r="H1767" s="540"/>
      <c r="O1767" s="541"/>
    </row>
    <row r="1768" spans="8:15" s="175" customFormat="1" x14ac:dyDescent="0.25">
      <c r="H1768" s="540"/>
      <c r="O1768" s="541"/>
    </row>
    <row r="1769" spans="8:15" s="175" customFormat="1" x14ac:dyDescent="0.25">
      <c r="H1769" s="540"/>
      <c r="O1769" s="541"/>
    </row>
    <row r="1770" spans="8:15" s="175" customFormat="1" x14ac:dyDescent="0.25">
      <c r="H1770" s="540"/>
      <c r="O1770" s="541"/>
    </row>
    <row r="1771" spans="8:15" s="175" customFormat="1" x14ac:dyDescent="0.25">
      <c r="H1771" s="540"/>
      <c r="O1771" s="541"/>
    </row>
    <row r="1772" spans="8:15" s="175" customFormat="1" x14ac:dyDescent="0.25">
      <c r="H1772" s="540"/>
      <c r="O1772" s="541"/>
    </row>
    <row r="1773" spans="8:15" s="175" customFormat="1" x14ac:dyDescent="0.25">
      <c r="H1773" s="540"/>
      <c r="O1773" s="541"/>
    </row>
    <row r="1774" spans="8:15" s="175" customFormat="1" x14ac:dyDescent="0.25">
      <c r="H1774" s="540"/>
      <c r="O1774" s="541"/>
    </row>
    <row r="1775" spans="8:15" s="175" customFormat="1" x14ac:dyDescent="0.25">
      <c r="H1775" s="540"/>
      <c r="O1775" s="541"/>
    </row>
    <row r="1776" spans="8:15" s="175" customFormat="1" x14ac:dyDescent="0.25">
      <c r="H1776" s="540"/>
      <c r="O1776" s="541"/>
    </row>
    <row r="1777" spans="8:15" s="175" customFormat="1" x14ac:dyDescent="0.25">
      <c r="H1777" s="540"/>
      <c r="O1777" s="541"/>
    </row>
    <row r="1778" spans="8:15" s="175" customFormat="1" x14ac:dyDescent="0.25">
      <c r="H1778" s="540"/>
      <c r="O1778" s="541"/>
    </row>
    <row r="1779" spans="8:15" s="175" customFormat="1" x14ac:dyDescent="0.25">
      <c r="H1779" s="540"/>
      <c r="O1779" s="541"/>
    </row>
    <row r="1780" spans="8:15" s="175" customFormat="1" x14ac:dyDescent="0.25">
      <c r="H1780" s="540"/>
      <c r="O1780" s="541"/>
    </row>
    <row r="1781" spans="8:15" s="175" customFormat="1" x14ac:dyDescent="0.25">
      <c r="H1781" s="540"/>
      <c r="O1781" s="541"/>
    </row>
    <row r="1782" spans="8:15" s="175" customFormat="1" x14ac:dyDescent="0.25">
      <c r="H1782" s="540"/>
      <c r="O1782" s="541"/>
    </row>
    <row r="1783" spans="8:15" s="175" customFormat="1" x14ac:dyDescent="0.25">
      <c r="H1783" s="540"/>
      <c r="O1783" s="541"/>
    </row>
    <row r="1784" spans="8:15" s="175" customFormat="1" x14ac:dyDescent="0.25">
      <c r="H1784" s="540"/>
      <c r="O1784" s="541"/>
    </row>
    <row r="1785" spans="8:15" s="175" customFormat="1" x14ac:dyDescent="0.25">
      <c r="H1785" s="540"/>
      <c r="O1785" s="541"/>
    </row>
    <row r="1786" spans="8:15" s="175" customFormat="1" x14ac:dyDescent="0.25">
      <c r="H1786" s="540"/>
      <c r="O1786" s="541"/>
    </row>
    <row r="1787" spans="8:15" s="175" customFormat="1" x14ac:dyDescent="0.25">
      <c r="H1787" s="540"/>
      <c r="O1787" s="541"/>
    </row>
    <row r="1788" spans="8:15" s="175" customFormat="1" x14ac:dyDescent="0.25">
      <c r="H1788" s="540"/>
      <c r="O1788" s="541"/>
    </row>
    <row r="1789" spans="8:15" s="175" customFormat="1" x14ac:dyDescent="0.25">
      <c r="H1789" s="540"/>
      <c r="O1789" s="541"/>
    </row>
    <row r="1790" spans="8:15" s="175" customFormat="1" x14ac:dyDescent="0.25">
      <c r="H1790" s="540"/>
      <c r="O1790" s="541"/>
    </row>
    <row r="1791" spans="8:15" s="175" customFormat="1" x14ac:dyDescent="0.25">
      <c r="H1791" s="540"/>
      <c r="O1791" s="541"/>
    </row>
    <row r="1792" spans="8:15" s="175" customFormat="1" x14ac:dyDescent="0.25">
      <c r="H1792" s="540"/>
      <c r="O1792" s="541"/>
    </row>
    <row r="1793" spans="8:15" s="175" customFormat="1" x14ac:dyDescent="0.25">
      <c r="H1793" s="540"/>
      <c r="O1793" s="541"/>
    </row>
    <row r="1794" spans="8:15" s="175" customFormat="1" x14ac:dyDescent="0.25">
      <c r="H1794" s="540"/>
      <c r="O1794" s="541"/>
    </row>
    <row r="1795" spans="8:15" s="175" customFormat="1" x14ac:dyDescent="0.25">
      <c r="H1795" s="540"/>
      <c r="O1795" s="541"/>
    </row>
    <row r="1796" spans="8:15" s="175" customFormat="1" x14ac:dyDescent="0.25">
      <c r="H1796" s="540"/>
      <c r="O1796" s="541"/>
    </row>
    <row r="1797" spans="8:15" s="175" customFormat="1" x14ac:dyDescent="0.25">
      <c r="H1797" s="540"/>
      <c r="O1797" s="541"/>
    </row>
    <row r="1798" spans="8:15" s="175" customFormat="1" x14ac:dyDescent="0.25">
      <c r="H1798" s="540"/>
      <c r="O1798" s="541"/>
    </row>
    <row r="1799" spans="8:15" s="175" customFormat="1" x14ac:dyDescent="0.25">
      <c r="H1799" s="540"/>
      <c r="O1799" s="541"/>
    </row>
    <row r="1800" spans="8:15" s="175" customFormat="1" x14ac:dyDescent="0.25">
      <c r="H1800" s="540"/>
      <c r="O1800" s="541"/>
    </row>
    <row r="1801" spans="8:15" s="175" customFormat="1" x14ac:dyDescent="0.25">
      <c r="H1801" s="540"/>
      <c r="O1801" s="541"/>
    </row>
    <row r="1802" spans="8:15" s="175" customFormat="1" x14ac:dyDescent="0.25">
      <c r="H1802" s="540"/>
      <c r="O1802" s="541"/>
    </row>
    <row r="1803" spans="8:15" s="175" customFormat="1" x14ac:dyDescent="0.25">
      <c r="H1803" s="540"/>
      <c r="O1803" s="541"/>
    </row>
    <row r="1804" spans="8:15" s="175" customFormat="1" x14ac:dyDescent="0.25">
      <c r="H1804" s="540"/>
      <c r="O1804" s="541"/>
    </row>
    <row r="1805" spans="8:15" s="175" customFormat="1" x14ac:dyDescent="0.25">
      <c r="H1805" s="540"/>
      <c r="O1805" s="541"/>
    </row>
    <row r="1806" spans="8:15" s="175" customFormat="1" x14ac:dyDescent="0.25">
      <c r="H1806" s="540"/>
      <c r="O1806" s="541"/>
    </row>
    <row r="1807" spans="8:15" s="175" customFormat="1" x14ac:dyDescent="0.25">
      <c r="H1807" s="540"/>
      <c r="O1807" s="541"/>
    </row>
    <row r="1808" spans="8:15" s="175" customFormat="1" x14ac:dyDescent="0.25">
      <c r="H1808" s="540"/>
      <c r="O1808" s="541"/>
    </row>
    <row r="1809" spans="8:15" s="175" customFormat="1" x14ac:dyDescent="0.25">
      <c r="H1809" s="540"/>
      <c r="O1809" s="541"/>
    </row>
    <row r="1810" spans="8:15" s="175" customFormat="1" x14ac:dyDescent="0.25">
      <c r="H1810" s="540"/>
      <c r="O1810" s="541"/>
    </row>
    <row r="1811" spans="8:15" s="175" customFormat="1" x14ac:dyDescent="0.25">
      <c r="H1811" s="540"/>
      <c r="O1811" s="541"/>
    </row>
    <row r="1812" spans="8:15" s="175" customFormat="1" x14ac:dyDescent="0.25">
      <c r="H1812" s="540"/>
      <c r="O1812" s="541"/>
    </row>
    <row r="1813" spans="8:15" s="175" customFormat="1" x14ac:dyDescent="0.25">
      <c r="H1813" s="540"/>
      <c r="O1813" s="541"/>
    </row>
    <row r="1814" spans="8:15" s="175" customFormat="1" x14ac:dyDescent="0.25">
      <c r="H1814" s="540"/>
      <c r="O1814" s="541"/>
    </row>
    <row r="1815" spans="8:15" s="175" customFormat="1" x14ac:dyDescent="0.25">
      <c r="H1815" s="540"/>
      <c r="O1815" s="541"/>
    </row>
    <row r="1816" spans="8:15" s="175" customFormat="1" x14ac:dyDescent="0.25">
      <c r="H1816" s="540"/>
      <c r="O1816" s="541"/>
    </row>
    <row r="1817" spans="8:15" s="175" customFormat="1" x14ac:dyDescent="0.25">
      <c r="H1817" s="540"/>
      <c r="O1817" s="541"/>
    </row>
    <row r="1818" spans="8:15" s="175" customFormat="1" x14ac:dyDescent="0.25">
      <c r="H1818" s="540"/>
      <c r="O1818" s="541"/>
    </row>
    <row r="1819" spans="8:15" s="175" customFormat="1" x14ac:dyDescent="0.25">
      <c r="H1819" s="540"/>
      <c r="O1819" s="541"/>
    </row>
    <row r="1820" spans="8:15" s="175" customFormat="1" x14ac:dyDescent="0.25">
      <c r="H1820" s="540"/>
      <c r="O1820" s="541"/>
    </row>
    <row r="1821" spans="8:15" s="175" customFormat="1" x14ac:dyDescent="0.25">
      <c r="H1821" s="540"/>
      <c r="O1821" s="541"/>
    </row>
    <row r="1822" spans="8:15" s="175" customFormat="1" x14ac:dyDescent="0.25">
      <c r="H1822" s="540"/>
      <c r="O1822" s="541"/>
    </row>
    <row r="1823" spans="8:15" s="175" customFormat="1" x14ac:dyDescent="0.25">
      <c r="H1823" s="540"/>
      <c r="O1823" s="541"/>
    </row>
    <row r="1824" spans="8:15" s="175" customFormat="1" x14ac:dyDescent="0.25">
      <c r="H1824" s="540"/>
      <c r="O1824" s="541"/>
    </row>
    <row r="1825" spans="8:15" s="175" customFormat="1" x14ac:dyDescent="0.25">
      <c r="H1825" s="540"/>
      <c r="O1825" s="541"/>
    </row>
    <row r="1826" spans="8:15" s="175" customFormat="1" x14ac:dyDescent="0.25">
      <c r="H1826" s="540"/>
      <c r="O1826" s="541"/>
    </row>
    <row r="1827" spans="8:15" s="175" customFormat="1" x14ac:dyDescent="0.25">
      <c r="H1827" s="540"/>
      <c r="O1827" s="541"/>
    </row>
    <row r="1828" spans="8:15" s="175" customFormat="1" x14ac:dyDescent="0.25">
      <c r="H1828" s="540"/>
      <c r="O1828" s="541"/>
    </row>
    <row r="1829" spans="8:15" s="175" customFormat="1" x14ac:dyDescent="0.25">
      <c r="H1829" s="540"/>
      <c r="O1829" s="541"/>
    </row>
    <row r="1830" spans="8:15" s="175" customFormat="1" x14ac:dyDescent="0.25">
      <c r="H1830" s="540"/>
      <c r="O1830" s="541"/>
    </row>
    <row r="1831" spans="8:15" s="175" customFormat="1" x14ac:dyDescent="0.25">
      <c r="H1831" s="540"/>
      <c r="O1831" s="541"/>
    </row>
    <row r="1832" spans="8:15" s="175" customFormat="1" x14ac:dyDescent="0.25">
      <c r="H1832" s="540"/>
      <c r="O1832" s="541"/>
    </row>
    <row r="1833" spans="8:15" s="175" customFormat="1" x14ac:dyDescent="0.25">
      <c r="H1833" s="540"/>
      <c r="O1833" s="541"/>
    </row>
    <row r="1834" spans="8:15" s="175" customFormat="1" x14ac:dyDescent="0.25">
      <c r="H1834" s="540"/>
      <c r="O1834" s="541"/>
    </row>
    <row r="1835" spans="8:15" s="175" customFormat="1" x14ac:dyDescent="0.25">
      <c r="H1835" s="540"/>
      <c r="O1835" s="541"/>
    </row>
    <row r="1836" spans="8:15" s="175" customFormat="1" x14ac:dyDescent="0.25">
      <c r="H1836" s="540"/>
      <c r="O1836" s="541"/>
    </row>
    <row r="1837" spans="8:15" s="175" customFormat="1" x14ac:dyDescent="0.25">
      <c r="H1837" s="540"/>
      <c r="O1837" s="541"/>
    </row>
    <row r="1838" spans="8:15" s="175" customFormat="1" x14ac:dyDescent="0.25">
      <c r="H1838" s="540"/>
      <c r="O1838" s="541"/>
    </row>
    <row r="1839" spans="8:15" s="175" customFormat="1" x14ac:dyDescent="0.25">
      <c r="H1839" s="540"/>
      <c r="O1839" s="541"/>
    </row>
    <row r="1840" spans="8:15" s="175" customFormat="1" x14ac:dyDescent="0.25">
      <c r="H1840" s="540"/>
      <c r="O1840" s="541"/>
    </row>
    <row r="1841" spans="8:15" s="175" customFormat="1" x14ac:dyDescent="0.25">
      <c r="H1841" s="540"/>
      <c r="O1841" s="541"/>
    </row>
    <row r="1842" spans="8:15" s="175" customFormat="1" x14ac:dyDescent="0.25">
      <c r="H1842" s="540"/>
      <c r="O1842" s="541"/>
    </row>
    <row r="1843" spans="8:15" s="175" customFormat="1" x14ac:dyDescent="0.25">
      <c r="H1843" s="540"/>
      <c r="O1843" s="541"/>
    </row>
    <row r="1844" spans="8:15" s="175" customFormat="1" x14ac:dyDescent="0.25">
      <c r="H1844" s="540"/>
      <c r="O1844" s="541"/>
    </row>
    <row r="1845" spans="8:15" s="175" customFormat="1" x14ac:dyDescent="0.25">
      <c r="H1845" s="540"/>
      <c r="O1845" s="541"/>
    </row>
    <row r="1846" spans="8:15" s="175" customFormat="1" x14ac:dyDescent="0.25">
      <c r="H1846" s="540"/>
      <c r="O1846" s="541"/>
    </row>
    <row r="1847" spans="8:15" s="175" customFormat="1" x14ac:dyDescent="0.25">
      <c r="H1847" s="540"/>
      <c r="O1847" s="541"/>
    </row>
    <row r="1848" spans="8:15" s="175" customFormat="1" x14ac:dyDescent="0.25">
      <c r="H1848" s="540"/>
      <c r="O1848" s="541"/>
    </row>
    <row r="1849" spans="8:15" s="175" customFormat="1" x14ac:dyDescent="0.25">
      <c r="H1849" s="540"/>
      <c r="O1849" s="541"/>
    </row>
    <row r="1850" spans="8:15" s="175" customFormat="1" x14ac:dyDescent="0.25">
      <c r="H1850" s="540"/>
      <c r="O1850" s="541"/>
    </row>
    <row r="1851" spans="8:15" s="175" customFormat="1" x14ac:dyDescent="0.25">
      <c r="H1851" s="540"/>
      <c r="O1851" s="541"/>
    </row>
    <row r="1852" spans="8:15" s="175" customFormat="1" x14ac:dyDescent="0.25">
      <c r="H1852" s="540"/>
      <c r="O1852" s="541"/>
    </row>
    <row r="1853" spans="8:15" s="175" customFormat="1" x14ac:dyDescent="0.25">
      <c r="H1853" s="540"/>
      <c r="O1853" s="541"/>
    </row>
    <row r="1854" spans="8:15" s="175" customFormat="1" x14ac:dyDescent="0.25">
      <c r="H1854" s="540"/>
      <c r="O1854" s="541"/>
    </row>
    <row r="1855" spans="8:15" s="175" customFormat="1" x14ac:dyDescent="0.25">
      <c r="H1855" s="540"/>
      <c r="O1855" s="541"/>
    </row>
    <row r="1856" spans="8:15" s="175" customFormat="1" x14ac:dyDescent="0.25">
      <c r="H1856" s="540"/>
      <c r="O1856" s="541"/>
    </row>
    <row r="1857" spans="8:15" s="175" customFormat="1" x14ac:dyDescent="0.25">
      <c r="H1857" s="540"/>
      <c r="O1857" s="541"/>
    </row>
    <row r="1858" spans="8:15" s="175" customFormat="1" x14ac:dyDescent="0.25">
      <c r="H1858" s="540"/>
      <c r="O1858" s="541"/>
    </row>
    <row r="1859" spans="8:15" s="175" customFormat="1" x14ac:dyDescent="0.25">
      <c r="H1859" s="540"/>
      <c r="O1859" s="541"/>
    </row>
    <row r="1860" spans="8:15" s="175" customFormat="1" x14ac:dyDescent="0.25">
      <c r="H1860" s="540"/>
      <c r="O1860" s="541"/>
    </row>
    <row r="1861" spans="8:15" s="175" customFormat="1" x14ac:dyDescent="0.25">
      <c r="H1861" s="540"/>
      <c r="O1861" s="541"/>
    </row>
    <row r="1862" spans="8:15" s="175" customFormat="1" x14ac:dyDescent="0.25">
      <c r="H1862" s="540"/>
      <c r="O1862" s="541"/>
    </row>
    <row r="1863" spans="8:15" s="175" customFormat="1" x14ac:dyDescent="0.25">
      <c r="H1863" s="540"/>
      <c r="O1863" s="541"/>
    </row>
    <row r="1864" spans="8:15" s="175" customFormat="1" x14ac:dyDescent="0.25">
      <c r="H1864" s="540"/>
      <c r="O1864" s="541"/>
    </row>
    <row r="1865" spans="8:15" s="175" customFormat="1" x14ac:dyDescent="0.25">
      <c r="H1865" s="540"/>
      <c r="O1865" s="541"/>
    </row>
    <row r="1866" spans="8:15" s="175" customFormat="1" x14ac:dyDescent="0.25">
      <c r="H1866" s="540"/>
      <c r="O1866" s="541"/>
    </row>
    <row r="1867" spans="8:15" s="175" customFormat="1" x14ac:dyDescent="0.25">
      <c r="H1867" s="540"/>
      <c r="O1867" s="541"/>
    </row>
    <row r="1868" spans="8:15" s="175" customFormat="1" x14ac:dyDescent="0.25">
      <c r="H1868" s="540"/>
      <c r="O1868" s="541"/>
    </row>
    <row r="1869" spans="8:15" s="175" customFormat="1" x14ac:dyDescent="0.25">
      <c r="H1869" s="540"/>
      <c r="O1869" s="541"/>
    </row>
    <row r="1870" spans="8:15" s="175" customFormat="1" x14ac:dyDescent="0.25">
      <c r="H1870" s="540"/>
      <c r="O1870" s="541"/>
    </row>
    <row r="1871" spans="8:15" s="175" customFormat="1" x14ac:dyDescent="0.25">
      <c r="H1871" s="540"/>
      <c r="O1871" s="541"/>
    </row>
    <row r="1872" spans="8:15" s="175" customFormat="1" x14ac:dyDescent="0.25">
      <c r="H1872" s="540"/>
      <c r="O1872" s="541"/>
    </row>
    <row r="1873" spans="8:15" s="175" customFormat="1" x14ac:dyDescent="0.25">
      <c r="H1873" s="540"/>
      <c r="O1873" s="541"/>
    </row>
    <row r="1874" spans="8:15" s="175" customFormat="1" x14ac:dyDescent="0.25">
      <c r="H1874" s="540"/>
      <c r="O1874" s="541"/>
    </row>
    <row r="1875" spans="8:15" s="175" customFormat="1" x14ac:dyDescent="0.25">
      <c r="H1875" s="540"/>
      <c r="O1875" s="541"/>
    </row>
    <row r="1876" spans="8:15" s="175" customFormat="1" x14ac:dyDescent="0.25">
      <c r="H1876" s="540"/>
      <c r="O1876" s="541"/>
    </row>
    <row r="1877" spans="8:15" s="175" customFormat="1" x14ac:dyDescent="0.25">
      <c r="H1877" s="540"/>
      <c r="O1877" s="541"/>
    </row>
    <row r="1878" spans="8:15" s="175" customFormat="1" x14ac:dyDescent="0.25">
      <c r="H1878" s="540"/>
      <c r="O1878" s="541"/>
    </row>
    <row r="1879" spans="8:15" s="175" customFormat="1" x14ac:dyDescent="0.25">
      <c r="H1879" s="540"/>
      <c r="O1879" s="541"/>
    </row>
    <row r="1880" spans="8:15" s="175" customFormat="1" x14ac:dyDescent="0.25">
      <c r="H1880" s="540"/>
      <c r="O1880" s="541"/>
    </row>
    <row r="1881" spans="8:15" s="175" customFormat="1" x14ac:dyDescent="0.25">
      <c r="H1881" s="540"/>
      <c r="O1881" s="541"/>
    </row>
    <row r="1882" spans="8:15" s="175" customFormat="1" x14ac:dyDescent="0.25">
      <c r="H1882" s="540"/>
      <c r="O1882" s="541"/>
    </row>
    <row r="1883" spans="8:15" s="175" customFormat="1" x14ac:dyDescent="0.25">
      <c r="H1883" s="540"/>
      <c r="O1883" s="541"/>
    </row>
    <row r="1884" spans="8:15" s="175" customFormat="1" x14ac:dyDescent="0.25">
      <c r="H1884" s="540"/>
      <c r="O1884" s="541"/>
    </row>
    <row r="1885" spans="8:15" s="175" customFormat="1" x14ac:dyDescent="0.25">
      <c r="H1885" s="540"/>
      <c r="O1885" s="541"/>
    </row>
    <row r="1886" spans="8:15" s="175" customFormat="1" x14ac:dyDescent="0.25">
      <c r="H1886" s="540"/>
      <c r="O1886" s="541"/>
    </row>
    <row r="1887" spans="8:15" s="175" customFormat="1" x14ac:dyDescent="0.25">
      <c r="H1887" s="540"/>
      <c r="O1887" s="541"/>
    </row>
    <row r="1888" spans="8:15" s="175" customFormat="1" x14ac:dyDescent="0.25">
      <c r="H1888" s="540"/>
      <c r="O1888" s="541"/>
    </row>
    <row r="1889" spans="8:15" s="175" customFormat="1" x14ac:dyDescent="0.25">
      <c r="H1889" s="540"/>
      <c r="O1889" s="541"/>
    </row>
    <row r="1890" spans="8:15" s="175" customFormat="1" x14ac:dyDescent="0.25">
      <c r="H1890" s="540"/>
      <c r="O1890" s="541"/>
    </row>
    <row r="1891" spans="8:15" s="175" customFormat="1" x14ac:dyDescent="0.25">
      <c r="H1891" s="540"/>
      <c r="O1891" s="541"/>
    </row>
    <row r="1892" spans="8:15" s="175" customFormat="1" x14ac:dyDescent="0.25">
      <c r="H1892" s="540"/>
      <c r="O1892" s="541"/>
    </row>
    <row r="1893" spans="8:15" s="175" customFormat="1" x14ac:dyDescent="0.25">
      <c r="H1893" s="540"/>
      <c r="O1893" s="541"/>
    </row>
    <row r="1894" spans="8:15" s="175" customFormat="1" x14ac:dyDescent="0.25">
      <c r="H1894" s="540"/>
      <c r="O1894" s="541"/>
    </row>
    <row r="1895" spans="8:15" s="175" customFormat="1" x14ac:dyDescent="0.25">
      <c r="H1895" s="540"/>
      <c r="O1895" s="541"/>
    </row>
    <row r="1896" spans="8:15" s="175" customFormat="1" x14ac:dyDescent="0.25">
      <c r="H1896" s="540"/>
      <c r="O1896" s="541"/>
    </row>
    <row r="1897" spans="8:15" s="175" customFormat="1" x14ac:dyDescent="0.25">
      <c r="H1897" s="540"/>
      <c r="O1897" s="541"/>
    </row>
    <row r="1898" spans="8:15" s="175" customFormat="1" x14ac:dyDescent="0.25">
      <c r="H1898" s="540"/>
      <c r="O1898" s="541"/>
    </row>
    <row r="1899" spans="8:15" s="175" customFormat="1" x14ac:dyDescent="0.25">
      <c r="H1899" s="540"/>
      <c r="O1899" s="541"/>
    </row>
    <row r="1900" spans="8:15" s="175" customFormat="1" x14ac:dyDescent="0.25">
      <c r="H1900" s="540"/>
      <c r="O1900" s="541"/>
    </row>
    <row r="1901" spans="8:15" s="175" customFormat="1" x14ac:dyDescent="0.25">
      <c r="H1901" s="540"/>
      <c r="O1901" s="541"/>
    </row>
    <row r="1902" spans="8:15" s="175" customFormat="1" x14ac:dyDescent="0.25">
      <c r="H1902" s="540"/>
      <c r="O1902" s="541"/>
    </row>
    <row r="1903" spans="8:15" s="175" customFormat="1" x14ac:dyDescent="0.25">
      <c r="H1903" s="540"/>
      <c r="O1903" s="541"/>
    </row>
    <row r="1904" spans="8:15" s="175" customFormat="1" x14ac:dyDescent="0.25">
      <c r="H1904" s="540"/>
      <c r="O1904" s="541"/>
    </row>
    <row r="1905" spans="8:15" s="175" customFormat="1" x14ac:dyDescent="0.25">
      <c r="H1905" s="540"/>
      <c r="O1905" s="541"/>
    </row>
    <row r="1906" spans="8:15" s="175" customFormat="1" x14ac:dyDescent="0.25">
      <c r="H1906" s="540"/>
      <c r="O1906" s="541"/>
    </row>
    <row r="1907" spans="8:15" s="175" customFormat="1" x14ac:dyDescent="0.25">
      <c r="H1907" s="540"/>
      <c r="O1907" s="541"/>
    </row>
    <row r="1908" spans="8:15" s="175" customFormat="1" x14ac:dyDescent="0.25">
      <c r="H1908" s="540"/>
      <c r="O1908" s="541"/>
    </row>
    <row r="1909" spans="8:15" s="175" customFormat="1" x14ac:dyDescent="0.25">
      <c r="H1909" s="540"/>
      <c r="O1909" s="541"/>
    </row>
    <row r="1910" spans="8:15" s="175" customFormat="1" x14ac:dyDescent="0.25">
      <c r="H1910" s="540"/>
      <c r="O1910" s="541"/>
    </row>
    <row r="1911" spans="8:15" s="175" customFormat="1" x14ac:dyDescent="0.25">
      <c r="H1911" s="540"/>
      <c r="O1911" s="541"/>
    </row>
    <row r="1912" spans="8:15" s="175" customFormat="1" x14ac:dyDescent="0.25">
      <c r="H1912" s="540"/>
      <c r="O1912" s="541"/>
    </row>
    <row r="1913" spans="8:15" s="175" customFormat="1" x14ac:dyDescent="0.25">
      <c r="H1913" s="540"/>
      <c r="O1913" s="541"/>
    </row>
    <row r="1914" spans="8:15" s="175" customFormat="1" x14ac:dyDescent="0.25">
      <c r="H1914" s="540"/>
      <c r="O1914" s="541"/>
    </row>
    <row r="1915" spans="8:15" s="175" customFormat="1" x14ac:dyDescent="0.25">
      <c r="H1915" s="540"/>
      <c r="O1915" s="541"/>
    </row>
    <row r="1916" spans="8:15" s="175" customFormat="1" x14ac:dyDescent="0.25">
      <c r="H1916" s="540"/>
      <c r="O1916" s="541"/>
    </row>
    <row r="1917" spans="8:15" s="175" customFormat="1" x14ac:dyDescent="0.25">
      <c r="H1917" s="540"/>
      <c r="O1917" s="541"/>
    </row>
    <row r="1918" spans="8:15" s="175" customFormat="1" x14ac:dyDescent="0.25">
      <c r="H1918" s="540"/>
      <c r="O1918" s="541"/>
    </row>
    <row r="1919" spans="8:15" s="175" customFormat="1" x14ac:dyDescent="0.25">
      <c r="H1919" s="540"/>
      <c r="O1919" s="541"/>
    </row>
    <row r="1920" spans="8:15" s="175" customFormat="1" x14ac:dyDescent="0.25">
      <c r="H1920" s="540"/>
      <c r="O1920" s="541"/>
    </row>
    <row r="1921" spans="8:15" s="175" customFormat="1" x14ac:dyDescent="0.25">
      <c r="H1921" s="540"/>
      <c r="O1921" s="541"/>
    </row>
    <row r="1922" spans="8:15" s="175" customFormat="1" x14ac:dyDescent="0.25">
      <c r="H1922" s="540"/>
      <c r="O1922" s="541"/>
    </row>
    <row r="1923" spans="8:15" s="175" customFormat="1" x14ac:dyDescent="0.25">
      <c r="H1923" s="540"/>
      <c r="O1923" s="541"/>
    </row>
    <row r="1924" spans="8:15" s="175" customFormat="1" x14ac:dyDescent="0.25">
      <c r="H1924" s="540"/>
      <c r="O1924" s="541"/>
    </row>
    <row r="1925" spans="8:15" s="175" customFormat="1" x14ac:dyDescent="0.25">
      <c r="H1925" s="540"/>
      <c r="O1925" s="541"/>
    </row>
    <row r="1926" spans="8:15" s="175" customFormat="1" x14ac:dyDescent="0.25">
      <c r="H1926" s="540"/>
      <c r="O1926" s="541"/>
    </row>
    <row r="1927" spans="8:15" s="175" customFormat="1" x14ac:dyDescent="0.25">
      <c r="H1927" s="540"/>
      <c r="O1927" s="541"/>
    </row>
    <row r="1928" spans="8:15" s="175" customFormat="1" x14ac:dyDescent="0.25">
      <c r="H1928" s="540"/>
      <c r="O1928" s="541"/>
    </row>
    <row r="1929" spans="8:15" s="175" customFormat="1" x14ac:dyDescent="0.25">
      <c r="H1929" s="540"/>
      <c r="O1929" s="541"/>
    </row>
    <row r="1930" spans="8:15" s="175" customFormat="1" x14ac:dyDescent="0.25">
      <c r="H1930" s="540"/>
      <c r="O1930" s="541"/>
    </row>
    <row r="1931" spans="8:15" s="175" customFormat="1" x14ac:dyDescent="0.25">
      <c r="H1931" s="540"/>
      <c r="O1931" s="541"/>
    </row>
    <row r="1932" spans="8:15" s="175" customFormat="1" x14ac:dyDescent="0.25">
      <c r="H1932" s="540"/>
      <c r="O1932" s="541"/>
    </row>
    <row r="1933" spans="8:15" s="175" customFormat="1" x14ac:dyDescent="0.25">
      <c r="H1933" s="540"/>
      <c r="O1933" s="541"/>
    </row>
    <row r="1934" spans="8:15" s="175" customFormat="1" x14ac:dyDescent="0.25">
      <c r="H1934" s="540"/>
      <c r="O1934" s="541"/>
    </row>
    <row r="1935" spans="8:15" s="175" customFormat="1" x14ac:dyDescent="0.25">
      <c r="H1935" s="540"/>
      <c r="O1935" s="541"/>
    </row>
    <row r="1936" spans="8:15" s="175" customFormat="1" x14ac:dyDescent="0.25">
      <c r="H1936" s="540"/>
      <c r="O1936" s="541"/>
    </row>
    <row r="1937" spans="8:15" s="175" customFormat="1" x14ac:dyDescent="0.25">
      <c r="H1937" s="540"/>
      <c r="O1937" s="541"/>
    </row>
    <row r="1938" spans="8:15" s="175" customFormat="1" x14ac:dyDescent="0.25">
      <c r="H1938" s="540"/>
      <c r="O1938" s="541"/>
    </row>
    <row r="1939" spans="8:15" s="175" customFormat="1" x14ac:dyDescent="0.25">
      <c r="H1939" s="540"/>
      <c r="O1939" s="541"/>
    </row>
    <row r="1940" spans="8:15" s="175" customFormat="1" x14ac:dyDescent="0.25">
      <c r="H1940" s="540"/>
      <c r="O1940" s="541"/>
    </row>
    <row r="1941" spans="8:15" s="175" customFormat="1" x14ac:dyDescent="0.25">
      <c r="H1941" s="540"/>
      <c r="O1941" s="541"/>
    </row>
    <row r="1942" spans="8:15" s="175" customFormat="1" x14ac:dyDescent="0.25">
      <c r="H1942" s="540"/>
      <c r="O1942" s="541"/>
    </row>
    <row r="1943" spans="8:15" s="175" customFormat="1" x14ac:dyDescent="0.25">
      <c r="H1943" s="540"/>
      <c r="O1943" s="541"/>
    </row>
    <row r="1944" spans="8:15" s="175" customFormat="1" x14ac:dyDescent="0.25">
      <c r="H1944" s="540"/>
      <c r="O1944" s="541"/>
    </row>
    <row r="1945" spans="8:15" s="175" customFormat="1" x14ac:dyDescent="0.25">
      <c r="H1945" s="540"/>
      <c r="O1945" s="541"/>
    </row>
    <row r="1946" spans="8:15" s="175" customFormat="1" x14ac:dyDescent="0.25">
      <c r="H1946" s="540"/>
      <c r="O1946" s="541"/>
    </row>
    <row r="1947" spans="8:15" s="175" customFormat="1" x14ac:dyDescent="0.25">
      <c r="H1947" s="540"/>
      <c r="O1947" s="541"/>
    </row>
    <row r="1948" spans="8:15" s="175" customFormat="1" x14ac:dyDescent="0.25">
      <c r="H1948" s="540"/>
      <c r="O1948" s="541"/>
    </row>
    <row r="1949" spans="8:15" s="175" customFormat="1" x14ac:dyDescent="0.25">
      <c r="H1949" s="540"/>
      <c r="O1949" s="541"/>
    </row>
    <row r="1950" spans="8:15" s="175" customFormat="1" x14ac:dyDescent="0.25">
      <c r="H1950" s="540"/>
      <c r="O1950" s="541"/>
    </row>
    <row r="1951" spans="8:15" s="175" customFormat="1" x14ac:dyDescent="0.25">
      <c r="H1951" s="540"/>
      <c r="O1951" s="541"/>
    </row>
    <row r="1952" spans="8:15" s="175" customFormat="1" x14ac:dyDescent="0.25">
      <c r="H1952" s="540"/>
      <c r="O1952" s="541"/>
    </row>
    <row r="1953" spans="8:15" s="175" customFormat="1" x14ac:dyDescent="0.25">
      <c r="H1953" s="540"/>
      <c r="O1953" s="541"/>
    </row>
    <row r="1954" spans="8:15" s="175" customFormat="1" x14ac:dyDescent="0.25">
      <c r="H1954" s="540"/>
      <c r="O1954" s="541"/>
    </row>
    <row r="1955" spans="8:15" s="175" customFormat="1" x14ac:dyDescent="0.25">
      <c r="H1955" s="540"/>
      <c r="O1955" s="541"/>
    </row>
    <row r="1956" spans="8:15" s="175" customFormat="1" x14ac:dyDescent="0.25">
      <c r="H1956" s="540"/>
      <c r="O1956" s="541"/>
    </row>
    <row r="1957" spans="8:15" s="175" customFormat="1" x14ac:dyDescent="0.25">
      <c r="H1957" s="540"/>
      <c r="O1957" s="541"/>
    </row>
    <row r="1958" spans="8:15" s="175" customFormat="1" x14ac:dyDescent="0.25">
      <c r="H1958" s="540"/>
      <c r="O1958" s="541"/>
    </row>
    <row r="1959" spans="8:15" s="175" customFormat="1" x14ac:dyDescent="0.25">
      <c r="H1959" s="540"/>
      <c r="O1959" s="541"/>
    </row>
    <row r="1960" spans="8:15" s="175" customFormat="1" x14ac:dyDescent="0.25">
      <c r="H1960" s="540"/>
      <c r="O1960" s="541"/>
    </row>
    <row r="1961" spans="8:15" s="175" customFormat="1" x14ac:dyDescent="0.25">
      <c r="H1961" s="540"/>
      <c r="O1961" s="541"/>
    </row>
    <row r="1962" spans="8:15" s="175" customFormat="1" x14ac:dyDescent="0.25">
      <c r="H1962" s="540"/>
      <c r="O1962" s="541"/>
    </row>
    <row r="1963" spans="8:15" s="175" customFormat="1" x14ac:dyDescent="0.25">
      <c r="H1963" s="540"/>
      <c r="O1963" s="541"/>
    </row>
    <row r="1964" spans="8:15" s="175" customFormat="1" x14ac:dyDescent="0.25">
      <c r="H1964" s="540"/>
      <c r="O1964" s="541"/>
    </row>
    <row r="1965" spans="8:15" s="175" customFormat="1" x14ac:dyDescent="0.25">
      <c r="H1965" s="540"/>
      <c r="O1965" s="541"/>
    </row>
    <row r="1966" spans="8:15" s="175" customFormat="1" x14ac:dyDescent="0.25">
      <c r="H1966" s="540"/>
      <c r="O1966" s="541"/>
    </row>
    <row r="1967" spans="8:15" s="175" customFormat="1" x14ac:dyDescent="0.25">
      <c r="H1967" s="540"/>
      <c r="O1967" s="541"/>
    </row>
    <row r="1968" spans="8:15" s="175" customFormat="1" x14ac:dyDescent="0.25">
      <c r="H1968" s="540"/>
      <c r="O1968" s="541"/>
    </row>
    <row r="1969" spans="8:15" s="175" customFormat="1" x14ac:dyDescent="0.25">
      <c r="H1969" s="540"/>
      <c r="O1969" s="541"/>
    </row>
    <row r="1970" spans="8:15" s="175" customFormat="1" x14ac:dyDescent="0.25">
      <c r="H1970" s="540"/>
      <c r="O1970" s="541"/>
    </row>
    <row r="1971" spans="8:15" s="175" customFormat="1" x14ac:dyDescent="0.25">
      <c r="H1971" s="540"/>
      <c r="O1971" s="541"/>
    </row>
    <row r="1972" spans="8:15" s="175" customFormat="1" x14ac:dyDescent="0.25">
      <c r="H1972" s="540"/>
      <c r="O1972" s="541"/>
    </row>
    <row r="1973" spans="8:15" s="175" customFormat="1" x14ac:dyDescent="0.25">
      <c r="H1973" s="540"/>
      <c r="O1973" s="541"/>
    </row>
    <row r="1974" spans="8:15" s="175" customFormat="1" x14ac:dyDescent="0.25">
      <c r="H1974" s="540"/>
      <c r="O1974" s="541"/>
    </row>
    <row r="1975" spans="8:15" s="175" customFormat="1" x14ac:dyDescent="0.25">
      <c r="H1975" s="540"/>
      <c r="O1975" s="541"/>
    </row>
    <row r="1976" spans="8:15" s="175" customFormat="1" x14ac:dyDescent="0.25">
      <c r="H1976" s="540"/>
      <c r="O1976" s="541"/>
    </row>
    <row r="1977" spans="8:15" s="175" customFormat="1" x14ac:dyDescent="0.25">
      <c r="H1977" s="540"/>
      <c r="O1977" s="541"/>
    </row>
    <row r="1978" spans="8:15" s="175" customFormat="1" x14ac:dyDescent="0.25">
      <c r="H1978" s="540"/>
      <c r="O1978" s="541"/>
    </row>
    <row r="1979" spans="8:15" s="175" customFormat="1" x14ac:dyDescent="0.25">
      <c r="H1979" s="540"/>
      <c r="O1979" s="541"/>
    </row>
    <row r="1980" spans="8:15" s="175" customFormat="1" x14ac:dyDescent="0.25">
      <c r="H1980" s="540"/>
      <c r="O1980" s="541"/>
    </row>
    <row r="1981" spans="8:15" s="175" customFormat="1" x14ac:dyDescent="0.25">
      <c r="H1981" s="540"/>
      <c r="O1981" s="541"/>
    </row>
    <row r="1982" spans="8:15" s="175" customFormat="1" x14ac:dyDescent="0.25">
      <c r="H1982" s="540"/>
      <c r="O1982" s="541"/>
    </row>
    <row r="1983" spans="8:15" s="175" customFormat="1" x14ac:dyDescent="0.25">
      <c r="H1983" s="540"/>
      <c r="O1983" s="541"/>
    </row>
    <row r="1984" spans="8:15" s="175" customFormat="1" x14ac:dyDescent="0.25">
      <c r="H1984" s="540"/>
      <c r="O1984" s="541"/>
    </row>
    <row r="1985" spans="8:15" s="175" customFormat="1" x14ac:dyDescent="0.25">
      <c r="H1985" s="540"/>
      <c r="O1985" s="541"/>
    </row>
    <row r="1986" spans="8:15" s="175" customFormat="1" x14ac:dyDescent="0.25">
      <c r="H1986" s="540"/>
      <c r="O1986" s="541"/>
    </row>
    <row r="1987" spans="8:15" s="175" customFormat="1" x14ac:dyDescent="0.25">
      <c r="H1987" s="540"/>
      <c r="O1987" s="541"/>
    </row>
    <row r="1988" spans="8:15" s="175" customFormat="1" x14ac:dyDescent="0.25">
      <c r="H1988" s="540"/>
      <c r="O1988" s="541"/>
    </row>
    <row r="1989" spans="8:15" s="175" customFormat="1" x14ac:dyDescent="0.25">
      <c r="H1989" s="540"/>
      <c r="O1989" s="541"/>
    </row>
    <row r="1990" spans="8:15" s="175" customFormat="1" x14ac:dyDescent="0.25">
      <c r="H1990" s="540"/>
      <c r="O1990" s="541"/>
    </row>
    <row r="1991" spans="8:15" s="175" customFormat="1" x14ac:dyDescent="0.25">
      <c r="H1991" s="540"/>
      <c r="O1991" s="541"/>
    </row>
    <row r="1992" spans="8:15" s="175" customFormat="1" x14ac:dyDescent="0.25">
      <c r="H1992" s="540"/>
      <c r="O1992" s="541"/>
    </row>
    <row r="1993" spans="8:15" s="175" customFormat="1" x14ac:dyDescent="0.25">
      <c r="H1993" s="540"/>
      <c r="O1993" s="541"/>
    </row>
    <row r="1994" spans="8:15" s="175" customFormat="1" x14ac:dyDescent="0.25">
      <c r="H1994" s="540"/>
      <c r="O1994" s="541"/>
    </row>
    <row r="1995" spans="8:15" s="175" customFormat="1" x14ac:dyDescent="0.25">
      <c r="H1995" s="540"/>
      <c r="O1995" s="541"/>
    </row>
    <row r="1996" spans="8:15" s="175" customFormat="1" x14ac:dyDescent="0.25">
      <c r="H1996" s="540"/>
      <c r="O1996" s="541"/>
    </row>
    <row r="1997" spans="8:15" s="175" customFormat="1" x14ac:dyDescent="0.25">
      <c r="H1997" s="540"/>
      <c r="O1997" s="541"/>
    </row>
    <row r="1998" spans="8:15" s="175" customFormat="1" x14ac:dyDescent="0.25">
      <c r="H1998" s="540"/>
      <c r="O1998" s="541"/>
    </row>
    <row r="1999" spans="8:15" s="175" customFormat="1" x14ac:dyDescent="0.25">
      <c r="H1999" s="540"/>
      <c r="O1999" s="541"/>
    </row>
    <row r="2000" spans="8:15" s="175" customFormat="1" x14ac:dyDescent="0.25">
      <c r="H2000" s="540"/>
      <c r="O2000" s="541"/>
    </row>
    <row r="2001" spans="8:15" s="175" customFormat="1" x14ac:dyDescent="0.25">
      <c r="H2001" s="540"/>
      <c r="O2001" s="541"/>
    </row>
    <row r="2002" spans="8:15" s="175" customFormat="1" x14ac:dyDescent="0.25">
      <c r="H2002" s="540"/>
      <c r="O2002" s="541"/>
    </row>
    <row r="2003" spans="8:15" s="175" customFormat="1" x14ac:dyDescent="0.25">
      <c r="H2003" s="540"/>
      <c r="O2003" s="541"/>
    </row>
    <row r="2004" spans="8:15" s="175" customFormat="1" x14ac:dyDescent="0.25">
      <c r="H2004" s="540"/>
      <c r="O2004" s="541"/>
    </row>
    <row r="2005" spans="8:15" s="175" customFormat="1" x14ac:dyDescent="0.25">
      <c r="H2005" s="540"/>
      <c r="O2005" s="541"/>
    </row>
    <row r="2006" spans="8:15" s="175" customFormat="1" x14ac:dyDescent="0.25">
      <c r="H2006" s="540"/>
      <c r="O2006" s="541"/>
    </row>
    <row r="2007" spans="8:15" s="175" customFormat="1" x14ac:dyDescent="0.25">
      <c r="H2007" s="540"/>
      <c r="O2007" s="541"/>
    </row>
    <row r="2008" spans="8:15" s="175" customFormat="1" x14ac:dyDescent="0.25">
      <c r="H2008" s="540"/>
      <c r="O2008" s="541"/>
    </row>
    <row r="2009" spans="8:15" s="175" customFormat="1" x14ac:dyDescent="0.25">
      <c r="H2009" s="540"/>
      <c r="O2009" s="541"/>
    </row>
    <row r="2010" spans="8:15" s="175" customFormat="1" x14ac:dyDescent="0.25">
      <c r="H2010" s="540"/>
      <c r="O2010" s="541"/>
    </row>
    <row r="2011" spans="8:15" s="175" customFormat="1" x14ac:dyDescent="0.25">
      <c r="H2011" s="540"/>
      <c r="O2011" s="541"/>
    </row>
    <row r="2012" spans="8:15" s="175" customFormat="1" x14ac:dyDescent="0.25">
      <c r="H2012" s="540"/>
      <c r="O2012" s="541"/>
    </row>
    <row r="2013" spans="8:15" s="175" customFormat="1" x14ac:dyDescent="0.25">
      <c r="H2013" s="540"/>
      <c r="O2013" s="541"/>
    </row>
    <row r="2014" spans="8:15" s="175" customFormat="1" x14ac:dyDescent="0.25">
      <c r="H2014" s="540"/>
      <c r="O2014" s="541"/>
    </row>
    <row r="2015" spans="8:15" s="175" customFormat="1" x14ac:dyDescent="0.25">
      <c r="H2015" s="540"/>
      <c r="O2015" s="541"/>
    </row>
    <row r="2016" spans="8:15" s="175" customFormat="1" x14ac:dyDescent="0.25">
      <c r="H2016" s="540"/>
      <c r="O2016" s="541"/>
    </row>
    <row r="2017" spans="8:15" s="175" customFormat="1" x14ac:dyDescent="0.25">
      <c r="H2017" s="540"/>
      <c r="O2017" s="541"/>
    </row>
    <row r="2018" spans="8:15" s="175" customFormat="1" x14ac:dyDescent="0.25">
      <c r="H2018" s="540"/>
      <c r="O2018" s="541"/>
    </row>
    <row r="2019" spans="8:15" s="175" customFormat="1" x14ac:dyDescent="0.25">
      <c r="H2019" s="540"/>
      <c r="O2019" s="541"/>
    </row>
    <row r="2020" spans="8:15" s="175" customFormat="1" x14ac:dyDescent="0.25">
      <c r="H2020" s="540"/>
      <c r="O2020" s="541"/>
    </row>
    <row r="2021" spans="8:15" s="175" customFormat="1" x14ac:dyDescent="0.25">
      <c r="H2021" s="540"/>
      <c r="O2021" s="541"/>
    </row>
    <row r="2022" spans="8:15" s="175" customFormat="1" x14ac:dyDescent="0.25">
      <c r="H2022" s="540"/>
      <c r="O2022" s="541"/>
    </row>
    <row r="2023" spans="8:15" s="175" customFormat="1" x14ac:dyDescent="0.25">
      <c r="H2023" s="540"/>
      <c r="O2023" s="541"/>
    </row>
    <row r="2024" spans="8:15" s="175" customFormat="1" x14ac:dyDescent="0.25">
      <c r="H2024" s="540"/>
      <c r="O2024" s="541"/>
    </row>
    <row r="2025" spans="8:15" s="175" customFormat="1" x14ac:dyDescent="0.25">
      <c r="H2025" s="540"/>
      <c r="O2025" s="541"/>
    </row>
    <row r="2026" spans="8:15" s="175" customFormat="1" x14ac:dyDescent="0.25">
      <c r="H2026" s="540"/>
      <c r="O2026" s="541"/>
    </row>
    <row r="2027" spans="8:15" s="175" customFormat="1" x14ac:dyDescent="0.25">
      <c r="H2027" s="540"/>
      <c r="O2027" s="541"/>
    </row>
    <row r="2028" spans="8:15" s="175" customFormat="1" x14ac:dyDescent="0.25">
      <c r="H2028" s="540"/>
      <c r="O2028" s="541"/>
    </row>
    <row r="2029" spans="8:15" s="175" customFormat="1" x14ac:dyDescent="0.25">
      <c r="H2029" s="540"/>
      <c r="O2029" s="541"/>
    </row>
    <row r="2030" spans="8:15" s="175" customFormat="1" x14ac:dyDescent="0.25">
      <c r="H2030" s="540"/>
      <c r="O2030" s="541"/>
    </row>
    <row r="2031" spans="8:15" s="175" customFormat="1" x14ac:dyDescent="0.25">
      <c r="H2031" s="540"/>
      <c r="O2031" s="541"/>
    </row>
    <row r="2032" spans="8:15" s="175" customFormat="1" x14ac:dyDescent="0.25">
      <c r="H2032" s="540"/>
      <c r="O2032" s="541"/>
    </row>
    <row r="2033" spans="8:15" s="175" customFormat="1" x14ac:dyDescent="0.25">
      <c r="H2033" s="540"/>
      <c r="O2033" s="541"/>
    </row>
    <row r="2034" spans="8:15" s="175" customFormat="1" x14ac:dyDescent="0.25">
      <c r="H2034" s="540"/>
      <c r="O2034" s="541"/>
    </row>
    <row r="2035" spans="8:15" s="175" customFormat="1" x14ac:dyDescent="0.25">
      <c r="H2035" s="540"/>
      <c r="O2035" s="541"/>
    </row>
    <row r="2036" spans="8:15" s="175" customFormat="1" x14ac:dyDescent="0.25">
      <c r="H2036" s="540"/>
      <c r="O2036" s="541"/>
    </row>
    <row r="2037" spans="8:15" s="175" customFormat="1" x14ac:dyDescent="0.25">
      <c r="H2037" s="540"/>
      <c r="O2037" s="541"/>
    </row>
    <row r="2038" spans="8:15" s="175" customFormat="1" x14ac:dyDescent="0.25">
      <c r="H2038" s="540"/>
      <c r="O2038" s="541"/>
    </row>
    <row r="2039" spans="8:15" s="175" customFormat="1" x14ac:dyDescent="0.25">
      <c r="H2039" s="540"/>
      <c r="O2039" s="541"/>
    </row>
    <row r="2040" spans="8:15" s="175" customFormat="1" x14ac:dyDescent="0.25">
      <c r="H2040" s="540"/>
      <c r="O2040" s="541"/>
    </row>
    <row r="2041" spans="8:15" s="175" customFormat="1" x14ac:dyDescent="0.25">
      <c r="H2041" s="540"/>
      <c r="O2041" s="541"/>
    </row>
    <row r="2042" spans="8:15" s="175" customFormat="1" x14ac:dyDescent="0.25">
      <c r="H2042" s="540"/>
      <c r="O2042" s="541"/>
    </row>
    <row r="2043" spans="8:15" s="175" customFormat="1" x14ac:dyDescent="0.25">
      <c r="H2043" s="540"/>
      <c r="O2043" s="541"/>
    </row>
    <row r="2044" spans="8:15" s="175" customFormat="1" x14ac:dyDescent="0.25">
      <c r="H2044" s="540"/>
      <c r="O2044" s="541"/>
    </row>
    <row r="2045" spans="8:15" s="175" customFormat="1" x14ac:dyDescent="0.25">
      <c r="H2045" s="540"/>
      <c r="O2045" s="541"/>
    </row>
    <row r="2046" spans="8:15" s="175" customFormat="1" x14ac:dyDescent="0.25">
      <c r="H2046" s="540"/>
      <c r="O2046" s="541"/>
    </row>
    <row r="2047" spans="8:15" s="175" customFormat="1" x14ac:dyDescent="0.25">
      <c r="H2047" s="540"/>
      <c r="O2047" s="541"/>
    </row>
    <row r="2048" spans="8:15" s="175" customFormat="1" x14ac:dyDescent="0.25">
      <c r="H2048" s="540"/>
      <c r="O2048" s="541"/>
    </row>
    <row r="2049" spans="8:15" s="175" customFormat="1" x14ac:dyDescent="0.25">
      <c r="H2049" s="540"/>
      <c r="O2049" s="541"/>
    </row>
    <row r="2050" spans="8:15" s="175" customFormat="1" x14ac:dyDescent="0.25">
      <c r="H2050" s="540"/>
      <c r="O2050" s="541"/>
    </row>
    <row r="2051" spans="8:15" s="175" customFormat="1" x14ac:dyDescent="0.25">
      <c r="H2051" s="540"/>
      <c r="O2051" s="541"/>
    </row>
    <row r="2052" spans="8:15" s="175" customFormat="1" x14ac:dyDescent="0.25">
      <c r="H2052" s="540"/>
      <c r="O2052" s="541"/>
    </row>
    <row r="2053" spans="8:15" s="175" customFormat="1" x14ac:dyDescent="0.25">
      <c r="H2053" s="540"/>
      <c r="O2053" s="541"/>
    </row>
    <row r="2054" spans="8:15" s="175" customFormat="1" x14ac:dyDescent="0.25">
      <c r="H2054" s="540"/>
      <c r="O2054" s="541"/>
    </row>
    <row r="2055" spans="8:15" s="175" customFormat="1" x14ac:dyDescent="0.25">
      <c r="H2055" s="540"/>
      <c r="O2055" s="541"/>
    </row>
    <row r="2056" spans="8:15" s="175" customFormat="1" x14ac:dyDescent="0.25">
      <c r="H2056" s="540"/>
      <c r="O2056" s="541"/>
    </row>
    <row r="2057" spans="8:15" s="175" customFormat="1" x14ac:dyDescent="0.25">
      <c r="H2057" s="540"/>
      <c r="O2057" s="541"/>
    </row>
    <row r="2058" spans="8:15" s="175" customFormat="1" x14ac:dyDescent="0.25">
      <c r="H2058" s="540"/>
      <c r="O2058" s="541"/>
    </row>
    <row r="2059" spans="8:15" s="175" customFormat="1" x14ac:dyDescent="0.25">
      <c r="H2059" s="540"/>
      <c r="O2059" s="541"/>
    </row>
    <row r="2060" spans="8:15" s="175" customFormat="1" x14ac:dyDescent="0.25">
      <c r="H2060" s="540"/>
      <c r="O2060" s="541"/>
    </row>
    <row r="2061" spans="8:15" s="175" customFormat="1" x14ac:dyDescent="0.25">
      <c r="H2061" s="540"/>
      <c r="O2061" s="541"/>
    </row>
    <row r="2062" spans="8:15" s="175" customFormat="1" x14ac:dyDescent="0.25">
      <c r="H2062" s="540"/>
      <c r="O2062" s="541"/>
    </row>
    <row r="2063" spans="8:15" s="175" customFormat="1" x14ac:dyDescent="0.25">
      <c r="H2063" s="540"/>
      <c r="O2063" s="541"/>
    </row>
    <row r="2064" spans="8:15" s="175" customFormat="1" x14ac:dyDescent="0.25">
      <c r="H2064" s="540"/>
      <c r="O2064" s="541"/>
    </row>
    <row r="2065" spans="8:15" s="175" customFormat="1" x14ac:dyDescent="0.25">
      <c r="H2065" s="540"/>
      <c r="O2065" s="541"/>
    </row>
    <row r="2066" spans="8:15" s="175" customFormat="1" x14ac:dyDescent="0.25">
      <c r="H2066" s="540"/>
      <c r="O2066" s="541"/>
    </row>
    <row r="2067" spans="8:15" s="175" customFormat="1" x14ac:dyDescent="0.25">
      <c r="H2067" s="540"/>
      <c r="O2067" s="541"/>
    </row>
    <row r="2068" spans="8:15" s="175" customFormat="1" x14ac:dyDescent="0.25">
      <c r="H2068" s="540"/>
      <c r="O2068" s="541"/>
    </row>
    <row r="2069" spans="8:15" s="175" customFormat="1" x14ac:dyDescent="0.25">
      <c r="H2069" s="540"/>
      <c r="O2069" s="541"/>
    </row>
    <row r="2070" spans="8:15" s="175" customFormat="1" x14ac:dyDescent="0.25">
      <c r="H2070" s="540"/>
      <c r="O2070" s="541"/>
    </row>
    <row r="2071" spans="8:15" s="175" customFormat="1" x14ac:dyDescent="0.25">
      <c r="H2071" s="540"/>
      <c r="O2071" s="541"/>
    </row>
    <row r="2072" spans="8:15" s="175" customFormat="1" x14ac:dyDescent="0.25">
      <c r="H2072" s="540"/>
      <c r="O2072" s="541"/>
    </row>
    <row r="2073" spans="8:15" s="175" customFormat="1" x14ac:dyDescent="0.25">
      <c r="H2073" s="540"/>
      <c r="O2073" s="541"/>
    </row>
    <row r="2074" spans="8:15" s="175" customFormat="1" x14ac:dyDescent="0.25">
      <c r="H2074" s="540"/>
      <c r="O2074" s="541"/>
    </row>
    <row r="2075" spans="8:15" s="175" customFormat="1" x14ac:dyDescent="0.25">
      <c r="H2075" s="540"/>
      <c r="O2075" s="541"/>
    </row>
    <row r="2076" spans="8:15" s="175" customFormat="1" x14ac:dyDescent="0.25">
      <c r="H2076" s="540"/>
      <c r="O2076" s="541"/>
    </row>
    <row r="2077" spans="8:15" s="175" customFormat="1" x14ac:dyDescent="0.25">
      <c r="H2077" s="540"/>
      <c r="O2077" s="541"/>
    </row>
    <row r="2078" spans="8:15" s="175" customFormat="1" x14ac:dyDescent="0.25">
      <c r="H2078" s="540"/>
      <c r="O2078" s="541"/>
    </row>
    <row r="2079" spans="8:15" s="175" customFormat="1" x14ac:dyDescent="0.25">
      <c r="H2079" s="540"/>
      <c r="O2079" s="541"/>
    </row>
    <row r="2080" spans="8:15" s="175" customFormat="1" x14ac:dyDescent="0.25">
      <c r="H2080" s="540"/>
      <c r="O2080" s="541"/>
    </row>
    <row r="2081" spans="8:15" s="175" customFormat="1" x14ac:dyDescent="0.25">
      <c r="H2081" s="540"/>
      <c r="O2081" s="541"/>
    </row>
    <row r="2082" spans="8:15" s="175" customFormat="1" x14ac:dyDescent="0.25">
      <c r="H2082" s="540"/>
      <c r="O2082" s="541"/>
    </row>
    <row r="2083" spans="8:15" s="175" customFormat="1" x14ac:dyDescent="0.25">
      <c r="H2083" s="540"/>
      <c r="O2083" s="541"/>
    </row>
    <row r="2084" spans="8:15" s="175" customFormat="1" x14ac:dyDescent="0.25">
      <c r="H2084" s="540"/>
      <c r="O2084" s="541"/>
    </row>
    <row r="2085" spans="8:15" s="175" customFormat="1" x14ac:dyDescent="0.25">
      <c r="H2085" s="540"/>
      <c r="O2085" s="541"/>
    </row>
    <row r="2086" spans="8:15" s="175" customFormat="1" x14ac:dyDescent="0.25">
      <c r="H2086" s="540"/>
      <c r="O2086" s="541"/>
    </row>
    <row r="2087" spans="8:15" s="175" customFormat="1" x14ac:dyDescent="0.25">
      <c r="H2087" s="540"/>
      <c r="O2087" s="541"/>
    </row>
    <row r="2088" spans="8:15" s="175" customFormat="1" x14ac:dyDescent="0.25">
      <c r="H2088" s="540"/>
      <c r="O2088" s="541"/>
    </row>
    <row r="2089" spans="8:15" s="175" customFormat="1" x14ac:dyDescent="0.25">
      <c r="H2089" s="540"/>
      <c r="O2089" s="541"/>
    </row>
    <row r="2090" spans="8:15" s="175" customFormat="1" x14ac:dyDescent="0.25">
      <c r="H2090" s="540"/>
      <c r="O2090" s="541"/>
    </row>
    <row r="2091" spans="8:15" s="175" customFormat="1" x14ac:dyDescent="0.25">
      <c r="H2091" s="540"/>
      <c r="O2091" s="541"/>
    </row>
    <row r="2092" spans="8:15" s="175" customFormat="1" x14ac:dyDescent="0.25">
      <c r="H2092" s="540"/>
      <c r="O2092" s="541"/>
    </row>
    <row r="2093" spans="8:15" s="175" customFormat="1" x14ac:dyDescent="0.25">
      <c r="H2093" s="540"/>
      <c r="O2093" s="541"/>
    </row>
    <row r="2094" spans="8:15" s="175" customFormat="1" x14ac:dyDescent="0.25">
      <c r="H2094" s="540"/>
      <c r="O2094" s="541"/>
    </row>
    <row r="2095" spans="8:15" s="175" customFormat="1" x14ac:dyDescent="0.25">
      <c r="H2095" s="540"/>
      <c r="O2095" s="541"/>
    </row>
    <row r="2096" spans="8:15" s="175" customFormat="1" x14ac:dyDescent="0.25">
      <c r="H2096" s="540"/>
      <c r="O2096" s="541"/>
    </row>
    <row r="2097" spans="8:15" s="175" customFormat="1" x14ac:dyDescent="0.25">
      <c r="H2097" s="540"/>
      <c r="O2097" s="541"/>
    </row>
    <row r="2098" spans="8:15" s="175" customFormat="1" x14ac:dyDescent="0.25">
      <c r="H2098" s="540"/>
      <c r="O2098" s="541"/>
    </row>
    <row r="2099" spans="8:15" s="175" customFormat="1" x14ac:dyDescent="0.25">
      <c r="H2099" s="540"/>
      <c r="O2099" s="541"/>
    </row>
    <row r="2100" spans="8:15" s="175" customFormat="1" x14ac:dyDescent="0.25">
      <c r="H2100" s="540"/>
      <c r="O2100" s="541"/>
    </row>
    <row r="2101" spans="8:15" s="175" customFormat="1" x14ac:dyDescent="0.25">
      <c r="H2101" s="540"/>
      <c r="O2101" s="541"/>
    </row>
    <row r="2102" spans="8:15" s="175" customFormat="1" x14ac:dyDescent="0.25">
      <c r="H2102" s="540"/>
      <c r="O2102" s="541"/>
    </row>
    <row r="2103" spans="8:15" s="175" customFormat="1" x14ac:dyDescent="0.25">
      <c r="H2103" s="540"/>
      <c r="O2103" s="541"/>
    </row>
    <row r="2104" spans="8:15" s="175" customFormat="1" x14ac:dyDescent="0.25">
      <c r="H2104" s="540"/>
      <c r="O2104" s="541"/>
    </row>
    <row r="2105" spans="8:15" s="175" customFormat="1" x14ac:dyDescent="0.25">
      <c r="H2105" s="540"/>
      <c r="O2105" s="541"/>
    </row>
    <row r="2106" spans="8:15" s="175" customFormat="1" x14ac:dyDescent="0.25">
      <c r="H2106" s="540"/>
      <c r="O2106" s="541"/>
    </row>
    <row r="2107" spans="8:15" s="175" customFormat="1" x14ac:dyDescent="0.25">
      <c r="H2107" s="540"/>
      <c r="O2107" s="541"/>
    </row>
    <row r="2108" spans="8:15" s="175" customFormat="1" x14ac:dyDescent="0.25">
      <c r="H2108" s="540"/>
      <c r="O2108" s="541"/>
    </row>
    <row r="2109" spans="8:15" s="175" customFormat="1" x14ac:dyDescent="0.25">
      <c r="H2109" s="540"/>
      <c r="O2109" s="541"/>
    </row>
    <row r="2110" spans="8:15" s="175" customFormat="1" x14ac:dyDescent="0.25">
      <c r="H2110" s="540"/>
      <c r="O2110" s="541"/>
    </row>
    <row r="2111" spans="8:15" s="175" customFormat="1" x14ac:dyDescent="0.25">
      <c r="H2111" s="540"/>
      <c r="O2111" s="541"/>
    </row>
    <row r="2112" spans="8:15" s="175" customFormat="1" x14ac:dyDescent="0.25">
      <c r="H2112" s="540"/>
      <c r="O2112" s="541"/>
    </row>
    <row r="2113" spans="8:15" s="175" customFormat="1" x14ac:dyDescent="0.25">
      <c r="H2113" s="540"/>
      <c r="O2113" s="541"/>
    </row>
    <row r="2114" spans="8:15" s="175" customFormat="1" x14ac:dyDescent="0.25">
      <c r="H2114" s="540"/>
      <c r="O2114" s="541"/>
    </row>
    <row r="2115" spans="8:15" s="175" customFormat="1" x14ac:dyDescent="0.25">
      <c r="H2115" s="540"/>
      <c r="O2115" s="541"/>
    </row>
    <row r="2116" spans="8:15" s="175" customFormat="1" x14ac:dyDescent="0.25">
      <c r="H2116" s="540"/>
      <c r="O2116" s="541"/>
    </row>
    <row r="2117" spans="8:15" s="175" customFormat="1" x14ac:dyDescent="0.25">
      <c r="H2117" s="540"/>
      <c r="O2117" s="541"/>
    </row>
    <row r="2118" spans="8:15" s="175" customFormat="1" x14ac:dyDescent="0.25">
      <c r="H2118" s="540"/>
      <c r="O2118" s="541"/>
    </row>
    <row r="2119" spans="8:15" s="175" customFormat="1" x14ac:dyDescent="0.25">
      <c r="H2119" s="540"/>
      <c r="O2119" s="541"/>
    </row>
    <row r="2120" spans="8:15" s="175" customFormat="1" x14ac:dyDescent="0.25">
      <c r="H2120" s="540"/>
      <c r="O2120" s="541"/>
    </row>
    <row r="2121" spans="8:15" s="175" customFormat="1" x14ac:dyDescent="0.25">
      <c r="H2121" s="540"/>
      <c r="O2121" s="541"/>
    </row>
    <row r="2122" spans="8:15" s="175" customFormat="1" x14ac:dyDescent="0.25">
      <c r="H2122" s="540"/>
      <c r="O2122" s="541"/>
    </row>
    <row r="2123" spans="8:15" s="175" customFormat="1" x14ac:dyDescent="0.25">
      <c r="H2123" s="540"/>
      <c r="O2123" s="541"/>
    </row>
    <row r="2124" spans="8:15" s="175" customFormat="1" x14ac:dyDescent="0.25">
      <c r="H2124" s="540"/>
      <c r="O2124" s="541"/>
    </row>
    <row r="2125" spans="8:15" s="175" customFormat="1" x14ac:dyDescent="0.25">
      <c r="H2125" s="540"/>
      <c r="O2125" s="541"/>
    </row>
    <row r="2126" spans="8:15" s="175" customFormat="1" x14ac:dyDescent="0.25">
      <c r="H2126" s="540"/>
      <c r="O2126" s="541"/>
    </row>
    <row r="2127" spans="8:15" s="175" customFormat="1" x14ac:dyDescent="0.25">
      <c r="H2127" s="540"/>
      <c r="O2127" s="541"/>
    </row>
    <row r="2128" spans="8:15" s="175" customFormat="1" x14ac:dyDescent="0.25">
      <c r="H2128" s="540"/>
      <c r="O2128" s="541"/>
    </row>
    <row r="2129" spans="8:15" s="175" customFormat="1" x14ac:dyDescent="0.25">
      <c r="H2129" s="540"/>
      <c r="O2129" s="541"/>
    </row>
    <row r="2130" spans="8:15" s="175" customFormat="1" x14ac:dyDescent="0.25">
      <c r="H2130" s="540"/>
      <c r="O2130" s="541"/>
    </row>
    <row r="2131" spans="8:15" s="175" customFormat="1" x14ac:dyDescent="0.25">
      <c r="H2131" s="540"/>
      <c r="O2131" s="541"/>
    </row>
    <row r="2132" spans="8:15" s="175" customFormat="1" x14ac:dyDescent="0.25">
      <c r="H2132" s="540"/>
      <c r="O2132" s="541"/>
    </row>
    <row r="2133" spans="8:15" s="175" customFormat="1" x14ac:dyDescent="0.25">
      <c r="H2133" s="540"/>
      <c r="O2133" s="541"/>
    </row>
    <row r="2134" spans="8:15" s="175" customFormat="1" x14ac:dyDescent="0.25">
      <c r="H2134" s="540"/>
      <c r="O2134" s="541"/>
    </row>
    <row r="2135" spans="8:15" s="175" customFormat="1" x14ac:dyDescent="0.25">
      <c r="H2135" s="540"/>
      <c r="O2135" s="541"/>
    </row>
    <row r="2136" spans="8:15" s="175" customFormat="1" x14ac:dyDescent="0.25">
      <c r="H2136" s="540"/>
      <c r="O2136" s="541"/>
    </row>
    <row r="2137" spans="8:15" s="175" customFormat="1" x14ac:dyDescent="0.25">
      <c r="H2137" s="540"/>
      <c r="O2137" s="541"/>
    </row>
    <row r="2138" spans="8:15" s="175" customFormat="1" x14ac:dyDescent="0.25">
      <c r="H2138" s="540"/>
      <c r="O2138" s="541"/>
    </row>
    <row r="2139" spans="8:15" s="175" customFormat="1" x14ac:dyDescent="0.25">
      <c r="H2139" s="540"/>
      <c r="O2139" s="541"/>
    </row>
    <row r="2140" spans="8:15" s="175" customFormat="1" x14ac:dyDescent="0.25">
      <c r="H2140" s="540"/>
      <c r="O2140" s="541"/>
    </row>
    <row r="2141" spans="8:15" s="175" customFormat="1" x14ac:dyDescent="0.25">
      <c r="H2141" s="540"/>
      <c r="O2141" s="541"/>
    </row>
    <row r="2142" spans="8:15" s="175" customFormat="1" x14ac:dyDescent="0.25">
      <c r="H2142" s="540"/>
      <c r="O2142" s="541"/>
    </row>
    <row r="2143" spans="8:15" s="175" customFormat="1" x14ac:dyDescent="0.25">
      <c r="H2143" s="540"/>
      <c r="O2143" s="541"/>
    </row>
    <row r="2144" spans="8:15" s="175" customFormat="1" x14ac:dyDescent="0.25">
      <c r="H2144" s="540"/>
      <c r="O2144" s="541"/>
    </row>
    <row r="2145" spans="8:15" s="175" customFormat="1" x14ac:dyDescent="0.25">
      <c r="H2145" s="540"/>
      <c r="O2145" s="541"/>
    </row>
    <row r="2146" spans="8:15" s="175" customFormat="1" x14ac:dyDescent="0.25">
      <c r="H2146" s="540"/>
      <c r="O2146" s="541"/>
    </row>
    <row r="2147" spans="8:15" s="175" customFormat="1" x14ac:dyDescent="0.25">
      <c r="H2147" s="540"/>
      <c r="O2147" s="541"/>
    </row>
    <row r="2148" spans="8:15" s="175" customFormat="1" x14ac:dyDescent="0.25">
      <c r="H2148" s="540"/>
      <c r="O2148" s="541"/>
    </row>
    <row r="2149" spans="8:15" s="175" customFormat="1" x14ac:dyDescent="0.25">
      <c r="H2149" s="540"/>
      <c r="O2149" s="541"/>
    </row>
    <row r="2150" spans="8:15" s="175" customFormat="1" x14ac:dyDescent="0.25">
      <c r="H2150" s="540"/>
      <c r="O2150" s="541"/>
    </row>
    <row r="2151" spans="8:15" s="175" customFormat="1" x14ac:dyDescent="0.25">
      <c r="H2151" s="540"/>
      <c r="O2151" s="541"/>
    </row>
    <row r="2152" spans="8:15" s="175" customFormat="1" x14ac:dyDescent="0.25">
      <c r="H2152" s="540"/>
      <c r="O2152" s="541"/>
    </row>
    <row r="2153" spans="8:15" s="175" customFormat="1" x14ac:dyDescent="0.25">
      <c r="H2153" s="540"/>
      <c r="O2153" s="541"/>
    </row>
    <row r="2154" spans="8:15" s="175" customFormat="1" x14ac:dyDescent="0.25">
      <c r="H2154" s="540"/>
      <c r="O2154" s="541"/>
    </row>
    <row r="2155" spans="8:15" s="175" customFormat="1" x14ac:dyDescent="0.25">
      <c r="H2155" s="540"/>
      <c r="O2155" s="541"/>
    </row>
    <row r="2156" spans="8:15" s="175" customFormat="1" x14ac:dyDescent="0.25">
      <c r="H2156" s="540"/>
      <c r="O2156" s="541"/>
    </row>
    <row r="2157" spans="8:15" s="175" customFormat="1" x14ac:dyDescent="0.25">
      <c r="H2157" s="540"/>
      <c r="O2157" s="541"/>
    </row>
    <row r="2158" spans="8:15" s="175" customFormat="1" x14ac:dyDescent="0.25">
      <c r="H2158" s="540"/>
      <c r="O2158" s="541"/>
    </row>
    <row r="2159" spans="8:15" s="175" customFormat="1" x14ac:dyDescent="0.25">
      <c r="H2159" s="540"/>
      <c r="O2159" s="541"/>
    </row>
    <row r="2160" spans="8:15" s="175" customFormat="1" x14ac:dyDescent="0.25">
      <c r="H2160" s="540"/>
      <c r="O2160" s="541"/>
    </row>
    <row r="2161" spans="8:15" s="175" customFormat="1" x14ac:dyDescent="0.25">
      <c r="H2161" s="540"/>
      <c r="O2161" s="541"/>
    </row>
    <row r="2162" spans="8:15" s="175" customFormat="1" x14ac:dyDescent="0.25">
      <c r="H2162" s="540"/>
      <c r="O2162" s="541"/>
    </row>
    <row r="2163" spans="8:15" s="175" customFormat="1" x14ac:dyDescent="0.25">
      <c r="H2163" s="540"/>
      <c r="O2163" s="541"/>
    </row>
    <row r="2164" spans="8:15" s="175" customFormat="1" x14ac:dyDescent="0.25">
      <c r="H2164" s="540"/>
      <c r="O2164" s="541"/>
    </row>
    <row r="2165" spans="8:15" s="175" customFormat="1" x14ac:dyDescent="0.25">
      <c r="H2165" s="540"/>
      <c r="O2165" s="541"/>
    </row>
    <row r="2166" spans="8:15" s="175" customFormat="1" x14ac:dyDescent="0.25">
      <c r="H2166" s="540"/>
      <c r="O2166" s="541"/>
    </row>
    <row r="2167" spans="8:15" s="175" customFormat="1" x14ac:dyDescent="0.25">
      <c r="H2167" s="540"/>
      <c r="O2167" s="541"/>
    </row>
    <row r="2168" spans="8:15" s="175" customFormat="1" x14ac:dyDescent="0.25">
      <c r="H2168" s="540"/>
      <c r="O2168" s="541"/>
    </row>
    <row r="2169" spans="8:15" s="175" customFormat="1" x14ac:dyDescent="0.25">
      <c r="H2169" s="540"/>
      <c r="O2169" s="541"/>
    </row>
    <row r="2170" spans="8:15" s="175" customFormat="1" x14ac:dyDescent="0.25">
      <c r="H2170" s="540"/>
      <c r="O2170" s="541"/>
    </row>
    <row r="2171" spans="8:15" s="175" customFormat="1" x14ac:dyDescent="0.25">
      <c r="H2171" s="540"/>
      <c r="O2171" s="541"/>
    </row>
    <row r="2172" spans="8:15" s="175" customFormat="1" x14ac:dyDescent="0.25">
      <c r="H2172" s="540"/>
      <c r="O2172" s="541"/>
    </row>
    <row r="2173" spans="8:15" s="175" customFormat="1" x14ac:dyDescent="0.25">
      <c r="H2173" s="540"/>
      <c r="O2173" s="541"/>
    </row>
    <row r="2174" spans="8:15" s="175" customFormat="1" x14ac:dyDescent="0.25">
      <c r="H2174" s="540"/>
      <c r="O2174" s="541"/>
    </row>
    <row r="2175" spans="8:15" s="175" customFormat="1" x14ac:dyDescent="0.25">
      <c r="H2175" s="540"/>
      <c r="O2175" s="541"/>
    </row>
    <row r="2176" spans="8:15" s="175" customFormat="1" x14ac:dyDescent="0.25">
      <c r="H2176" s="540"/>
      <c r="O2176" s="541"/>
    </row>
    <row r="2177" spans="8:15" s="175" customFormat="1" x14ac:dyDescent="0.25">
      <c r="H2177" s="540"/>
      <c r="O2177" s="541"/>
    </row>
    <row r="2178" spans="8:15" s="175" customFormat="1" x14ac:dyDescent="0.25">
      <c r="H2178" s="540"/>
      <c r="O2178" s="541"/>
    </row>
    <row r="2179" spans="8:15" s="175" customFormat="1" x14ac:dyDescent="0.25">
      <c r="H2179" s="540"/>
      <c r="O2179" s="541"/>
    </row>
    <row r="2180" spans="8:15" s="175" customFormat="1" x14ac:dyDescent="0.25">
      <c r="H2180" s="540"/>
      <c r="O2180" s="541"/>
    </row>
    <row r="2181" spans="8:15" s="175" customFormat="1" x14ac:dyDescent="0.25">
      <c r="H2181" s="540"/>
      <c r="O2181" s="541"/>
    </row>
    <row r="2182" spans="8:15" s="175" customFormat="1" x14ac:dyDescent="0.25">
      <c r="H2182" s="540"/>
      <c r="O2182" s="541"/>
    </row>
    <row r="2183" spans="8:15" s="175" customFormat="1" x14ac:dyDescent="0.25">
      <c r="H2183" s="540"/>
      <c r="O2183" s="541"/>
    </row>
    <row r="2184" spans="8:15" s="175" customFormat="1" x14ac:dyDescent="0.25">
      <c r="H2184" s="540"/>
      <c r="O2184" s="541"/>
    </row>
    <row r="2185" spans="8:15" s="175" customFormat="1" x14ac:dyDescent="0.25">
      <c r="H2185" s="540"/>
      <c r="O2185" s="541"/>
    </row>
    <row r="2186" spans="8:15" s="175" customFormat="1" x14ac:dyDescent="0.25">
      <c r="H2186" s="540"/>
      <c r="O2186" s="541"/>
    </row>
    <row r="2187" spans="8:15" s="175" customFormat="1" x14ac:dyDescent="0.25">
      <c r="H2187" s="540"/>
      <c r="O2187" s="541"/>
    </row>
    <row r="2188" spans="8:15" s="175" customFormat="1" x14ac:dyDescent="0.25">
      <c r="H2188" s="540"/>
      <c r="O2188" s="541"/>
    </row>
    <row r="2189" spans="8:15" s="175" customFormat="1" x14ac:dyDescent="0.25">
      <c r="H2189" s="540"/>
      <c r="O2189" s="541"/>
    </row>
    <row r="2190" spans="8:15" s="175" customFormat="1" x14ac:dyDescent="0.25">
      <c r="H2190" s="540"/>
      <c r="O2190" s="541"/>
    </row>
    <row r="2191" spans="8:15" s="175" customFormat="1" x14ac:dyDescent="0.25">
      <c r="H2191" s="540"/>
      <c r="O2191" s="541"/>
    </row>
    <row r="2192" spans="8:15" s="175" customFormat="1" x14ac:dyDescent="0.25">
      <c r="H2192" s="540"/>
      <c r="O2192" s="541"/>
    </row>
    <row r="2193" spans="8:15" s="175" customFormat="1" x14ac:dyDescent="0.25">
      <c r="H2193" s="540"/>
      <c r="O2193" s="541"/>
    </row>
    <row r="2194" spans="8:15" s="175" customFormat="1" x14ac:dyDescent="0.25">
      <c r="H2194" s="540"/>
      <c r="O2194" s="541"/>
    </row>
    <row r="2195" spans="8:15" s="175" customFormat="1" x14ac:dyDescent="0.25">
      <c r="H2195" s="540"/>
      <c r="O2195" s="541"/>
    </row>
    <row r="2196" spans="8:15" s="175" customFormat="1" x14ac:dyDescent="0.25">
      <c r="H2196" s="540"/>
      <c r="O2196" s="541"/>
    </row>
    <row r="2197" spans="8:15" s="175" customFormat="1" x14ac:dyDescent="0.25">
      <c r="H2197" s="540"/>
      <c r="O2197" s="541"/>
    </row>
    <row r="2198" spans="8:15" s="175" customFormat="1" x14ac:dyDescent="0.25">
      <c r="H2198" s="540"/>
      <c r="O2198" s="541"/>
    </row>
    <row r="2199" spans="8:15" s="175" customFormat="1" x14ac:dyDescent="0.25">
      <c r="H2199" s="540"/>
      <c r="O2199" s="541"/>
    </row>
    <row r="2200" spans="8:15" s="175" customFormat="1" x14ac:dyDescent="0.25">
      <c r="H2200" s="540"/>
      <c r="O2200" s="541"/>
    </row>
    <row r="2201" spans="8:15" s="175" customFormat="1" x14ac:dyDescent="0.25">
      <c r="H2201" s="540"/>
      <c r="O2201" s="541"/>
    </row>
    <row r="2202" spans="8:15" s="175" customFormat="1" x14ac:dyDescent="0.25">
      <c r="H2202" s="540"/>
      <c r="O2202" s="541"/>
    </row>
    <row r="2203" spans="8:15" s="175" customFormat="1" x14ac:dyDescent="0.25">
      <c r="H2203" s="540"/>
      <c r="O2203" s="541"/>
    </row>
    <row r="2204" spans="8:15" s="175" customFormat="1" x14ac:dyDescent="0.25">
      <c r="H2204" s="540"/>
      <c r="O2204" s="541"/>
    </row>
    <row r="2205" spans="8:15" s="175" customFormat="1" x14ac:dyDescent="0.25">
      <c r="H2205" s="540"/>
      <c r="O2205" s="541"/>
    </row>
    <row r="2206" spans="8:15" s="175" customFormat="1" x14ac:dyDescent="0.25">
      <c r="H2206" s="540"/>
      <c r="O2206" s="541"/>
    </row>
    <row r="2207" spans="8:15" s="175" customFormat="1" x14ac:dyDescent="0.25">
      <c r="H2207" s="540"/>
      <c r="O2207" s="541"/>
    </row>
    <row r="2208" spans="8:15" s="175" customFormat="1" x14ac:dyDescent="0.25">
      <c r="H2208" s="540"/>
      <c r="O2208" s="541"/>
    </row>
    <row r="2209" spans="8:15" s="175" customFormat="1" x14ac:dyDescent="0.25">
      <c r="H2209" s="540"/>
      <c r="O2209" s="541"/>
    </row>
    <row r="2210" spans="8:15" s="175" customFormat="1" x14ac:dyDescent="0.25">
      <c r="H2210" s="540"/>
      <c r="O2210" s="541"/>
    </row>
    <row r="2211" spans="8:15" s="175" customFormat="1" x14ac:dyDescent="0.25">
      <c r="H2211" s="540"/>
      <c r="O2211" s="541"/>
    </row>
    <row r="2212" spans="8:15" s="175" customFormat="1" x14ac:dyDescent="0.25">
      <c r="H2212" s="540"/>
      <c r="O2212" s="541"/>
    </row>
    <row r="2213" spans="8:15" s="175" customFormat="1" x14ac:dyDescent="0.25">
      <c r="H2213" s="540"/>
      <c r="O2213" s="541"/>
    </row>
    <row r="2214" spans="8:15" s="175" customFormat="1" x14ac:dyDescent="0.25">
      <c r="H2214" s="540"/>
      <c r="O2214" s="541"/>
    </row>
    <row r="2215" spans="8:15" s="175" customFormat="1" x14ac:dyDescent="0.25">
      <c r="H2215" s="540"/>
      <c r="O2215" s="541"/>
    </row>
    <row r="2216" spans="8:15" s="175" customFormat="1" x14ac:dyDescent="0.25">
      <c r="H2216" s="540"/>
      <c r="O2216" s="541"/>
    </row>
    <row r="2217" spans="8:15" s="175" customFormat="1" x14ac:dyDescent="0.25">
      <c r="H2217" s="540"/>
      <c r="O2217" s="541"/>
    </row>
    <row r="2218" spans="8:15" s="175" customFormat="1" x14ac:dyDescent="0.25">
      <c r="H2218" s="540"/>
      <c r="O2218" s="541"/>
    </row>
    <row r="2219" spans="8:15" s="175" customFormat="1" x14ac:dyDescent="0.25">
      <c r="H2219" s="540"/>
      <c r="O2219" s="541"/>
    </row>
    <row r="2220" spans="8:15" s="175" customFormat="1" x14ac:dyDescent="0.25">
      <c r="H2220" s="540"/>
      <c r="O2220" s="541"/>
    </row>
    <row r="2221" spans="8:15" s="175" customFormat="1" x14ac:dyDescent="0.25">
      <c r="H2221" s="540"/>
      <c r="O2221" s="541"/>
    </row>
    <row r="2222" spans="8:15" s="175" customFormat="1" x14ac:dyDescent="0.25">
      <c r="H2222" s="540"/>
      <c r="O2222" s="541"/>
    </row>
    <row r="2223" spans="8:15" s="175" customFormat="1" x14ac:dyDescent="0.25">
      <c r="H2223" s="540"/>
      <c r="O2223" s="541"/>
    </row>
    <row r="2224" spans="8:15" s="175" customFormat="1" x14ac:dyDescent="0.25">
      <c r="H2224" s="540"/>
      <c r="O2224" s="541"/>
    </row>
    <row r="2225" spans="8:15" s="175" customFormat="1" x14ac:dyDescent="0.25">
      <c r="H2225" s="540"/>
      <c r="O2225" s="541"/>
    </row>
    <row r="2226" spans="8:15" s="175" customFormat="1" x14ac:dyDescent="0.25">
      <c r="H2226" s="540"/>
      <c r="O2226" s="541"/>
    </row>
    <row r="2227" spans="8:15" s="175" customFormat="1" x14ac:dyDescent="0.25">
      <c r="H2227" s="540"/>
      <c r="O2227" s="541"/>
    </row>
    <row r="2228" spans="8:15" s="175" customFormat="1" x14ac:dyDescent="0.25">
      <c r="H2228" s="540"/>
      <c r="O2228" s="541"/>
    </row>
    <row r="2229" spans="8:15" s="175" customFormat="1" x14ac:dyDescent="0.25">
      <c r="H2229" s="540"/>
      <c r="O2229" s="541"/>
    </row>
    <row r="2230" spans="8:15" s="175" customFormat="1" x14ac:dyDescent="0.25">
      <c r="H2230" s="540"/>
      <c r="O2230" s="541"/>
    </row>
    <row r="2231" spans="8:15" s="175" customFormat="1" x14ac:dyDescent="0.25">
      <c r="H2231" s="540"/>
      <c r="O2231" s="541"/>
    </row>
    <row r="2232" spans="8:15" s="175" customFormat="1" x14ac:dyDescent="0.25">
      <c r="H2232" s="540"/>
      <c r="O2232" s="541"/>
    </row>
    <row r="2233" spans="8:15" s="175" customFormat="1" x14ac:dyDescent="0.25">
      <c r="H2233" s="540"/>
      <c r="O2233" s="541"/>
    </row>
    <row r="2234" spans="8:15" s="175" customFormat="1" x14ac:dyDescent="0.25">
      <c r="H2234" s="540"/>
      <c r="O2234" s="541"/>
    </row>
    <row r="2235" spans="8:15" s="175" customFormat="1" x14ac:dyDescent="0.25">
      <c r="H2235" s="540"/>
      <c r="O2235" s="541"/>
    </row>
    <row r="2236" spans="8:15" s="175" customFormat="1" x14ac:dyDescent="0.25">
      <c r="H2236" s="540"/>
      <c r="O2236" s="541"/>
    </row>
    <row r="2237" spans="8:15" s="175" customFormat="1" x14ac:dyDescent="0.25">
      <c r="H2237" s="540"/>
      <c r="O2237" s="541"/>
    </row>
    <row r="2238" spans="8:15" s="175" customFormat="1" x14ac:dyDescent="0.25">
      <c r="H2238" s="540"/>
      <c r="O2238" s="541"/>
    </row>
    <row r="2239" spans="8:15" s="175" customFormat="1" x14ac:dyDescent="0.25">
      <c r="H2239" s="540"/>
      <c r="O2239" s="541"/>
    </row>
    <row r="2240" spans="8:15" s="175" customFormat="1" x14ac:dyDescent="0.25">
      <c r="H2240" s="540"/>
      <c r="O2240" s="541"/>
    </row>
    <row r="2241" spans="8:15" s="175" customFormat="1" x14ac:dyDescent="0.25">
      <c r="H2241" s="540"/>
      <c r="O2241" s="541"/>
    </row>
    <row r="2242" spans="8:15" s="175" customFormat="1" x14ac:dyDescent="0.25">
      <c r="H2242" s="540"/>
      <c r="O2242" s="541"/>
    </row>
    <row r="2243" spans="8:15" s="175" customFormat="1" x14ac:dyDescent="0.25">
      <c r="H2243" s="540"/>
      <c r="O2243" s="541"/>
    </row>
    <row r="2244" spans="8:15" s="175" customFormat="1" x14ac:dyDescent="0.25">
      <c r="H2244" s="540"/>
      <c r="O2244" s="541"/>
    </row>
    <row r="2245" spans="8:15" s="175" customFormat="1" x14ac:dyDescent="0.25">
      <c r="H2245" s="540"/>
      <c r="O2245" s="541"/>
    </row>
    <row r="2246" spans="8:15" s="175" customFormat="1" x14ac:dyDescent="0.25">
      <c r="H2246" s="540"/>
      <c r="O2246" s="541"/>
    </row>
    <row r="2247" spans="8:15" s="175" customFormat="1" x14ac:dyDescent="0.25">
      <c r="H2247" s="540"/>
      <c r="O2247" s="541"/>
    </row>
    <row r="2248" spans="8:15" s="175" customFormat="1" x14ac:dyDescent="0.25">
      <c r="H2248" s="540"/>
      <c r="O2248" s="541"/>
    </row>
    <row r="2249" spans="8:15" s="175" customFormat="1" x14ac:dyDescent="0.25">
      <c r="H2249" s="540"/>
      <c r="O2249" s="541"/>
    </row>
    <row r="2250" spans="8:15" s="175" customFormat="1" x14ac:dyDescent="0.25">
      <c r="H2250" s="540"/>
      <c r="O2250" s="541"/>
    </row>
    <row r="2251" spans="8:15" s="175" customFormat="1" x14ac:dyDescent="0.25">
      <c r="H2251" s="540"/>
      <c r="O2251" s="541"/>
    </row>
    <row r="2252" spans="8:15" s="175" customFormat="1" x14ac:dyDescent="0.25">
      <c r="H2252" s="540"/>
      <c r="O2252" s="541"/>
    </row>
    <row r="2253" spans="8:15" s="175" customFormat="1" x14ac:dyDescent="0.25">
      <c r="H2253" s="540"/>
      <c r="O2253" s="541"/>
    </row>
    <row r="2254" spans="8:15" s="175" customFormat="1" x14ac:dyDescent="0.25">
      <c r="H2254" s="540"/>
      <c r="O2254" s="541"/>
    </row>
    <row r="2255" spans="8:15" s="175" customFormat="1" x14ac:dyDescent="0.25">
      <c r="H2255" s="540"/>
      <c r="O2255" s="541"/>
    </row>
    <row r="2256" spans="8:15" s="175" customFormat="1" x14ac:dyDescent="0.25">
      <c r="H2256" s="540"/>
      <c r="O2256" s="541"/>
    </row>
    <row r="2257" spans="8:15" s="175" customFormat="1" x14ac:dyDescent="0.25">
      <c r="H2257" s="540"/>
      <c r="O2257" s="541"/>
    </row>
    <row r="2258" spans="8:15" s="175" customFormat="1" x14ac:dyDescent="0.25">
      <c r="H2258" s="540"/>
      <c r="O2258" s="541"/>
    </row>
    <row r="2259" spans="8:15" s="175" customFormat="1" x14ac:dyDescent="0.25">
      <c r="H2259" s="540"/>
      <c r="O2259" s="541"/>
    </row>
    <row r="2260" spans="8:15" s="175" customFormat="1" x14ac:dyDescent="0.25">
      <c r="H2260" s="540"/>
      <c r="O2260" s="541"/>
    </row>
    <row r="2261" spans="8:15" s="175" customFormat="1" x14ac:dyDescent="0.25">
      <c r="H2261" s="540"/>
      <c r="O2261" s="541"/>
    </row>
    <row r="2262" spans="8:15" s="175" customFormat="1" x14ac:dyDescent="0.25">
      <c r="H2262" s="540"/>
      <c r="O2262" s="541"/>
    </row>
    <row r="2263" spans="8:15" s="175" customFormat="1" x14ac:dyDescent="0.25">
      <c r="H2263" s="540"/>
      <c r="O2263" s="541"/>
    </row>
    <row r="2264" spans="8:15" s="175" customFormat="1" x14ac:dyDescent="0.25">
      <c r="H2264" s="540"/>
      <c r="O2264" s="541"/>
    </row>
    <row r="2265" spans="8:15" s="175" customFormat="1" x14ac:dyDescent="0.25">
      <c r="H2265" s="540"/>
      <c r="O2265" s="541"/>
    </row>
    <row r="2266" spans="8:15" s="175" customFormat="1" x14ac:dyDescent="0.25">
      <c r="H2266" s="540"/>
      <c r="O2266" s="541"/>
    </row>
    <row r="2267" spans="8:15" s="175" customFormat="1" x14ac:dyDescent="0.25">
      <c r="H2267" s="540"/>
      <c r="O2267" s="541"/>
    </row>
    <row r="2268" spans="8:15" s="175" customFormat="1" x14ac:dyDescent="0.25">
      <c r="H2268" s="540"/>
      <c r="O2268" s="541"/>
    </row>
    <row r="2269" spans="8:15" s="175" customFormat="1" x14ac:dyDescent="0.25">
      <c r="H2269" s="540"/>
      <c r="O2269" s="541"/>
    </row>
    <row r="2270" spans="8:15" s="175" customFormat="1" x14ac:dyDescent="0.25">
      <c r="H2270" s="540"/>
      <c r="O2270" s="541"/>
    </row>
    <row r="2271" spans="8:15" s="175" customFormat="1" x14ac:dyDescent="0.25">
      <c r="H2271" s="540"/>
      <c r="O2271" s="541"/>
    </row>
    <row r="2272" spans="8:15" s="175" customFormat="1" x14ac:dyDescent="0.25">
      <c r="H2272" s="540"/>
      <c r="O2272" s="541"/>
    </row>
    <row r="2273" spans="8:15" s="175" customFormat="1" x14ac:dyDescent="0.25">
      <c r="H2273" s="540"/>
      <c r="O2273" s="541"/>
    </row>
    <row r="2274" spans="8:15" s="175" customFormat="1" x14ac:dyDescent="0.25">
      <c r="H2274" s="540"/>
      <c r="O2274" s="541"/>
    </row>
    <row r="2275" spans="8:15" s="175" customFormat="1" x14ac:dyDescent="0.25">
      <c r="H2275" s="540"/>
      <c r="O2275" s="541"/>
    </row>
    <row r="2276" spans="8:15" s="175" customFormat="1" x14ac:dyDescent="0.25">
      <c r="H2276" s="540"/>
      <c r="O2276" s="541"/>
    </row>
    <row r="2277" spans="8:15" s="175" customFormat="1" x14ac:dyDescent="0.25">
      <c r="H2277" s="540"/>
      <c r="O2277" s="541"/>
    </row>
    <row r="2278" spans="8:15" s="175" customFormat="1" x14ac:dyDescent="0.25">
      <c r="H2278" s="540"/>
      <c r="O2278" s="541"/>
    </row>
    <row r="2279" spans="8:15" s="175" customFormat="1" x14ac:dyDescent="0.25">
      <c r="H2279" s="540"/>
      <c r="O2279" s="541"/>
    </row>
    <row r="2280" spans="8:15" s="175" customFormat="1" x14ac:dyDescent="0.25">
      <c r="H2280" s="540"/>
      <c r="O2280" s="541"/>
    </row>
    <row r="2281" spans="8:15" s="175" customFormat="1" x14ac:dyDescent="0.25">
      <c r="H2281" s="540"/>
      <c r="O2281" s="541"/>
    </row>
    <row r="2282" spans="8:15" s="175" customFormat="1" x14ac:dyDescent="0.25">
      <c r="H2282" s="540"/>
      <c r="O2282" s="541"/>
    </row>
    <row r="2283" spans="8:15" s="175" customFormat="1" x14ac:dyDescent="0.25">
      <c r="H2283" s="540"/>
      <c r="O2283" s="541"/>
    </row>
    <row r="2284" spans="8:15" s="175" customFormat="1" x14ac:dyDescent="0.25">
      <c r="H2284" s="540"/>
      <c r="O2284" s="541"/>
    </row>
    <row r="2285" spans="8:15" s="175" customFormat="1" x14ac:dyDescent="0.25">
      <c r="H2285" s="540"/>
      <c r="O2285" s="541"/>
    </row>
    <row r="2286" spans="8:15" s="175" customFormat="1" x14ac:dyDescent="0.25">
      <c r="H2286" s="540"/>
      <c r="O2286" s="541"/>
    </row>
    <row r="2287" spans="8:15" s="175" customFormat="1" x14ac:dyDescent="0.25">
      <c r="H2287" s="540"/>
      <c r="O2287" s="541"/>
    </row>
    <row r="2288" spans="8:15" s="175" customFormat="1" x14ac:dyDescent="0.25">
      <c r="H2288" s="540"/>
      <c r="O2288" s="541"/>
    </row>
    <row r="2289" spans="8:15" s="175" customFormat="1" x14ac:dyDescent="0.25">
      <c r="H2289" s="540"/>
      <c r="O2289" s="541"/>
    </row>
    <row r="2290" spans="8:15" s="175" customFormat="1" x14ac:dyDescent="0.25">
      <c r="H2290" s="540"/>
      <c r="O2290" s="541"/>
    </row>
    <row r="2291" spans="8:15" s="175" customFormat="1" x14ac:dyDescent="0.25">
      <c r="H2291" s="540"/>
      <c r="O2291" s="541"/>
    </row>
    <row r="2292" spans="8:15" s="175" customFormat="1" x14ac:dyDescent="0.25">
      <c r="H2292" s="540"/>
      <c r="O2292" s="541"/>
    </row>
    <row r="2293" spans="8:15" s="175" customFormat="1" x14ac:dyDescent="0.25">
      <c r="H2293" s="540"/>
      <c r="O2293" s="541"/>
    </row>
    <row r="2294" spans="8:15" s="175" customFormat="1" x14ac:dyDescent="0.25">
      <c r="H2294" s="540"/>
      <c r="O2294" s="541"/>
    </row>
    <row r="2295" spans="8:15" s="175" customFormat="1" x14ac:dyDescent="0.25">
      <c r="H2295" s="540"/>
      <c r="O2295" s="541"/>
    </row>
    <row r="2296" spans="8:15" s="175" customFormat="1" x14ac:dyDescent="0.25">
      <c r="H2296" s="540"/>
      <c r="O2296" s="541"/>
    </row>
    <row r="2297" spans="8:15" s="175" customFormat="1" x14ac:dyDescent="0.25">
      <c r="H2297" s="540"/>
      <c r="O2297" s="541"/>
    </row>
    <row r="2298" spans="8:15" s="175" customFormat="1" x14ac:dyDescent="0.25">
      <c r="H2298" s="540"/>
      <c r="O2298" s="541"/>
    </row>
    <row r="2299" spans="8:15" s="175" customFormat="1" x14ac:dyDescent="0.25">
      <c r="H2299" s="540"/>
      <c r="O2299" s="541"/>
    </row>
    <row r="2300" spans="8:15" s="175" customFormat="1" x14ac:dyDescent="0.25">
      <c r="H2300" s="540"/>
      <c r="O2300" s="541"/>
    </row>
    <row r="2301" spans="8:15" s="175" customFormat="1" x14ac:dyDescent="0.25">
      <c r="H2301" s="540"/>
      <c r="O2301" s="541"/>
    </row>
    <row r="2302" spans="8:15" s="175" customFormat="1" x14ac:dyDescent="0.25">
      <c r="H2302" s="540"/>
      <c r="O2302" s="541"/>
    </row>
    <row r="2303" spans="8:15" s="175" customFormat="1" x14ac:dyDescent="0.25">
      <c r="H2303" s="540"/>
      <c r="O2303" s="541"/>
    </row>
    <row r="2304" spans="8:15" s="175" customFormat="1" x14ac:dyDescent="0.25">
      <c r="H2304" s="540"/>
      <c r="O2304" s="541"/>
    </row>
    <row r="2305" spans="8:15" s="175" customFormat="1" x14ac:dyDescent="0.25">
      <c r="H2305" s="540"/>
      <c r="O2305" s="541"/>
    </row>
    <row r="2306" spans="8:15" s="175" customFormat="1" x14ac:dyDescent="0.25">
      <c r="H2306" s="540"/>
      <c r="O2306" s="541"/>
    </row>
    <row r="2307" spans="8:15" s="175" customFormat="1" x14ac:dyDescent="0.25">
      <c r="H2307" s="540"/>
      <c r="O2307" s="541"/>
    </row>
    <row r="2308" spans="8:15" s="175" customFormat="1" x14ac:dyDescent="0.25">
      <c r="H2308" s="540"/>
      <c r="O2308" s="541"/>
    </row>
    <row r="2309" spans="8:15" s="175" customFormat="1" x14ac:dyDescent="0.25">
      <c r="H2309" s="540"/>
      <c r="O2309" s="541"/>
    </row>
    <row r="2310" spans="8:15" s="175" customFormat="1" x14ac:dyDescent="0.25">
      <c r="H2310" s="540"/>
      <c r="O2310" s="541"/>
    </row>
    <row r="2311" spans="8:15" s="175" customFormat="1" x14ac:dyDescent="0.25">
      <c r="H2311" s="540"/>
      <c r="O2311" s="541"/>
    </row>
    <row r="2312" spans="8:15" s="175" customFormat="1" x14ac:dyDescent="0.25">
      <c r="H2312" s="540"/>
      <c r="O2312" s="541"/>
    </row>
    <row r="2313" spans="8:15" s="175" customFormat="1" x14ac:dyDescent="0.25">
      <c r="H2313" s="540"/>
      <c r="O2313" s="541"/>
    </row>
    <row r="2314" spans="8:15" s="175" customFormat="1" x14ac:dyDescent="0.25">
      <c r="H2314" s="540"/>
      <c r="O2314" s="541"/>
    </row>
    <row r="2315" spans="8:15" s="175" customFormat="1" x14ac:dyDescent="0.25">
      <c r="H2315" s="540"/>
      <c r="O2315" s="541"/>
    </row>
    <row r="2316" spans="8:15" s="175" customFormat="1" x14ac:dyDescent="0.25">
      <c r="H2316" s="540"/>
      <c r="O2316" s="541"/>
    </row>
    <row r="2317" spans="8:15" s="175" customFormat="1" x14ac:dyDescent="0.25">
      <c r="H2317" s="540"/>
      <c r="O2317" s="541"/>
    </row>
    <row r="2318" spans="8:15" s="175" customFormat="1" x14ac:dyDescent="0.25">
      <c r="H2318" s="540"/>
      <c r="O2318" s="541"/>
    </row>
    <row r="2319" spans="8:15" s="175" customFormat="1" x14ac:dyDescent="0.25">
      <c r="H2319" s="540"/>
      <c r="O2319" s="541"/>
    </row>
    <row r="2320" spans="8:15" s="175" customFormat="1" x14ac:dyDescent="0.25">
      <c r="H2320" s="540"/>
      <c r="O2320" s="541"/>
    </row>
    <row r="2321" spans="8:15" s="175" customFormat="1" x14ac:dyDescent="0.25">
      <c r="H2321" s="540"/>
      <c r="O2321" s="541"/>
    </row>
    <row r="2322" spans="8:15" s="175" customFormat="1" x14ac:dyDescent="0.25">
      <c r="H2322" s="540"/>
      <c r="O2322" s="541"/>
    </row>
    <row r="2323" spans="8:15" s="175" customFormat="1" x14ac:dyDescent="0.25">
      <c r="H2323" s="540"/>
      <c r="O2323" s="541"/>
    </row>
    <row r="2324" spans="8:15" s="175" customFormat="1" x14ac:dyDescent="0.25">
      <c r="H2324" s="540"/>
      <c r="O2324" s="541"/>
    </row>
    <row r="2325" spans="8:15" s="175" customFormat="1" x14ac:dyDescent="0.25">
      <c r="H2325" s="540"/>
      <c r="O2325" s="541"/>
    </row>
    <row r="2326" spans="8:15" s="175" customFormat="1" x14ac:dyDescent="0.25">
      <c r="H2326" s="540"/>
      <c r="O2326" s="541"/>
    </row>
    <row r="2327" spans="8:15" s="175" customFormat="1" x14ac:dyDescent="0.25">
      <c r="H2327" s="540"/>
      <c r="O2327" s="541"/>
    </row>
    <row r="2328" spans="8:15" s="175" customFormat="1" x14ac:dyDescent="0.25">
      <c r="H2328" s="540"/>
      <c r="O2328" s="541"/>
    </row>
    <row r="2329" spans="8:15" s="175" customFormat="1" x14ac:dyDescent="0.25">
      <c r="H2329" s="540"/>
      <c r="O2329" s="541"/>
    </row>
    <row r="2330" spans="8:15" s="175" customFormat="1" x14ac:dyDescent="0.25">
      <c r="H2330" s="540"/>
      <c r="O2330" s="541"/>
    </row>
    <row r="2331" spans="8:15" s="175" customFormat="1" x14ac:dyDescent="0.25">
      <c r="H2331" s="540"/>
      <c r="O2331" s="541"/>
    </row>
    <row r="2332" spans="8:15" s="175" customFormat="1" x14ac:dyDescent="0.25">
      <c r="H2332" s="540"/>
      <c r="O2332" s="541"/>
    </row>
    <row r="2333" spans="8:15" s="175" customFormat="1" x14ac:dyDescent="0.25">
      <c r="H2333" s="540"/>
      <c r="O2333" s="541"/>
    </row>
    <row r="2334" spans="8:15" s="175" customFormat="1" x14ac:dyDescent="0.25">
      <c r="H2334" s="540"/>
      <c r="O2334" s="541"/>
    </row>
    <row r="2335" spans="8:15" s="175" customFormat="1" x14ac:dyDescent="0.25">
      <c r="H2335" s="540"/>
      <c r="O2335" s="541"/>
    </row>
    <row r="2336" spans="8:15" s="175" customFormat="1" x14ac:dyDescent="0.25">
      <c r="H2336" s="540"/>
      <c r="O2336" s="541"/>
    </row>
    <row r="2337" spans="8:15" s="175" customFormat="1" x14ac:dyDescent="0.25">
      <c r="H2337" s="540"/>
      <c r="O2337" s="541"/>
    </row>
    <row r="2338" spans="8:15" s="175" customFormat="1" x14ac:dyDescent="0.25">
      <c r="H2338" s="540"/>
      <c r="O2338" s="541"/>
    </row>
    <row r="2339" spans="8:15" s="175" customFormat="1" x14ac:dyDescent="0.25">
      <c r="H2339" s="540"/>
      <c r="O2339" s="541"/>
    </row>
    <row r="2340" spans="8:15" s="175" customFormat="1" x14ac:dyDescent="0.25">
      <c r="H2340" s="540"/>
      <c r="O2340" s="541"/>
    </row>
    <row r="2341" spans="8:15" s="175" customFormat="1" x14ac:dyDescent="0.25">
      <c r="H2341" s="540"/>
      <c r="O2341" s="541"/>
    </row>
    <row r="2342" spans="8:15" s="175" customFormat="1" x14ac:dyDescent="0.25">
      <c r="H2342" s="540"/>
      <c r="O2342" s="541"/>
    </row>
    <row r="2343" spans="8:15" s="175" customFormat="1" x14ac:dyDescent="0.25">
      <c r="H2343" s="540"/>
      <c r="O2343" s="541"/>
    </row>
    <row r="2344" spans="8:15" s="175" customFormat="1" x14ac:dyDescent="0.25">
      <c r="H2344" s="540"/>
      <c r="O2344" s="541"/>
    </row>
    <row r="2345" spans="8:15" s="175" customFormat="1" x14ac:dyDescent="0.25">
      <c r="H2345" s="540"/>
      <c r="O2345" s="541"/>
    </row>
    <row r="2346" spans="8:15" s="175" customFormat="1" x14ac:dyDescent="0.25">
      <c r="H2346" s="540"/>
      <c r="O2346" s="541"/>
    </row>
    <row r="2347" spans="8:15" s="175" customFormat="1" x14ac:dyDescent="0.25">
      <c r="H2347" s="540"/>
      <c r="O2347" s="541"/>
    </row>
    <row r="2348" spans="8:15" s="175" customFormat="1" x14ac:dyDescent="0.25">
      <c r="H2348" s="540"/>
      <c r="O2348" s="541"/>
    </row>
    <row r="2349" spans="8:15" s="175" customFormat="1" x14ac:dyDescent="0.25">
      <c r="H2349" s="540"/>
      <c r="O2349" s="541"/>
    </row>
    <row r="2350" spans="8:15" s="175" customFormat="1" x14ac:dyDescent="0.25">
      <c r="H2350" s="540"/>
      <c r="O2350" s="541"/>
    </row>
    <row r="2351" spans="8:15" s="175" customFormat="1" x14ac:dyDescent="0.25">
      <c r="H2351" s="540"/>
      <c r="O2351" s="541"/>
    </row>
    <row r="2352" spans="8:15" s="175" customFormat="1" x14ac:dyDescent="0.25">
      <c r="H2352" s="540"/>
      <c r="O2352" s="541"/>
    </row>
    <row r="2353" spans="8:15" s="175" customFormat="1" x14ac:dyDescent="0.25">
      <c r="H2353" s="540"/>
      <c r="O2353" s="541"/>
    </row>
    <row r="2354" spans="8:15" s="175" customFormat="1" x14ac:dyDescent="0.25">
      <c r="H2354" s="540"/>
      <c r="O2354" s="541"/>
    </row>
    <row r="2355" spans="8:15" s="175" customFormat="1" x14ac:dyDescent="0.25">
      <c r="H2355" s="540"/>
      <c r="O2355" s="541"/>
    </row>
    <row r="2356" spans="8:15" s="175" customFormat="1" x14ac:dyDescent="0.25">
      <c r="H2356" s="540"/>
      <c r="O2356" s="541"/>
    </row>
    <row r="2357" spans="8:15" s="175" customFormat="1" x14ac:dyDescent="0.25">
      <c r="H2357" s="540"/>
      <c r="O2357" s="541"/>
    </row>
    <row r="2358" spans="8:15" s="175" customFormat="1" x14ac:dyDescent="0.25">
      <c r="H2358" s="540"/>
      <c r="O2358" s="541"/>
    </row>
    <row r="2359" spans="8:15" s="175" customFormat="1" x14ac:dyDescent="0.25">
      <c r="H2359" s="540"/>
      <c r="O2359" s="541"/>
    </row>
    <row r="2360" spans="8:15" s="175" customFormat="1" x14ac:dyDescent="0.25">
      <c r="H2360" s="540"/>
      <c r="O2360" s="541"/>
    </row>
    <row r="2361" spans="8:15" s="175" customFormat="1" x14ac:dyDescent="0.25">
      <c r="H2361" s="540"/>
      <c r="O2361" s="541"/>
    </row>
    <row r="2362" spans="8:15" s="175" customFormat="1" x14ac:dyDescent="0.25">
      <c r="H2362" s="540"/>
      <c r="O2362" s="541"/>
    </row>
    <row r="2363" spans="8:15" s="175" customFormat="1" x14ac:dyDescent="0.25">
      <c r="H2363" s="540"/>
      <c r="O2363" s="541"/>
    </row>
    <row r="2364" spans="8:15" s="175" customFormat="1" x14ac:dyDescent="0.25">
      <c r="H2364" s="540"/>
      <c r="O2364" s="541"/>
    </row>
    <row r="2365" spans="8:15" s="175" customFormat="1" x14ac:dyDescent="0.25">
      <c r="H2365" s="540"/>
      <c r="O2365" s="541"/>
    </row>
    <row r="2366" spans="8:15" s="175" customFormat="1" x14ac:dyDescent="0.25">
      <c r="H2366" s="540"/>
      <c r="O2366" s="541"/>
    </row>
    <row r="2367" spans="8:15" s="175" customFormat="1" x14ac:dyDescent="0.25">
      <c r="H2367" s="540"/>
      <c r="O2367" s="541"/>
    </row>
    <row r="2368" spans="8:15" s="175" customFormat="1" x14ac:dyDescent="0.25">
      <c r="H2368" s="540"/>
      <c r="O2368" s="541"/>
    </row>
    <row r="2369" spans="8:15" s="175" customFormat="1" x14ac:dyDescent="0.25">
      <c r="H2369" s="540"/>
      <c r="O2369" s="541"/>
    </row>
    <row r="2370" spans="8:15" s="175" customFormat="1" x14ac:dyDescent="0.25">
      <c r="H2370" s="540"/>
      <c r="O2370" s="541"/>
    </row>
    <row r="2371" spans="8:15" s="175" customFormat="1" x14ac:dyDescent="0.25">
      <c r="H2371" s="540"/>
      <c r="O2371" s="541"/>
    </row>
    <row r="2372" spans="8:15" s="175" customFormat="1" x14ac:dyDescent="0.25">
      <c r="H2372" s="540"/>
      <c r="O2372" s="541"/>
    </row>
    <row r="2373" spans="8:15" s="175" customFormat="1" x14ac:dyDescent="0.25">
      <c r="H2373" s="540"/>
      <c r="O2373" s="541"/>
    </row>
    <row r="2374" spans="8:15" s="175" customFormat="1" x14ac:dyDescent="0.25">
      <c r="H2374" s="540"/>
      <c r="O2374" s="541"/>
    </row>
    <row r="2375" spans="8:15" s="175" customFormat="1" x14ac:dyDescent="0.25">
      <c r="H2375" s="540"/>
      <c r="O2375" s="541"/>
    </row>
    <row r="2376" spans="8:15" s="175" customFormat="1" x14ac:dyDescent="0.25">
      <c r="H2376" s="540"/>
      <c r="O2376" s="541"/>
    </row>
    <row r="2377" spans="8:15" s="175" customFormat="1" x14ac:dyDescent="0.25">
      <c r="H2377" s="540"/>
      <c r="O2377" s="541"/>
    </row>
    <row r="2378" spans="8:15" s="175" customFormat="1" x14ac:dyDescent="0.25">
      <c r="H2378" s="540"/>
      <c r="O2378" s="541"/>
    </row>
    <row r="2379" spans="8:15" s="175" customFormat="1" x14ac:dyDescent="0.25">
      <c r="H2379" s="540"/>
      <c r="O2379" s="541"/>
    </row>
    <row r="2380" spans="8:15" s="175" customFormat="1" x14ac:dyDescent="0.25">
      <c r="H2380" s="540"/>
      <c r="O2380" s="541"/>
    </row>
    <row r="2381" spans="8:15" s="175" customFormat="1" x14ac:dyDescent="0.25">
      <c r="H2381" s="540"/>
      <c r="O2381" s="541"/>
    </row>
    <row r="2382" spans="8:15" s="175" customFormat="1" x14ac:dyDescent="0.25">
      <c r="H2382" s="540"/>
      <c r="O2382" s="541"/>
    </row>
    <row r="2383" spans="8:15" s="175" customFormat="1" x14ac:dyDescent="0.25">
      <c r="H2383" s="540"/>
      <c r="O2383" s="541"/>
    </row>
    <row r="2384" spans="8:15" s="175" customFormat="1" x14ac:dyDescent="0.25">
      <c r="H2384" s="540"/>
      <c r="O2384" s="541"/>
    </row>
    <row r="2385" spans="8:15" s="175" customFormat="1" x14ac:dyDescent="0.25">
      <c r="H2385" s="540"/>
      <c r="O2385" s="541"/>
    </row>
    <row r="2386" spans="8:15" s="175" customFormat="1" x14ac:dyDescent="0.25">
      <c r="H2386" s="540"/>
      <c r="O2386" s="541"/>
    </row>
    <row r="2387" spans="8:15" s="175" customFormat="1" x14ac:dyDescent="0.25">
      <c r="H2387" s="540"/>
      <c r="O2387" s="541"/>
    </row>
    <row r="2388" spans="8:15" s="175" customFormat="1" x14ac:dyDescent="0.25">
      <c r="H2388" s="540"/>
      <c r="O2388" s="541"/>
    </row>
    <row r="2389" spans="8:15" s="175" customFormat="1" x14ac:dyDescent="0.25">
      <c r="H2389" s="540"/>
      <c r="O2389" s="541"/>
    </row>
    <row r="2390" spans="8:15" s="175" customFormat="1" x14ac:dyDescent="0.25">
      <c r="H2390" s="540"/>
      <c r="O2390" s="541"/>
    </row>
    <row r="2391" spans="8:15" s="175" customFormat="1" x14ac:dyDescent="0.25">
      <c r="H2391" s="540"/>
      <c r="O2391" s="541"/>
    </row>
    <row r="2392" spans="8:15" s="175" customFormat="1" x14ac:dyDescent="0.25">
      <c r="H2392" s="540"/>
      <c r="O2392" s="541"/>
    </row>
    <row r="2393" spans="8:15" s="175" customFormat="1" x14ac:dyDescent="0.25">
      <c r="H2393" s="540"/>
      <c r="O2393" s="541"/>
    </row>
    <row r="2394" spans="8:15" s="175" customFormat="1" x14ac:dyDescent="0.25">
      <c r="H2394" s="540"/>
      <c r="O2394" s="541"/>
    </row>
    <row r="2395" spans="8:15" s="175" customFormat="1" x14ac:dyDescent="0.25">
      <c r="H2395" s="540"/>
      <c r="O2395" s="541"/>
    </row>
    <row r="2396" spans="8:15" s="175" customFormat="1" x14ac:dyDescent="0.25">
      <c r="H2396" s="540"/>
      <c r="O2396" s="541"/>
    </row>
    <row r="2397" spans="8:15" s="175" customFormat="1" x14ac:dyDescent="0.25">
      <c r="H2397" s="540"/>
      <c r="O2397" s="541"/>
    </row>
    <row r="2398" spans="8:15" s="175" customFormat="1" x14ac:dyDescent="0.25">
      <c r="H2398" s="540"/>
      <c r="O2398" s="541"/>
    </row>
    <row r="2399" spans="8:15" s="175" customFormat="1" x14ac:dyDescent="0.25">
      <c r="H2399" s="540"/>
      <c r="O2399" s="541"/>
    </row>
    <row r="2400" spans="8:15" s="175" customFormat="1" x14ac:dyDescent="0.25">
      <c r="H2400" s="540"/>
      <c r="O2400" s="541"/>
    </row>
    <row r="2401" spans="8:15" s="175" customFormat="1" x14ac:dyDescent="0.25">
      <c r="H2401" s="540"/>
      <c r="O2401" s="541"/>
    </row>
    <row r="2402" spans="8:15" s="175" customFormat="1" x14ac:dyDescent="0.25">
      <c r="H2402" s="540"/>
      <c r="O2402" s="541"/>
    </row>
    <row r="2403" spans="8:15" s="175" customFormat="1" x14ac:dyDescent="0.25">
      <c r="H2403" s="540"/>
      <c r="O2403" s="541"/>
    </row>
    <row r="2404" spans="8:15" s="175" customFormat="1" x14ac:dyDescent="0.25">
      <c r="H2404" s="540"/>
      <c r="O2404" s="541"/>
    </row>
    <row r="2405" spans="8:15" s="175" customFormat="1" x14ac:dyDescent="0.25">
      <c r="H2405" s="540"/>
      <c r="O2405" s="541"/>
    </row>
    <row r="2406" spans="8:15" s="175" customFormat="1" x14ac:dyDescent="0.25">
      <c r="H2406" s="540"/>
      <c r="O2406" s="541"/>
    </row>
    <row r="2407" spans="8:15" s="175" customFormat="1" x14ac:dyDescent="0.25">
      <c r="H2407" s="540"/>
      <c r="O2407" s="541"/>
    </row>
    <row r="2408" spans="8:15" s="175" customFormat="1" x14ac:dyDescent="0.25">
      <c r="H2408" s="540"/>
      <c r="O2408" s="541"/>
    </row>
    <row r="2409" spans="8:15" s="175" customFormat="1" x14ac:dyDescent="0.25">
      <c r="H2409" s="540"/>
      <c r="O2409" s="541"/>
    </row>
    <row r="2410" spans="8:15" s="175" customFormat="1" x14ac:dyDescent="0.25">
      <c r="H2410" s="540"/>
      <c r="O2410" s="541"/>
    </row>
    <row r="2411" spans="8:15" s="175" customFormat="1" x14ac:dyDescent="0.25">
      <c r="H2411" s="540"/>
      <c r="O2411" s="541"/>
    </row>
    <row r="2412" spans="8:15" s="175" customFormat="1" x14ac:dyDescent="0.25">
      <c r="H2412" s="540"/>
      <c r="O2412" s="541"/>
    </row>
    <row r="2413" spans="8:15" s="175" customFormat="1" x14ac:dyDescent="0.25">
      <c r="H2413" s="540"/>
      <c r="O2413" s="541"/>
    </row>
    <row r="2414" spans="8:15" s="175" customFormat="1" x14ac:dyDescent="0.25">
      <c r="H2414" s="540"/>
      <c r="O2414" s="541"/>
    </row>
    <row r="2415" spans="8:15" s="175" customFormat="1" x14ac:dyDescent="0.25">
      <c r="H2415" s="540"/>
      <c r="O2415" s="541"/>
    </row>
    <row r="2416" spans="8:15" s="175" customFormat="1" x14ac:dyDescent="0.25">
      <c r="H2416" s="540"/>
      <c r="O2416" s="541"/>
    </row>
    <row r="2417" spans="8:15" s="175" customFormat="1" x14ac:dyDescent="0.25">
      <c r="H2417" s="540"/>
      <c r="O2417" s="541"/>
    </row>
    <row r="2418" spans="8:15" s="175" customFormat="1" x14ac:dyDescent="0.25">
      <c r="H2418" s="540"/>
      <c r="O2418" s="541"/>
    </row>
    <row r="2419" spans="8:15" s="175" customFormat="1" x14ac:dyDescent="0.25">
      <c r="H2419" s="540"/>
      <c r="O2419" s="541"/>
    </row>
    <row r="2420" spans="8:15" s="175" customFormat="1" x14ac:dyDescent="0.25">
      <c r="H2420" s="540"/>
      <c r="O2420" s="541"/>
    </row>
    <row r="2421" spans="8:15" s="175" customFormat="1" x14ac:dyDescent="0.25">
      <c r="H2421" s="540"/>
      <c r="O2421" s="541"/>
    </row>
    <row r="2422" spans="8:15" s="175" customFormat="1" x14ac:dyDescent="0.25">
      <c r="H2422" s="540"/>
      <c r="O2422" s="541"/>
    </row>
    <row r="2423" spans="8:15" s="175" customFormat="1" x14ac:dyDescent="0.25">
      <c r="H2423" s="540"/>
      <c r="O2423" s="541"/>
    </row>
    <row r="2424" spans="8:15" s="175" customFormat="1" x14ac:dyDescent="0.25">
      <c r="H2424" s="540"/>
      <c r="O2424" s="541"/>
    </row>
    <row r="2425" spans="8:15" s="175" customFormat="1" x14ac:dyDescent="0.25">
      <c r="H2425" s="540"/>
      <c r="O2425" s="541"/>
    </row>
    <row r="2426" spans="8:15" s="175" customFormat="1" x14ac:dyDescent="0.25">
      <c r="H2426" s="540"/>
      <c r="O2426" s="541"/>
    </row>
    <row r="2427" spans="8:15" s="175" customFormat="1" x14ac:dyDescent="0.25">
      <c r="H2427" s="540"/>
      <c r="O2427" s="541"/>
    </row>
    <row r="2428" spans="8:15" s="175" customFormat="1" x14ac:dyDescent="0.25">
      <c r="H2428" s="540"/>
      <c r="O2428" s="541"/>
    </row>
    <row r="2429" spans="8:15" s="175" customFormat="1" x14ac:dyDescent="0.25">
      <c r="H2429" s="540"/>
      <c r="O2429" s="541"/>
    </row>
    <row r="2430" spans="8:15" s="175" customFormat="1" x14ac:dyDescent="0.25">
      <c r="H2430" s="540"/>
      <c r="O2430" s="541"/>
    </row>
    <row r="2431" spans="8:15" s="175" customFormat="1" x14ac:dyDescent="0.25">
      <c r="H2431" s="540"/>
      <c r="O2431" s="541"/>
    </row>
    <row r="2432" spans="8:15" s="175" customFormat="1" x14ac:dyDescent="0.25">
      <c r="H2432" s="540"/>
      <c r="O2432" s="541"/>
    </row>
    <row r="2433" spans="8:15" s="175" customFormat="1" x14ac:dyDescent="0.25">
      <c r="H2433" s="540"/>
      <c r="O2433" s="541"/>
    </row>
    <row r="2434" spans="8:15" s="175" customFormat="1" x14ac:dyDescent="0.25">
      <c r="H2434" s="540"/>
      <c r="O2434" s="541"/>
    </row>
    <row r="2435" spans="8:15" s="175" customFormat="1" x14ac:dyDescent="0.25">
      <c r="H2435" s="540"/>
      <c r="O2435" s="541"/>
    </row>
    <row r="2436" spans="8:15" s="175" customFormat="1" x14ac:dyDescent="0.25">
      <c r="H2436" s="540"/>
      <c r="O2436" s="541"/>
    </row>
    <row r="2437" spans="8:15" s="175" customFormat="1" x14ac:dyDescent="0.25">
      <c r="H2437" s="540"/>
      <c r="O2437" s="541"/>
    </row>
    <row r="2438" spans="8:15" s="175" customFormat="1" x14ac:dyDescent="0.25">
      <c r="H2438" s="540"/>
      <c r="O2438" s="541"/>
    </row>
    <row r="2439" spans="8:15" s="175" customFormat="1" x14ac:dyDescent="0.25">
      <c r="H2439" s="540"/>
      <c r="O2439" s="541"/>
    </row>
    <row r="2440" spans="8:15" s="175" customFormat="1" x14ac:dyDescent="0.25">
      <c r="H2440" s="540"/>
      <c r="O2440" s="541"/>
    </row>
    <row r="2441" spans="8:15" s="175" customFormat="1" x14ac:dyDescent="0.25">
      <c r="H2441" s="540"/>
      <c r="O2441" s="541"/>
    </row>
    <row r="2442" spans="8:15" s="175" customFormat="1" x14ac:dyDescent="0.25">
      <c r="H2442" s="540"/>
      <c r="O2442" s="541"/>
    </row>
    <row r="2443" spans="8:15" s="175" customFormat="1" x14ac:dyDescent="0.25">
      <c r="H2443" s="540"/>
      <c r="O2443" s="541"/>
    </row>
    <row r="2444" spans="8:15" s="175" customFormat="1" x14ac:dyDescent="0.25">
      <c r="H2444" s="540"/>
      <c r="O2444" s="541"/>
    </row>
    <row r="2445" spans="8:15" s="175" customFormat="1" x14ac:dyDescent="0.25">
      <c r="H2445" s="540"/>
      <c r="O2445" s="541"/>
    </row>
    <row r="2446" spans="8:15" s="175" customFormat="1" x14ac:dyDescent="0.25">
      <c r="H2446" s="540"/>
      <c r="O2446" s="541"/>
    </row>
    <row r="2447" spans="8:15" s="175" customFormat="1" x14ac:dyDescent="0.25">
      <c r="H2447" s="540"/>
      <c r="O2447" s="541"/>
    </row>
    <row r="2448" spans="8:15" s="175" customFormat="1" x14ac:dyDescent="0.25">
      <c r="H2448" s="540"/>
      <c r="O2448" s="541"/>
    </row>
    <row r="2449" spans="8:15" s="175" customFormat="1" x14ac:dyDescent="0.25">
      <c r="H2449" s="540"/>
      <c r="O2449" s="541"/>
    </row>
    <row r="2450" spans="8:15" s="175" customFormat="1" x14ac:dyDescent="0.25">
      <c r="H2450" s="540"/>
      <c r="O2450" s="541"/>
    </row>
    <row r="2451" spans="8:15" s="175" customFormat="1" x14ac:dyDescent="0.25">
      <c r="H2451" s="540"/>
      <c r="O2451" s="541"/>
    </row>
    <row r="2452" spans="8:15" s="175" customFormat="1" x14ac:dyDescent="0.25">
      <c r="H2452" s="540"/>
      <c r="O2452" s="541"/>
    </row>
    <row r="2453" spans="8:15" s="175" customFormat="1" x14ac:dyDescent="0.25">
      <c r="H2453" s="540"/>
      <c r="O2453" s="541"/>
    </row>
    <row r="2454" spans="8:15" s="175" customFormat="1" x14ac:dyDescent="0.25">
      <c r="H2454" s="540"/>
      <c r="O2454" s="541"/>
    </row>
    <row r="2455" spans="8:15" s="175" customFormat="1" x14ac:dyDescent="0.25">
      <c r="H2455" s="540"/>
      <c r="O2455" s="541"/>
    </row>
    <row r="2456" spans="8:15" s="175" customFormat="1" x14ac:dyDescent="0.25">
      <c r="H2456" s="540"/>
      <c r="O2456" s="541"/>
    </row>
    <row r="2457" spans="8:15" s="175" customFormat="1" x14ac:dyDescent="0.25">
      <c r="H2457" s="540"/>
      <c r="O2457" s="541"/>
    </row>
    <row r="2458" spans="8:15" s="175" customFormat="1" x14ac:dyDescent="0.25">
      <c r="H2458" s="540"/>
      <c r="O2458" s="541"/>
    </row>
    <row r="2459" spans="8:15" s="175" customFormat="1" x14ac:dyDescent="0.25">
      <c r="H2459" s="540"/>
      <c r="O2459" s="541"/>
    </row>
    <row r="2460" spans="8:15" s="175" customFormat="1" x14ac:dyDescent="0.25">
      <c r="H2460" s="540"/>
      <c r="O2460" s="541"/>
    </row>
    <row r="2461" spans="8:15" s="175" customFormat="1" x14ac:dyDescent="0.25">
      <c r="H2461" s="540"/>
      <c r="O2461" s="541"/>
    </row>
    <row r="2462" spans="8:15" s="175" customFormat="1" x14ac:dyDescent="0.25">
      <c r="H2462" s="540"/>
      <c r="O2462" s="541"/>
    </row>
    <row r="2463" spans="8:15" s="175" customFormat="1" x14ac:dyDescent="0.25">
      <c r="H2463" s="540"/>
      <c r="O2463" s="541"/>
    </row>
    <row r="2464" spans="8:15" s="175" customFormat="1" x14ac:dyDescent="0.25">
      <c r="H2464" s="540"/>
      <c r="O2464" s="541"/>
    </row>
    <row r="2465" spans="8:15" s="175" customFormat="1" x14ac:dyDescent="0.25">
      <c r="H2465" s="540"/>
      <c r="O2465" s="541"/>
    </row>
    <row r="2466" spans="8:15" s="175" customFormat="1" x14ac:dyDescent="0.25">
      <c r="H2466" s="540"/>
      <c r="O2466" s="541"/>
    </row>
    <row r="2467" spans="8:15" s="175" customFormat="1" x14ac:dyDescent="0.25">
      <c r="H2467" s="540"/>
      <c r="O2467" s="541"/>
    </row>
    <row r="2468" spans="8:15" s="175" customFormat="1" x14ac:dyDescent="0.25">
      <c r="H2468" s="540"/>
      <c r="O2468" s="541"/>
    </row>
    <row r="2469" spans="8:15" s="175" customFormat="1" x14ac:dyDescent="0.25">
      <c r="H2469" s="540"/>
      <c r="O2469" s="541"/>
    </row>
    <row r="2470" spans="8:15" s="175" customFormat="1" x14ac:dyDescent="0.25">
      <c r="H2470" s="540"/>
      <c r="O2470" s="541"/>
    </row>
    <row r="2471" spans="8:15" s="175" customFormat="1" x14ac:dyDescent="0.25">
      <c r="H2471" s="540"/>
      <c r="O2471" s="541"/>
    </row>
    <row r="2472" spans="8:15" s="175" customFormat="1" x14ac:dyDescent="0.25">
      <c r="H2472" s="540"/>
      <c r="O2472" s="541"/>
    </row>
    <row r="2473" spans="8:15" s="175" customFormat="1" x14ac:dyDescent="0.25">
      <c r="H2473" s="540"/>
      <c r="O2473" s="541"/>
    </row>
    <row r="2474" spans="8:15" s="175" customFormat="1" x14ac:dyDescent="0.25">
      <c r="H2474" s="540"/>
      <c r="O2474" s="541"/>
    </row>
    <row r="2475" spans="8:15" s="175" customFormat="1" x14ac:dyDescent="0.25">
      <c r="H2475" s="540"/>
      <c r="O2475" s="541"/>
    </row>
    <row r="2476" spans="8:15" s="175" customFormat="1" x14ac:dyDescent="0.25">
      <c r="H2476" s="540"/>
      <c r="O2476" s="541"/>
    </row>
    <row r="2477" spans="8:15" s="175" customFormat="1" x14ac:dyDescent="0.25">
      <c r="H2477" s="540"/>
      <c r="O2477" s="541"/>
    </row>
    <row r="2478" spans="8:15" s="175" customFormat="1" x14ac:dyDescent="0.25">
      <c r="H2478" s="540"/>
      <c r="O2478" s="541"/>
    </row>
    <row r="2479" spans="8:15" s="175" customFormat="1" x14ac:dyDescent="0.25">
      <c r="H2479" s="540"/>
      <c r="O2479" s="541"/>
    </row>
    <row r="2480" spans="8:15" s="175" customFormat="1" x14ac:dyDescent="0.25">
      <c r="H2480" s="540"/>
      <c r="O2480" s="541"/>
    </row>
    <row r="2481" spans="8:15" s="175" customFormat="1" x14ac:dyDescent="0.25">
      <c r="H2481" s="540"/>
      <c r="O2481" s="541"/>
    </row>
    <row r="2482" spans="8:15" s="175" customFormat="1" x14ac:dyDescent="0.25">
      <c r="H2482" s="540"/>
      <c r="O2482" s="541"/>
    </row>
    <row r="2483" spans="8:15" s="175" customFormat="1" x14ac:dyDescent="0.25">
      <c r="H2483" s="540"/>
      <c r="O2483" s="541"/>
    </row>
    <row r="2484" spans="8:15" s="175" customFormat="1" x14ac:dyDescent="0.25">
      <c r="H2484" s="540"/>
      <c r="O2484" s="541"/>
    </row>
    <row r="2485" spans="8:15" s="175" customFormat="1" x14ac:dyDescent="0.25">
      <c r="H2485" s="540"/>
      <c r="O2485" s="541"/>
    </row>
    <row r="2486" spans="8:15" s="175" customFormat="1" x14ac:dyDescent="0.25">
      <c r="H2486" s="540"/>
      <c r="O2486" s="541"/>
    </row>
    <row r="2487" spans="8:15" s="175" customFormat="1" x14ac:dyDescent="0.25">
      <c r="H2487" s="540"/>
      <c r="O2487" s="541"/>
    </row>
    <row r="2488" spans="8:15" s="175" customFormat="1" x14ac:dyDescent="0.25">
      <c r="H2488" s="540"/>
      <c r="O2488" s="541"/>
    </row>
    <row r="2489" spans="8:15" s="175" customFormat="1" x14ac:dyDescent="0.25">
      <c r="H2489" s="540"/>
      <c r="O2489" s="541"/>
    </row>
    <row r="2490" spans="8:15" s="175" customFormat="1" x14ac:dyDescent="0.25">
      <c r="H2490" s="540"/>
      <c r="O2490" s="541"/>
    </row>
    <row r="2491" spans="8:15" s="175" customFormat="1" x14ac:dyDescent="0.25">
      <c r="H2491" s="540"/>
      <c r="O2491" s="541"/>
    </row>
    <row r="2492" spans="8:15" s="175" customFormat="1" x14ac:dyDescent="0.25">
      <c r="H2492" s="540"/>
      <c r="O2492" s="541"/>
    </row>
    <row r="2493" spans="8:15" s="175" customFormat="1" x14ac:dyDescent="0.25">
      <c r="H2493" s="540"/>
      <c r="O2493" s="541"/>
    </row>
    <row r="2494" spans="8:15" s="175" customFormat="1" x14ac:dyDescent="0.25">
      <c r="H2494" s="540"/>
      <c r="O2494" s="541"/>
    </row>
    <row r="2495" spans="8:15" s="175" customFormat="1" x14ac:dyDescent="0.25">
      <c r="H2495" s="540"/>
      <c r="O2495" s="541"/>
    </row>
    <row r="2496" spans="8:15" s="175" customFormat="1" x14ac:dyDescent="0.25">
      <c r="H2496" s="540"/>
      <c r="O2496" s="541"/>
    </row>
    <row r="2497" spans="8:15" s="175" customFormat="1" x14ac:dyDescent="0.25">
      <c r="H2497" s="540"/>
      <c r="O2497" s="541"/>
    </row>
    <row r="2498" spans="8:15" s="175" customFormat="1" x14ac:dyDescent="0.25">
      <c r="H2498" s="540"/>
      <c r="O2498" s="541"/>
    </row>
    <row r="2499" spans="8:15" s="175" customFormat="1" x14ac:dyDescent="0.25">
      <c r="H2499" s="540"/>
      <c r="O2499" s="541"/>
    </row>
    <row r="2500" spans="8:15" s="175" customFormat="1" x14ac:dyDescent="0.25">
      <c r="H2500" s="540"/>
      <c r="O2500" s="541"/>
    </row>
    <row r="2501" spans="8:15" s="175" customFormat="1" x14ac:dyDescent="0.25">
      <c r="H2501" s="540"/>
      <c r="O2501" s="541"/>
    </row>
    <row r="2502" spans="8:15" s="175" customFormat="1" x14ac:dyDescent="0.25">
      <c r="H2502" s="540"/>
      <c r="O2502" s="541"/>
    </row>
    <row r="2503" spans="8:15" s="175" customFormat="1" x14ac:dyDescent="0.25">
      <c r="H2503" s="540"/>
      <c r="O2503" s="541"/>
    </row>
    <row r="2504" spans="8:15" s="175" customFormat="1" x14ac:dyDescent="0.25">
      <c r="H2504" s="540"/>
      <c r="O2504" s="541"/>
    </row>
    <row r="2505" spans="8:15" s="175" customFormat="1" x14ac:dyDescent="0.25">
      <c r="H2505" s="540"/>
      <c r="O2505" s="541"/>
    </row>
    <row r="2506" spans="8:15" s="175" customFormat="1" x14ac:dyDescent="0.25">
      <c r="H2506" s="540"/>
      <c r="O2506" s="541"/>
    </row>
    <row r="2507" spans="8:15" s="175" customFormat="1" x14ac:dyDescent="0.25">
      <c r="H2507" s="540"/>
      <c r="O2507" s="541"/>
    </row>
    <row r="2508" spans="8:15" s="175" customFormat="1" x14ac:dyDescent="0.25">
      <c r="H2508" s="540"/>
      <c r="O2508" s="541"/>
    </row>
    <row r="2509" spans="8:15" s="175" customFormat="1" x14ac:dyDescent="0.25">
      <c r="H2509" s="540"/>
      <c r="O2509" s="541"/>
    </row>
    <row r="2510" spans="8:15" s="175" customFormat="1" x14ac:dyDescent="0.25">
      <c r="H2510" s="540"/>
      <c r="O2510" s="541"/>
    </row>
    <row r="2511" spans="8:15" s="175" customFormat="1" x14ac:dyDescent="0.25">
      <c r="H2511" s="540"/>
      <c r="O2511" s="541"/>
    </row>
    <row r="2512" spans="8:15" s="175" customFormat="1" x14ac:dyDescent="0.25">
      <c r="H2512" s="540"/>
      <c r="O2512" s="541"/>
    </row>
    <row r="2513" spans="8:15" s="175" customFormat="1" x14ac:dyDescent="0.25">
      <c r="H2513" s="540"/>
      <c r="O2513" s="541"/>
    </row>
    <row r="2514" spans="8:15" s="175" customFormat="1" x14ac:dyDescent="0.25">
      <c r="H2514" s="540"/>
      <c r="O2514" s="541"/>
    </row>
    <row r="2515" spans="8:15" s="175" customFormat="1" x14ac:dyDescent="0.25">
      <c r="H2515" s="540"/>
      <c r="O2515" s="541"/>
    </row>
    <row r="2516" spans="8:15" s="175" customFormat="1" x14ac:dyDescent="0.25">
      <c r="H2516" s="540"/>
      <c r="O2516" s="541"/>
    </row>
    <row r="2517" spans="8:15" s="175" customFormat="1" x14ac:dyDescent="0.25">
      <c r="H2517" s="540"/>
      <c r="O2517" s="541"/>
    </row>
    <row r="2518" spans="8:15" s="175" customFormat="1" x14ac:dyDescent="0.25">
      <c r="H2518" s="540"/>
      <c r="O2518" s="541"/>
    </row>
    <row r="2519" spans="8:15" s="175" customFormat="1" x14ac:dyDescent="0.25">
      <c r="H2519" s="540"/>
      <c r="O2519" s="541"/>
    </row>
    <row r="2520" spans="8:15" s="175" customFormat="1" x14ac:dyDescent="0.25">
      <c r="H2520" s="540"/>
      <c r="O2520" s="541"/>
    </row>
    <row r="2521" spans="8:15" s="175" customFormat="1" x14ac:dyDescent="0.25">
      <c r="H2521" s="540"/>
      <c r="O2521" s="541"/>
    </row>
    <row r="2522" spans="8:15" s="175" customFormat="1" x14ac:dyDescent="0.25">
      <c r="H2522" s="540"/>
      <c r="O2522" s="541"/>
    </row>
    <row r="2523" spans="8:15" s="175" customFormat="1" x14ac:dyDescent="0.25">
      <c r="H2523" s="540"/>
      <c r="O2523" s="541"/>
    </row>
    <row r="2524" spans="8:15" s="175" customFormat="1" x14ac:dyDescent="0.25">
      <c r="H2524" s="540"/>
      <c r="O2524" s="541"/>
    </row>
    <row r="2525" spans="8:15" s="175" customFormat="1" x14ac:dyDescent="0.25">
      <c r="H2525" s="540"/>
      <c r="O2525" s="541"/>
    </row>
    <row r="2526" spans="8:15" s="175" customFormat="1" x14ac:dyDescent="0.25">
      <c r="H2526" s="540"/>
      <c r="O2526" s="541"/>
    </row>
    <row r="2527" spans="8:15" s="175" customFormat="1" x14ac:dyDescent="0.25">
      <c r="H2527" s="540"/>
      <c r="O2527" s="541"/>
    </row>
    <row r="2528" spans="8:15" s="175" customFormat="1" x14ac:dyDescent="0.25">
      <c r="H2528" s="540"/>
      <c r="O2528" s="541"/>
    </row>
    <row r="2529" spans="8:15" s="175" customFormat="1" x14ac:dyDescent="0.25">
      <c r="H2529" s="540"/>
      <c r="O2529" s="541"/>
    </row>
    <row r="2530" spans="8:15" s="175" customFormat="1" x14ac:dyDescent="0.25">
      <c r="H2530" s="540"/>
      <c r="O2530" s="541"/>
    </row>
    <row r="2531" spans="8:15" s="175" customFormat="1" x14ac:dyDescent="0.25">
      <c r="H2531" s="540"/>
      <c r="O2531" s="541"/>
    </row>
    <row r="2532" spans="8:15" s="175" customFormat="1" x14ac:dyDescent="0.25">
      <c r="H2532" s="540"/>
      <c r="O2532" s="541"/>
    </row>
    <row r="2533" spans="8:15" s="175" customFormat="1" x14ac:dyDescent="0.25">
      <c r="H2533" s="540"/>
      <c r="O2533" s="541"/>
    </row>
    <row r="2534" spans="8:15" s="175" customFormat="1" x14ac:dyDescent="0.25">
      <c r="H2534" s="540"/>
      <c r="O2534" s="541"/>
    </row>
    <row r="2535" spans="8:15" s="175" customFormat="1" x14ac:dyDescent="0.25">
      <c r="H2535" s="540"/>
      <c r="O2535" s="541"/>
    </row>
    <row r="2536" spans="8:15" s="175" customFormat="1" x14ac:dyDescent="0.25">
      <c r="H2536" s="540"/>
      <c r="O2536" s="541"/>
    </row>
    <row r="2537" spans="8:15" s="175" customFormat="1" x14ac:dyDescent="0.25">
      <c r="H2537" s="540"/>
      <c r="O2537" s="541"/>
    </row>
    <row r="2538" spans="8:15" s="175" customFormat="1" x14ac:dyDescent="0.25">
      <c r="H2538" s="540"/>
      <c r="O2538" s="541"/>
    </row>
    <row r="2539" spans="8:15" s="175" customFormat="1" x14ac:dyDescent="0.25">
      <c r="H2539" s="540"/>
      <c r="O2539" s="541"/>
    </row>
    <row r="2540" spans="8:15" s="175" customFormat="1" x14ac:dyDescent="0.25">
      <c r="H2540" s="540"/>
      <c r="O2540" s="541"/>
    </row>
    <row r="2541" spans="8:15" s="175" customFormat="1" x14ac:dyDescent="0.25">
      <c r="H2541" s="540"/>
      <c r="O2541" s="541"/>
    </row>
    <row r="2542" spans="8:15" s="175" customFormat="1" x14ac:dyDescent="0.25">
      <c r="H2542" s="540"/>
      <c r="O2542" s="541"/>
    </row>
    <row r="2543" spans="8:15" s="175" customFormat="1" x14ac:dyDescent="0.25">
      <c r="H2543" s="540"/>
      <c r="O2543" s="541"/>
    </row>
    <row r="2544" spans="8:15" s="175" customFormat="1" x14ac:dyDescent="0.25">
      <c r="H2544" s="540"/>
      <c r="O2544" s="541"/>
    </row>
    <row r="2545" spans="8:15" s="175" customFormat="1" x14ac:dyDescent="0.25">
      <c r="H2545" s="540"/>
      <c r="O2545" s="541"/>
    </row>
    <row r="2546" spans="8:15" s="175" customFormat="1" x14ac:dyDescent="0.25">
      <c r="H2546" s="540"/>
      <c r="O2546" s="541"/>
    </row>
    <row r="2547" spans="8:15" s="175" customFormat="1" x14ac:dyDescent="0.25">
      <c r="H2547" s="540"/>
      <c r="O2547" s="541"/>
    </row>
    <row r="2548" spans="8:15" s="175" customFormat="1" x14ac:dyDescent="0.25">
      <c r="H2548" s="540"/>
      <c r="O2548" s="541"/>
    </row>
    <row r="2549" spans="8:15" s="175" customFormat="1" x14ac:dyDescent="0.25">
      <c r="H2549" s="540"/>
      <c r="O2549" s="541"/>
    </row>
    <row r="2550" spans="8:15" s="175" customFormat="1" x14ac:dyDescent="0.25">
      <c r="H2550" s="540"/>
      <c r="O2550" s="541"/>
    </row>
    <row r="2551" spans="8:15" s="175" customFormat="1" x14ac:dyDescent="0.25">
      <c r="H2551" s="540"/>
      <c r="O2551" s="541"/>
    </row>
    <row r="2552" spans="8:15" s="175" customFormat="1" x14ac:dyDescent="0.25">
      <c r="H2552" s="540"/>
      <c r="O2552" s="541"/>
    </row>
    <row r="2553" spans="8:15" s="175" customFormat="1" x14ac:dyDescent="0.25">
      <c r="H2553" s="540"/>
      <c r="O2553" s="541"/>
    </row>
    <row r="2554" spans="8:15" s="175" customFormat="1" x14ac:dyDescent="0.25">
      <c r="H2554" s="540"/>
      <c r="O2554" s="541"/>
    </row>
    <row r="2555" spans="8:15" s="175" customFormat="1" x14ac:dyDescent="0.25">
      <c r="H2555" s="540"/>
      <c r="O2555" s="541"/>
    </row>
    <row r="2556" spans="8:15" s="175" customFormat="1" x14ac:dyDescent="0.25">
      <c r="H2556" s="540"/>
      <c r="O2556" s="541"/>
    </row>
    <row r="2557" spans="8:15" s="175" customFormat="1" x14ac:dyDescent="0.25">
      <c r="H2557" s="540"/>
      <c r="O2557" s="541"/>
    </row>
    <row r="2558" spans="8:15" s="175" customFormat="1" x14ac:dyDescent="0.25">
      <c r="H2558" s="540"/>
      <c r="O2558" s="541"/>
    </row>
    <row r="2559" spans="8:15" s="175" customFormat="1" x14ac:dyDescent="0.25">
      <c r="H2559" s="540"/>
      <c r="O2559" s="541"/>
    </row>
    <row r="2560" spans="8:15" s="175" customFormat="1" x14ac:dyDescent="0.25">
      <c r="H2560" s="540"/>
      <c r="O2560" s="541"/>
    </row>
    <row r="2561" spans="8:15" s="175" customFormat="1" x14ac:dyDescent="0.25">
      <c r="H2561" s="540"/>
      <c r="O2561" s="541"/>
    </row>
    <row r="2562" spans="8:15" s="175" customFormat="1" x14ac:dyDescent="0.25">
      <c r="H2562" s="540"/>
      <c r="O2562" s="541"/>
    </row>
    <row r="2563" spans="8:15" s="175" customFormat="1" x14ac:dyDescent="0.25">
      <c r="H2563" s="540"/>
      <c r="O2563" s="541"/>
    </row>
    <row r="2564" spans="8:15" s="175" customFormat="1" x14ac:dyDescent="0.25">
      <c r="H2564" s="540"/>
      <c r="O2564" s="541"/>
    </row>
    <row r="2565" spans="8:15" s="175" customFormat="1" x14ac:dyDescent="0.25">
      <c r="H2565" s="540"/>
      <c r="O2565" s="541"/>
    </row>
    <row r="2566" spans="8:15" s="175" customFormat="1" x14ac:dyDescent="0.25">
      <c r="H2566" s="540"/>
      <c r="O2566" s="541"/>
    </row>
    <row r="2567" spans="8:15" s="175" customFormat="1" x14ac:dyDescent="0.25">
      <c r="H2567" s="540"/>
      <c r="O2567" s="541"/>
    </row>
    <row r="2568" spans="8:15" s="175" customFormat="1" x14ac:dyDescent="0.25">
      <c r="H2568" s="540"/>
      <c r="O2568" s="541"/>
    </row>
    <row r="2569" spans="8:15" s="175" customFormat="1" x14ac:dyDescent="0.25">
      <c r="H2569" s="540"/>
      <c r="O2569" s="541"/>
    </row>
    <row r="2570" spans="8:15" s="175" customFormat="1" x14ac:dyDescent="0.25">
      <c r="H2570" s="540"/>
      <c r="O2570" s="541"/>
    </row>
    <row r="2571" spans="8:15" s="175" customFormat="1" x14ac:dyDescent="0.25">
      <c r="H2571" s="540"/>
      <c r="O2571" s="541"/>
    </row>
    <row r="2572" spans="8:15" s="175" customFormat="1" x14ac:dyDescent="0.25">
      <c r="H2572" s="540"/>
      <c r="O2572" s="541"/>
    </row>
    <row r="2573" spans="8:15" s="175" customFormat="1" x14ac:dyDescent="0.25">
      <c r="H2573" s="540"/>
      <c r="O2573" s="541"/>
    </row>
    <row r="2574" spans="8:15" s="175" customFormat="1" x14ac:dyDescent="0.25">
      <c r="H2574" s="540"/>
      <c r="O2574" s="541"/>
    </row>
    <row r="2575" spans="8:15" s="175" customFormat="1" x14ac:dyDescent="0.25">
      <c r="H2575" s="540"/>
      <c r="O2575" s="541"/>
    </row>
    <row r="2576" spans="8:15" s="175" customFormat="1" x14ac:dyDescent="0.25">
      <c r="H2576" s="540"/>
      <c r="O2576" s="541"/>
    </row>
    <row r="2577" spans="8:15" s="175" customFormat="1" x14ac:dyDescent="0.25">
      <c r="H2577" s="540"/>
      <c r="O2577" s="541"/>
    </row>
    <row r="2578" spans="8:15" s="175" customFormat="1" x14ac:dyDescent="0.25">
      <c r="H2578" s="540"/>
      <c r="O2578" s="541"/>
    </row>
    <row r="2579" spans="8:15" s="175" customFormat="1" x14ac:dyDescent="0.25">
      <c r="H2579" s="540"/>
      <c r="O2579" s="541"/>
    </row>
    <row r="2580" spans="8:15" s="175" customFormat="1" x14ac:dyDescent="0.25">
      <c r="H2580" s="540"/>
      <c r="O2580" s="541"/>
    </row>
    <row r="2581" spans="8:15" s="175" customFormat="1" x14ac:dyDescent="0.25">
      <c r="H2581" s="540"/>
      <c r="O2581" s="541"/>
    </row>
    <row r="2582" spans="8:15" s="175" customFormat="1" x14ac:dyDescent="0.25">
      <c r="H2582" s="540"/>
      <c r="O2582" s="541"/>
    </row>
    <row r="2583" spans="8:15" s="175" customFormat="1" x14ac:dyDescent="0.25">
      <c r="H2583" s="540"/>
      <c r="O2583" s="541"/>
    </row>
    <row r="2584" spans="8:15" s="175" customFormat="1" x14ac:dyDescent="0.25">
      <c r="H2584" s="540"/>
      <c r="O2584" s="541"/>
    </row>
    <row r="2585" spans="8:15" s="175" customFormat="1" x14ac:dyDescent="0.25">
      <c r="H2585" s="540"/>
      <c r="O2585" s="541"/>
    </row>
    <row r="2586" spans="8:15" s="175" customFormat="1" x14ac:dyDescent="0.25">
      <c r="H2586" s="540"/>
      <c r="O2586" s="541"/>
    </row>
    <row r="2587" spans="8:15" s="175" customFormat="1" x14ac:dyDescent="0.25">
      <c r="H2587" s="540"/>
      <c r="O2587" s="541"/>
    </row>
    <row r="2588" spans="8:15" s="175" customFormat="1" x14ac:dyDescent="0.25">
      <c r="H2588" s="540"/>
      <c r="O2588" s="541"/>
    </row>
    <row r="2589" spans="8:15" s="175" customFormat="1" x14ac:dyDescent="0.25">
      <c r="H2589" s="540"/>
      <c r="O2589" s="541"/>
    </row>
    <row r="2590" spans="8:15" s="175" customFormat="1" x14ac:dyDescent="0.25">
      <c r="H2590" s="540"/>
      <c r="O2590" s="541"/>
    </row>
    <row r="2591" spans="8:15" s="175" customFormat="1" x14ac:dyDescent="0.25">
      <c r="H2591" s="540"/>
      <c r="O2591" s="541"/>
    </row>
    <row r="2592" spans="8:15" s="175" customFormat="1" x14ac:dyDescent="0.25">
      <c r="H2592" s="540"/>
      <c r="O2592" s="541"/>
    </row>
    <row r="2593" spans="8:15" s="175" customFormat="1" x14ac:dyDescent="0.25">
      <c r="H2593" s="540"/>
      <c r="O2593" s="541"/>
    </row>
    <row r="2594" spans="8:15" s="175" customFormat="1" x14ac:dyDescent="0.25">
      <c r="H2594" s="540"/>
      <c r="O2594" s="541"/>
    </row>
    <row r="2595" spans="8:15" s="175" customFormat="1" x14ac:dyDescent="0.25">
      <c r="H2595" s="540"/>
      <c r="O2595" s="541"/>
    </row>
    <row r="2596" spans="8:15" s="175" customFormat="1" x14ac:dyDescent="0.25">
      <c r="H2596" s="540"/>
      <c r="O2596" s="541"/>
    </row>
    <row r="2597" spans="8:15" s="175" customFormat="1" x14ac:dyDescent="0.25">
      <c r="H2597" s="540"/>
      <c r="O2597" s="541"/>
    </row>
    <row r="2598" spans="8:15" s="175" customFormat="1" x14ac:dyDescent="0.25">
      <c r="H2598" s="540"/>
      <c r="O2598" s="541"/>
    </row>
    <row r="2599" spans="8:15" s="175" customFormat="1" x14ac:dyDescent="0.25">
      <c r="H2599" s="540"/>
      <c r="O2599" s="541"/>
    </row>
    <row r="2600" spans="8:15" s="175" customFormat="1" x14ac:dyDescent="0.25">
      <c r="H2600" s="540"/>
      <c r="O2600" s="541"/>
    </row>
    <row r="2601" spans="8:15" s="175" customFormat="1" x14ac:dyDescent="0.25">
      <c r="H2601" s="540"/>
      <c r="O2601" s="541"/>
    </row>
    <row r="2602" spans="8:15" s="175" customFormat="1" x14ac:dyDescent="0.25">
      <c r="H2602" s="540"/>
      <c r="O2602" s="541"/>
    </row>
    <row r="2603" spans="8:15" s="175" customFormat="1" x14ac:dyDescent="0.25">
      <c r="H2603" s="540"/>
      <c r="O2603" s="541"/>
    </row>
    <row r="2604" spans="8:15" s="175" customFormat="1" x14ac:dyDescent="0.25">
      <c r="H2604" s="540"/>
      <c r="O2604" s="541"/>
    </row>
    <row r="2605" spans="8:15" s="175" customFormat="1" x14ac:dyDescent="0.25">
      <c r="H2605" s="540"/>
      <c r="O2605" s="541"/>
    </row>
    <row r="2606" spans="8:15" s="175" customFormat="1" x14ac:dyDescent="0.25">
      <c r="H2606" s="540"/>
      <c r="O2606" s="541"/>
    </row>
    <row r="2607" spans="8:15" s="175" customFormat="1" x14ac:dyDescent="0.25">
      <c r="H2607" s="540"/>
      <c r="O2607" s="541"/>
    </row>
    <row r="2608" spans="8:15" s="175" customFormat="1" x14ac:dyDescent="0.25">
      <c r="H2608" s="540"/>
      <c r="O2608" s="541"/>
    </row>
    <row r="2609" spans="8:15" s="175" customFormat="1" x14ac:dyDescent="0.25">
      <c r="H2609" s="540"/>
      <c r="O2609" s="541"/>
    </row>
    <row r="2610" spans="8:15" s="175" customFormat="1" x14ac:dyDescent="0.25">
      <c r="H2610" s="540"/>
      <c r="O2610" s="541"/>
    </row>
    <row r="2611" spans="8:15" s="175" customFormat="1" x14ac:dyDescent="0.25">
      <c r="H2611" s="540"/>
      <c r="O2611" s="541"/>
    </row>
    <row r="2612" spans="8:15" s="175" customFormat="1" x14ac:dyDescent="0.25">
      <c r="H2612" s="540"/>
      <c r="O2612" s="541"/>
    </row>
    <row r="2613" spans="8:15" s="175" customFormat="1" x14ac:dyDescent="0.25">
      <c r="H2613" s="540"/>
      <c r="O2613" s="541"/>
    </row>
    <row r="2614" spans="8:15" s="175" customFormat="1" x14ac:dyDescent="0.25">
      <c r="H2614" s="540"/>
      <c r="O2614" s="541"/>
    </row>
    <row r="2615" spans="8:15" s="175" customFormat="1" x14ac:dyDescent="0.25">
      <c r="H2615" s="540"/>
      <c r="O2615" s="541"/>
    </row>
    <row r="2616" spans="8:15" s="175" customFormat="1" x14ac:dyDescent="0.25">
      <c r="H2616" s="540"/>
      <c r="O2616" s="541"/>
    </row>
    <row r="2617" spans="8:15" s="175" customFormat="1" x14ac:dyDescent="0.25">
      <c r="H2617" s="540"/>
      <c r="O2617" s="541"/>
    </row>
    <row r="2618" spans="8:15" s="175" customFormat="1" x14ac:dyDescent="0.25">
      <c r="H2618" s="540"/>
      <c r="O2618" s="541"/>
    </row>
    <row r="2619" spans="8:15" s="175" customFormat="1" x14ac:dyDescent="0.25">
      <c r="H2619" s="540"/>
      <c r="O2619" s="541"/>
    </row>
    <row r="2620" spans="8:15" s="175" customFormat="1" x14ac:dyDescent="0.25">
      <c r="H2620" s="540"/>
      <c r="O2620" s="541"/>
    </row>
    <row r="2621" spans="8:15" s="175" customFormat="1" x14ac:dyDescent="0.25">
      <c r="H2621" s="540"/>
      <c r="O2621" s="541"/>
    </row>
    <row r="2622" spans="8:15" s="175" customFormat="1" x14ac:dyDescent="0.25">
      <c r="H2622" s="540"/>
      <c r="O2622" s="541"/>
    </row>
    <row r="2623" spans="8:15" s="175" customFormat="1" x14ac:dyDescent="0.25">
      <c r="H2623" s="540"/>
      <c r="O2623" s="541"/>
    </row>
    <row r="2624" spans="8:15" s="175" customFormat="1" x14ac:dyDescent="0.25">
      <c r="H2624" s="540"/>
      <c r="O2624" s="541"/>
    </row>
    <row r="2625" spans="8:15" s="175" customFormat="1" x14ac:dyDescent="0.25">
      <c r="H2625" s="540"/>
      <c r="O2625" s="541"/>
    </row>
    <row r="2626" spans="8:15" s="175" customFormat="1" x14ac:dyDescent="0.25">
      <c r="H2626" s="540"/>
      <c r="O2626" s="541"/>
    </row>
    <row r="2627" spans="8:15" s="175" customFormat="1" x14ac:dyDescent="0.25">
      <c r="H2627" s="540"/>
      <c r="O2627" s="541"/>
    </row>
    <row r="2628" spans="8:15" s="175" customFormat="1" x14ac:dyDescent="0.25">
      <c r="H2628" s="540"/>
      <c r="O2628" s="541"/>
    </row>
    <row r="2629" spans="8:15" s="175" customFormat="1" x14ac:dyDescent="0.25">
      <c r="H2629" s="540"/>
      <c r="O2629" s="541"/>
    </row>
    <row r="2630" spans="8:15" s="175" customFormat="1" x14ac:dyDescent="0.25">
      <c r="H2630" s="540"/>
      <c r="O2630" s="541"/>
    </row>
    <row r="2631" spans="8:15" s="175" customFormat="1" x14ac:dyDescent="0.25">
      <c r="H2631" s="540"/>
      <c r="O2631" s="541"/>
    </row>
    <row r="2632" spans="8:15" s="175" customFormat="1" x14ac:dyDescent="0.25">
      <c r="H2632" s="540"/>
      <c r="O2632" s="541"/>
    </row>
    <row r="2633" spans="8:15" s="175" customFormat="1" x14ac:dyDescent="0.25">
      <c r="H2633" s="540"/>
      <c r="O2633" s="541"/>
    </row>
    <row r="2634" spans="8:15" s="175" customFormat="1" x14ac:dyDescent="0.25">
      <c r="H2634" s="540"/>
      <c r="O2634" s="541"/>
    </row>
    <row r="2635" spans="8:15" s="175" customFormat="1" x14ac:dyDescent="0.25">
      <c r="H2635" s="540"/>
      <c r="O2635" s="541"/>
    </row>
    <row r="2636" spans="8:15" s="175" customFormat="1" x14ac:dyDescent="0.25">
      <c r="H2636" s="540"/>
      <c r="O2636" s="541"/>
    </row>
    <row r="2637" spans="8:15" s="175" customFormat="1" x14ac:dyDescent="0.25">
      <c r="H2637" s="540"/>
      <c r="O2637" s="541"/>
    </row>
    <row r="2638" spans="8:15" s="175" customFormat="1" x14ac:dyDescent="0.25">
      <c r="H2638" s="540"/>
      <c r="O2638" s="541"/>
    </row>
    <row r="2639" spans="8:15" s="175" customFormat="1" x14ac:dyDescent="0.25">
      <c r="H2639" s="540"/>
      <c r="O2639" s="541"/>
    </row>
    <row r="2640" spans="8:15" s="175" customFormat="1" x14ac:dyDescent="0.25">
      <c r="H2640" s="540"/>
      <c r="O2640" s="541"/>
    </row>
    <row r="2641" spans="8:15" s="175" customFormat="1" x14ac:dyDescent="0.25">
      <c r="H2641" s="540"/>
      <c r="O2641" s="541"/>
    </row>
    <row r="2642" spans="8:15" s="175" customFormat="1" x14ac:dyDescent="0.25">
      <c r="H2642" s="540"/>
      <c r="O2642" s="541"/>
    </row>
    <row r="2643" spans="8:15" s="175" customFormat="1" x14ac:dyDescent="0.25">
      <c r="H2643" s="540"/>
      <c r="O2643" s="541"/>
    </row>
    <row r="2644" spans="8:15" s="175" customFormat="1" x14ac:dyDescent="0.25">
      <c r="H2644" s="540"/>
      <c r="O2644" s="541"/>
    </row>
    <row r="2645" spans="8:15" s="175" customFormat="1" x14ac:dyDescent="0.25">
      <c r="H2645" s="540"/>
      <c r="O2645" s="541"/>
    </row>
    <row r="2646" spans="8:15" s="175" customFormat="1" x14ac:dyDescent="0.25">
      <c r="H2646" s="540"/>
      <c r="O2646" s="541"/>
    </row>
    <row r="2647" spans="8:15" s="175" customFormat="1" x14ac:dyDescent="0.25">
      <c r="H2647" s="540"/>
      <c r="O2647" s="541"/>
    </row>
    <row r="2648" spans="8:15" s="175" customFormat="1" x14ac:dyDescent="0.25">
      <c r="H2648" s="540"/>
      <c r="O2648" s="541"/>
    </row>
    <row r="2649" spans="8:15" s="175" customFormat="1" x14ac:dyDescent="0.25">
      <c r="H2649" s="540"/>
      <c r="O2649" s="541"/>
    </row>
    <row r="2650" spans="8:15" s="175" customFormat="1" x14ac:dyDescent="0.25">
      <c r="H2650" s="540"/>
      <c r="O2650" s="541"/>
    </row>
    <row r="2651" spans="8:15" s="175" customFormat="1" x14ac:dyDescent="0.25">
      <c r="H2651" s="540"/>
      <c r="O2651" s="541"/>
    </row>
    <row r="2652" spans="8:15" s="175" customFormat="1" x14ac:dyDescent="0.25">
      <c r="H2652" s="540"/>
      <c r="O2652" s="541"/>
    </row>
    <row r="2653" spans="8:15" s="175" customFormat="1" x14ac:dyDescent="0.25">
      <c r="H2653" s="540"/>
      <c r="O2653" s="541"/>
    </row>
    <row r="2654" spans="8:15" s="175" customFormat="1" x14ac:dyDescent="0.25">
      <c r="H2654" s="540"/>
      <c r="O2654" s="541"/>
    </row>
    <row r="2655" spans="8:15" s="175" customFormat="1" x14ac:dyDescent="0.25">
      <c r="H2655" s="540"/>
      <c r="O2655" s="541"/>
    </row>
    <row r="2656" spans="8:15" s="175" customFormat="1" x14ac:dyDescent="0.25">
      <c r="H2656" s="540"/>
      <c r="O2656" s="541"/>
    </row>
    <row r="2657" spans="8:15" s="175" customFormat="1" x14ac:dyDescent="0.25">
      <c r="H2657" s="540"/>
      <c r="O2657" s="541"/>
    </row>
    <row r="2658" spans="8:15" s="175" customFormat="1" x14ac:dyDescent="0.25">
      <c r="H2658" s="540"/>
      <c r="O2658" s="541"/>
    </row>
    <row r="2659" spans="8:15" s="175" customFormat="1" x14ac:dyDescent="0.25">
      <c r="H2659" s="540"/>
      <c r="O2659" s="541"/>
    </row>
    <row r="2660" spans="8:15" s="175" customFormat="1" x14ac:dyDescent="0.25">
      <c r="H2660" s="540"/>
      <c r="O2660" s="541"/>
    </row>
    <row r="2661" spans="8:15" s="175" customFormat="1" x14ac:dyDescent="0.25">
      <c r="H2661" s="540"/>
      <c r="O2661" s="541"/>
    </row>
    <row r="2662" spans="8:15" s="175" customFormat="1" x14ac:dyDescent="0.25">
      <c r="H2662" s="540"/>
      <c r="O2662" s="541"/>
    </row>
    <row r="2663" spans="8:15" s="175" customFormat="1" x14ac:dyDescent="0.25">
      <c r="H2663" s="540"/>
      <c r="O2663" s="541"/>
    </row>
    <row r="2664" spans="8:15" s="175" customFormat="1" x14ac:dyDescent="0.25">
      <c r="H2664" s="540"/>
      <c r="O2664" s="541"/>
    </row>
    <row r="2665" spans="8:15" s="175" customFormat="1" x14ac:dyDescent="0.25">
      <c r="H2665" s="540"/>
      <c r="O2665" s="541"/>
    </row>
    <row r="2666" spans="8:15" s="175" customFormat="1" x14ac:dyDescent="0.25">
      <c r="H2666" s="540"/>
      <c r="O2666" s="541"/>
    </row>
    <row r="2667" spans="8:15" s="175" customFormat="1" x14ac:dyDescent="0.25">
      <c r="H2667" s="540"/>
      <c r="O2667" s="541"/>
    </row>
    <row r="2668" spans="8:15" s="175" customFormat="1" x14ac:dyDescent="0.25">
      <c r="H2668" s="540"/>
      <c r="O2668" s="541"/>
    </row>
    <row r="2669" spans="8:15" s="175" customFormat="1" x14ac:dyDescent="0.25">
      <c r="H2669" s="540"/>
      <c r="O2669" s="541"/>
    </row>
    <row r="2670" spans="8:15" s="175" customFormat="1" x14ac:dyDescent="0.25">
      <c r="H2670" s="540"/>
      <c r="O2670" s="541"/>
    </row>
    <row r="2671" spans="8:15" s="175" customFormat="1" x14ac:dyDescent="0.25">
      <c r="H2671" s="540"/>
      <c r="O2671" s="541"/>
    </row>
    <row r="2672" spans="8:15" s="175" customFormat="1" x14ac:dyDescent="0.25">
      <c r="H2672" s="540"/>
      <c r="O2672" s="541"/>
    </row>
    <row r="2673" spans="8:15" s="175" customFormat="1" x14ac:dyDescent="0.25">
      <c r="H2673" s="540"/>
      <c r="O2673" s="541"/>
    </row>
    <row r="2674" spans="8:15" s="175" customFormat="1" x14ac:dyDescent="0.25">
      <c r="H2674" s="540"/>
      <c r="O2674" s="541"/>
    </row>
    <row r="2675" spans="8:15" s="175" customFormat="1" x14ac:dyDescent="0.25">
      <c r="H2675" s="540"/>
      <c r="O2675" s="541"/>
    </row>
    <row r="2676" spans="8:15" s="175" customFormat="1" x14ac:dyDescent="0.25">
      <c r="H2676" s="540"/>
      <c r="O2676" s="541"/>
    </row>
    <row r="2677" spans="8:15" s="175" customFormat="1" x14ac:dyDescent="0.25">
      <c r="H2677" s="540"/>
      <c r="O2677" s="541"/>
    </row>
    <row r="2678" spans="8:15" s="175" customFormat="1" x14ac:dyDescent="0.25">
      <c r="H2678" s="540"/>
      <c r="O2678" s="541"/>
    </row>
    <row r="2679" spans="8:15" s="175" customFormat="1" x14ac:dyDescent="0.25">
      <c r="H2679" s="540"/>
      <c r="O2679" s="541"/>
    </row>
    <row r="2680" spans="8:15" s="175" customFormat="1" x14ac:dyDescent="0.25">
      <c r="H2680" s="540"/>
      <c r="O2680" s="541"/>
    </row>
    <row r="2681" spans="8:15" s="175" customFormat="1" x14ac:dyDescent="0.25">
      <c r="H2681" s="540"/>
      <c r="O2681" s="541"/>
    </row>
    <row r="2682" spans="8:15" s="175" customFormat="1" x14ac:dyDescent="0.25">
      <c r="H2682" s="540"/>
      <c r="O2682" s="541"/>
    </row>
    <row r="2683" spans="8:15" s="175" customFormat="1" x14ac:dyDescent="0.25">
      <c r="H2683" s="540"/>
      <c r="O2683" s="541"/>
    </row>
    <row r="2684" spans="8:15" s="175" customFormat="1" x14ac:dyDescent="0.25">
      <c r="H2684" s="540"/>
      <c r="O2684" s="541"/>
    </row>
    <row r="2685" spans="8:15" s="175" customFormat="1" x14ac:dyDescent="0.25">
      <c r="H2685" s="540"/>
      <c r="O2685" s="541"/>
    </row>
    <row r="2686" spans="8:15" s="175" customFormat="1" x14ac:dyDescent="0.25">
      <c r="H2686" s="540"/>
      <c r="O2686" s="541"/>
    </row>
    <row r="2687" spans="8:15" s="175" customFormat="1" x14ac:dyDescent="0.25">
      <c r="H2687" s="540"/>
      <c r="O2687" s="541"/>
    </row>
    <row r="2688" spans="8:15" s="175" customFormat="1" x14ac:dyDescent="0.25">
      <c r="H2688" s="540"/>
      <c r="O2688" s="541"/>
    </row>
    <row r="2689" spans="8:15" s="175" customFormat="1" x14ac:dyDescent="0.25">
      <c r="H2689" s="540"/>
      <c r="O2689" s="541"/>
    </row>
    <row r="2690" spans="8:15" s="175" customFormat="1" x14ac:dyDescent="0.25">
      <c r="H2690" s="540"/>
      <c r="O2690" s="541"/>
    </row>
    <row r="2691" spans="8:15" s="175" customFormat="1" x14ac:dyDescent="0.25">
      <c r="H2691" s="540"/>
      <c r="O2691" s="541"/>
    </row>
    <row r="2692" spans="8:15" s="175" customFormat="1" x14ac:dyDescent="0.25">
      <c r="H2692" s="540"/>
      <c r="O2692" s="541"/>
    </row>
    <row r="2693" spans="8:15" s="175" customFormat="1" x14ac:dyDescent="0.25">
      <c r="H2693" s="540"/>
      <c r="O2693" s="541"/>
    </row>
    <row r="2694" spans="8:15" s="175" customFormat="1" x14ac:dyDescent="0.25">
      <c r="H2694" s="540"/>
      <c r="O2694" s="541"/>
    </row>
    <row r="2695" spans="8:15" s="175" customFormat="1" x14ac:dyDescent="0.25">
      <c r="H2695" s="540"/>
      <c r="O2695" s="541"/>
    </row>
    <row r="2696" spans="8:15" s="175" customFormat="1" x14ac:dyDescent="0.25">
      <c r="H2696" s="540"/>
      <c r="O2696" s="541"/>
    </row>
    <row r="2697" spans="8:15" s="175" customFormat="1" x14ac:dyDescent="0.25">
      <c r="H2697" s="540"/>
      <c r="O2697" s="541"/>
    </row>
    <row r="2698" spans="8:15" s="175" customFormat="1" x14ac:dyDescent="0.25">
      <c r="H2698" s="540"/>
      <c r="O2698" s="541"/>
    </row>
    <row r="2699" spans="8:15" s="175" customFormat="1" x14ac:dyDescent="0.25">
      <c r="H2699" s="540"/>
      <c r="O2699" s="541"/>
    </row>
    <row r="2700" spans="8:15" s="175" customFormat="1" x14ac:dyDescent="0.25">
      <c r="H2700" s="540"/>
      <c r="O2700" s="541"/>
    </row>
    <row r="2701" spans="8:15" s="175" customFormat="1" x14ac:dyDescent="0.25">
      <c r="H2701" s="540"/>
      <c r="O2701" s="541"/>
    </row>
    <row r="2702" spans="8:15" s="175" customFormat="1" x14ac:dyDescent="0.25">
      <c r="H2702" s="540"/>
      <c r="O2702" s="541"/>
    </row>
    <row r="2703" spans="8:15" s="175" customFormat="1" x14ac:dyDescent="0.25">
      <c r="H2703" s="540"/>
      <c r="O2703" s="541"/>
    </row>
    <row r="2704" spans="8:15" s="175" customFormat="1" x14ac:dyDescent="0.25">
      <c r="H2704" s="540"/>
      <c r="O2704" s="541"/>
    </row>
    <row r="2705" spans="8:15" s="175" customFormat="1" x14ac:dyDescent="0.25">
      <c r="H2705" s="540"/>
      <c r="O2705" s="541"/>
    </row>
    <row r="2706" spans="8:15" s="175" customFormat="1" x14ac:dyDescent="0.25">
      <c r="H2706" s="540"/>
      <c r="O2706" s="541"/>
    </row>
    <row r="2707" spans="8:15" s="175" customFormat="1" x14ac:dyDescent="0.25">
      <c r="H2707" s="540"/>
      <c r="O2707" s="541"/>
    </row>
    <row r="2708" spans="8:15" s="175" customFormat="1" x14ac:dyDescent="0.25">
      <c r="H2708" s="540"/>
      <c r="O2708" s="541"/>
    </row>
    <row r="2709" spans="8:15" s="175" customFormat="1" x14ac:dyDescent="0.25">
      <c r="H2709" s="540"/>
      <c r="O2709" s="541"/>
    </row>
    <row r="2710" spans="8:15" s="175" customFormat="1" x14ac:dyDescent="0.25">
      <c r="H2710" s="540"/>
      <c r="O2710" s="541"/>
    </row>
    <row r="2711" spans="8:15" s="175" customFormat="1" x14ac:dyDescent="0.25">
      <c r="H2711" s="540"/>
      <c r="O2711" s="541"/>
    </row>
    <row r="2712" spans="8:15" s="175" customFormat="1" x14ac:dyDescent="0.25">
      <c r="H2712" s="540"/>
      <c r="O2712" s="541"/>
    </row>
    <row r="2713" spans="8:15" s="175" customFormat="1" x14ac:dyDescent="0.25">
      <c r="H2713" s="540"/>
      <c r="O2713" s="541"/>
    </row>
    <row r="2714" spans="8:15" s="175" customFormat="1" x14ac:dyDescent="0.25">
      <c r="H2714" s="540"/>
      <c r="O2714" s="541"/>
    </row>
    <row r="2715" spans="8:15" s="175" customFormat="1" x14ac:dyDescent="0.25">
      <c r="H2715" s="540"/>
      <c r="O2715" s="541"/>
    </row>
    <row r="2716" spans="8:15" s="175" customFormat="1" x14ac:dyDescent="0.25">
      <c r="H2716" s="540"/>
      <c r="O2716" s="541"/>
    </row>
    <row r="2717" spans="8:15" s="175" customFormat="1" x14ac:dyDescent="0.25">
      <c r="H2717" s="540"/>
      <c r="O2717" s="541"/>
    </row>
    <row r="2718" spans="8:15" s="175" customFormat="1" x14ac:dyDescent="0.25">
      <c r="H2718" s="540"/>
      <c r="O2718" s="541"/>
    </row>
    <row r="2719" spans="8:15" s="175" customFormat="1" x14ac:dyDescent="0.25">
      <c r="H2719" s="540"/>
      <c r="O2719" s="541"/>
    </row>
    <row r="2720" spans="8:15" s="175" customFormat="1" x14ac:dyDescent="0.25">
      <c r="H2720" s="540"/>
      <c r="O2720" s="541"/>
    </row>
    <row r="2721" spans="8:15" s="175" customFormat="1" x14ac:dyDescent="0.25">
      <c r="H2721" s="540"/>
      <c r="O2721" s="541"/>
    </row>
    <row r="2722" spans="8:15" s="175" customFormat="1" x14ac:dyDescent="0.25">
      <c r="H2722" s="540"/>
      <c r="O2722" s="541"/>
    </row>
    <row r="2723" spans="8:15" s="175" customFormat="1" x14ac:dyDescent="0.25">
      <c r="H2723" s="540"/>
      <c r="O2723" s="541"/>
    </row>
    <row r="2724" spans="8:15" s="175" customFormat="1" x14ac:dyDescent="0.25">
      <c r="H2724" s="540"/>
      <c r="O2724" s="541"/>
    </row>
    <row r="2725" spans="8:15" s="175" customFormat="1" x14ac:dyDescent="0.25">
      <c r="H2725" s="540"/>
      <c r="O2725" s="541"/>
    </row>
    <row r="2726" spans="8:15" s="175" customFormat="1" x14ac:dyDescent="0.25">
      <c r="H2726" s="540"/>
      <c r="O2726" s="541"/>
    </row>
    <row r="2727" spans="8:15" s="175" customFormat="1" x14ac:dyDescent="0.25">
      <c r="H2727" s="540"/>
      <c r="O2727" s="541"/>
    </row>
    <row r="2728" spans="8:15" s="175" customFormat="1" x14ac:dyDescent="0.25">
      <c r="H2728" s="540"/>
      <c r="O2728" s="541"/>
    </row>
    <row r="2729" spans="8:15" s="175" customFormat="1" x14ac:dyDescent="0.25">
      <c r="H2729" s="540"/>
      <c r="O2729" s="541"/>
    </row>
    <row r="2730" spans="8:15" s="175" customFormat="1" x14ac:dyDescent="0.25">
      <c r="H2730" s="540"/>
      <c r="O2730" s="541"/>
    </row>
    <row r="2731" spans="8:15" s="175" customFormat="1" x14ac:dyDescent="0.25">
      <c r="H2731" s="540"/>
      <c r="O2731" s="541"/>
    </row>
    <row r="2732" spans="8:15" s="175" customFormat="1" x14ac:dyDescent="0.25">
      <c r="H2732" s="540"/>
      <c r="O2732" s="541"/>
    </row>
    <row r="2733" spans="8:15" s="175" customFormat="1" x14ac:dyDescent="0.25">
      <c r="H2733" s="540"/>
      <c r="O2733" s="541"/>
    </row>
    <row r="2734" spans="8:15" s="175" customFormat="1" x14ac:dyDescent="0.25">
      <c r="H2734" s="540"/>
      <c r="O2734" s="541"/>
    </row>
    <row r="2735" spans="8:15" s="175" customFormat="1" x14ac:dyDescent="0.25">
      <c r="H2735" s="540"/>
      <c r="O2735" s="541"/>
    </row>
    <row r="2736" spans="8:15" s="175" customFormat="1" x14ac:dyDescent="0.25">
      <c r="H2736" s="540"/>
      <c r="O2736" s="541"/>
    </row>
    <row r="2737" spans="8:15" s="175" customFormat="1" x14ac:dyDescent="0.25">
      <c r="H2737" s="540"/>
      <c r="O2737" s="541"/>
    </row>
    <row r="2738" spans="8:15" s="175" customFormat="1" x14ac:dyDescent="0.25">
      <c r="H2738" s="540"/>
      <c r="O2738" s="541"/>
    </row>
    <row r="2739" spans="8:15" s="175" customFormat="1" x14ac:dyDescent="0.25">
      <c r="H2739" s="540"/>
      <c r="O2739" s="541"/>
    </row>
    <row r="2740" spans="8:15" s="175" customFormat="1" x14ac:dyDescent="0.25">
      <c r="H2740" s="540"/>
      <c r="O2740" s="541"/>
    </row>
    <row r="2741" spans="8:15" s="175" customFormat="1" x14ac:dyDescent="0.25">
      <c r="H2741" s="540"/>
      <c r="O2741" s="541"/>
    </row>
    <row r="2742" spans="8:15" s="175" customFormat="1" x14ac:dyDescent="0.25">
      <c r="H2742" s="540"/>
      <c r="O2742" s="541"/>
    </row>
    <row r="2743" spans="8:15" s="175" customFormat="1" x14ac:dyDescent="0.25">
      <c r="H2743" s="540"/>
      <c r="O2743" s="541"/>
    </row>
    <row r="2744" spans="8:15" s="175" customFormat="1" x14ac:dyDescent="0.25">
      <c r="H2744" s="540"/>
      <c r="O2744" s="541"/>
    </row>
    <row r="2745" spans="8:15" s="175" customFormat="1" x14ac:dyDescent="0.25">
      <c r="H2745" s="540"/>
      <c r="O2745" s="541"/>
    </row>
    <row r="2746" spans="8:15" s="175" customFormat="1" x14ac:dyDescent="0.25">
      <c r="H2746" s="540"/>
      <c r="O2746" s="541"/>
    </row>
    <row r="2747" spans="8:15" s="175" customFormat="1" x14ac:dyDescent="0.25">
      <c r="H2747" s="540"/>
      <c r="O2747" s="541"/>
    </row>
    <row r="2748" spans="8:15" s="175" customFormat="1" x14ac:dyDescent="0.25">
      <c r="H2748" s="540"/>
      <c r="O2748" s="541"/>
    </row>
    <row r="2749" spans="8:15" s="175" customFormat="1" x14ac:dyDescent="0.25">
      <c r="H2749" s="540"/>
      <c r="O2749" s="541"/>
    </row>
    <row r="2750" spans="8:15" s="175" customFormat="1" x14ac:dyDescent="0.25">
      <c r="H2750" s="540"/>
      <c r="O2750" s="541"/>
    </row>
    <row r="2751" spans="8:15" s="175" customFormat="1" x14ac:dyDescent="0.25">
      <c r="H2751" s="540"/>
      <c r="O2751" s="541"/>
    </row>
    <row r="2752" spans="8:15" s="175" customFormat="1" x14ac:dyDescent="0.25">
      <c r="H2752" s="540"/>
      <c r="O2752" s="541"/>
    </row>
    <row r="2753" spans="8:15" s="175" customFormat="1" x14ac:dyDescent="0.25">
      <c r="H2753" s="540"/>
      <c r="O2753" s="541"/>
    </row>
    <row r="2754" spans="8:15" s="175" customFormat="1" x14ac:dyDescent="0.25">
      <c r="H2754" s="540"/>
      <c r="O2754" s="541"/>
    </row>
    <row r="2755" spans="8:15" s="175" customFormat="1" x14ac:dyDescent="0.25">
      <c r="H2755" s="540"/>
      <c r="O2755" s="541"/>
    </row>
    <row r="2756" spans="8:15" s="175" customFormat="1" x14ac:dyDescent="0.25">
      <c r="H2756" s="540"/>
      <c r="O2756" s="541"/>
    </row>
    <row r="2757" spans="8:15" s="175" customFormat="1" x14ac:dyDescent="0.25">
      <c r="H2757" s="540"/>
      <c r="O2757" s="541"/>
    </row>
    <row r="2758" spans="8:15" s="175" customFormat="1" x14ac:dyDescent="0.25">
      <c r="H2758" s="540"/>
      <c r="O2758" s="541"/>
    </row>
    <row r="2759" spans="8:15" s="175" customFormat="1" x14ac:dyDescent="0.25">
      <c r="H2759" s="540"/>
      <c r="O2759" s="541"/>
    </row>
    <row r="2760" spans="8:15" s="175" customFormat="1" x14ac:dyDescent="0.25">
      <c r="H2760" s="540"/>
      <c r="O2760" s="541"/>
    </row>
    <row r="2761" spans="8:15" s="175" customFormat="1" x14ac:dyDescent="0.25">
      <c r="H2761" s="540"/>
      <c r="O2761" s="541"/>
    </row>
    <row r="2762" spans="8:15" s="175" customFormat="1" x14ac:dyDescent="0.25">
      <c r="H2762" s="540"/>
      <c r="O2762" s="541"/>
    </row>
    <row r="2763" spans="8:15" s="175" customFormat="1" x14ac:dyDescent="0.25">
      <c r="H2763" s="540"/>
      <c r="O2763" s="541"/>
    </row>
    <row r="2764" spans="8:15" s="175" customFormat="1" x14ac:dyDescent="0.25">
      <c r="H2764" s="540"/>
      <c r="O2764" s="541"/>
    </row>
    <row r="2765" spans="8:15" s="175" customFormat="1" x14ac:dyDescent="0.25">
      <c r="H2765" s="540"/>
      <c r="O2765" s="541"/>
    </row>
    <row r="2766" spans="8:15" s="175" customFormat="1" x14ac:dyDescent="0.25">
      <c r="H2766" s="540"/>
      <c r="O2766" s="541"/>
    </row>
    <row r="2767" spans="8:15" s="175" customFormat="1" x14ac:dyDescent="0.25">
      <c r="H2767" s="540"/>
      <c r="O2767" s="541"/>
    </row>
    <row r="2768" spans="8:15" s="175" customFormat="1" x14ac:dyDescent="0.25">
      <c r="H2768" s="540"/>
      <c r="O2768" s="541"/>
    </row>
    <row r="2769" spans="8:15" s="175" customFormat="1" x14ac:dyDescent="0.25">
      <c r="H2769" s="540"/>
      <c r="O2769" s="541"/>
    </row>
    <row r="2770" spans="8:15" s="175" customFormat="1" x14ac:dyDescent="0.25">
      <c r="H2770" s="540"/>
      <c r="O2770" s="541"/>
    </row>
    <row r="2771" spans="8:15" s="175" customFormat="1" x14ac:dyDescent="0.25">
      <c r="H2771" s="540"/>
      <c r="O2771" s="541"/>
    </row>
    <row r="2772" spans="8:15" s="175" customFormat="1" x14ac:dyDescent="0.25">
      <c r="H2772" s="540"/>
      <c r="O2772" s="541"/>
    </row>
    <row r="2773" spans="8:15" s="175" customFormat="1" x14ac:dyDescent="0.25">
      <c r="H2773" s="540"/>
      <c r="O2773" s="541"/>
    </row>
    <row r="2774" spans="8:15" s="175" customFormat="1" x14ac:dyDescent="0.25">
      <c r="H2774" s="540"/>
      <c r="O2774" s="541"/>
    </row>
    <row r="2775" spans="8:15" s="175" customFormat="1" x14ac:dyDescent="0.25">
      <c r="H2775" s="540"/>
      <c r="O2775" s="541"/>
    </row>
    <row r="2776" spans="8:15" s="175" customFormat="1" x14ac:dyDescent="0.25">
      <c r="H2776" s="540"/>
      <c r="O2776" s="541"/>
    </row>
    <row r="2777" spans="8:15" s="175" customFormat="1" x14ac:dyDescent="0.25">
      <c r="H2777" s="540"/>
      <c r="O2777" s="541"/>
    </row>
    <row r="2778" spans="8:15" s="175" customFormat="1" x14ac:dyDescent="0.25">
      <c r="H2778" s="540"/>
      <c r="O2778" s="541"/>
    </row>
    <row r="2779" spans="8:15" s="175" customFormat="1" x14ac:dyDescent="0.25">
      <c r="H2779" s="540"/>
      <c r="O2779" s="541"/>
    </row>
    <row r="2780" spans="8:15" s="175" customFormat="1" x14ac:dyDescent="0.25">
      <c r="H2780" s="540"/>
      <c r="O2780" s="541"/>
    </row>
    <row r="2781" spans="8:15" s="175" customFormat="1" x14ac:dyDescent="0.25">
      <c r="H2781" s="540"/>
      <c r="O2781" s="541"/>
    </row>
    <row r="2782" spans="8:15" s="175" customFormat="1" x14ac:dyDescent="0.25">
      <c r="H2782" s="540"/>
      <c r="O2782" s="541"/>
    </row>
    <row r="2783" spans="8:15" s="175" customFormat="1" x14ac:dyDescent="0.25">
      <c r="H2783" s="540"/>
      <c r="O2783" s="541"/>
    </row>
    <row r="2784" spans="8:15" s="175" customFormat="1" x14ac:dyDescent="0.25">
      <c r="H2784" s="540"/>
      <c r="O2784" s="541"/>
    </row>
    <row r="2785" spans="8:15" s="175" customFormat="1" x14ac:dyDescent="0.25">
      <c r="H2785" s="540"/>
      <c r="O2785" s="541"/>
    </row>
    <row r="2786" spans="8:15" s="175" customFormat="1" x14ac:dyDescent="0.25">
      <c r="H2786" s="540"/>
      <c r="O2786" s="541"/>
    </row>
    <row r="2787" spans="8:15" s="175" customFormat="1" x14ac:dyDescent="0.25">
      <c r="H2787" s="540"/>
      <c r="O2787" s="541"/>
    </row>
    <row r="2788" spans="8:15" s="175" customFormat="1" x14ac:dyDescent="0.25">
      <c r="H2788" s="540"/>
      <c r="O2788" s="541"/>
    </row>
    <row r="2789" spans="8:15" s="175" customFormat="1" x14ac:dyDescent="0.25">
      <c r="H2789" s="540"/>
      <c r="O2789" s="541"/>
    </row>
    <row r="2790" spans="8:15" s="175" customFormat="1" x14ac:dyDescent="0.25">
      <c r="H2790" s="540"/>
      <c r="O2790" s="541"/>
    </row>
    <row r="2791" spans="8:15" s="175" customFormat="1" x14ac:dyDescent="0.25">
      <c r="H2791" s="540"/>
      <c r="O2791" s="541"/>
    </row>
    <row r="2792" spans="8:15" s="175" customFormat="1" x14ac:dyDescent="0.25">
      <c r="H2792" s="540"/>
      <c r="O2792" s="541"/>
    </row>
    <row r="2793" spans="8:15" s="175" customFormat="1" x14ac:dyDescent="0.25">
      <c r="H2793" s="540"/>
      <c r="O2793" s="541"/>
    </row>
    <row r="2794" spans="8:15" s="175" customFormat="1" x14ac:dyDescent="0.25">
      <c r="H2794" s="540"/>
      <c r="O2794" s="541"/>
    </row>
    <row r="2795" spans="8:15" s="175" customFormat="1" x14ac:dyDescent="0.25">
      <c r="H2795" s="540"/>
      <c r="O2795" s="541"/>
    </row>
    <row r="2796" spans="8:15" s="175" customFormat="1" x14ac:dyDescent="0.25">
      <c r="H2796" s="540"/>
      <c r="O2796" s="541"/>
    </row>
    <row r="2797" spans="8:15" s="175" customFormat="1" x14ac:dyDescent="0.25">
      <c r="H2797" s="540"/>
      <c r="O2797" s="541"/>
    </row>
    <row r="2798" spans="8:15" s="175" customFormat="1" x14ac:dyDescent="0.25">
      <c r="H2798" s="540"/>
      <c r="O2798" s="541"/>
    </row>
    <row r="2799" spans="8:15" s="175" customFormat="1" x14ac:dyDescent="0.25">
      <c r="H2799" s="540"/>
      <c r="O2799" s="541"/>
    </row>
    <row r="2800" spans="8:15" s="175" customFormat="1" x14ac:dyDescent="0.25">
      <c r="H2800" s="540"/>
      <c r="O2800" s="541"/>
    </row>
    <row r="2801" spans="8:15" s="175" customFormat="1" x14ac:dyDescent="0.25">
      <c r="H2801" s="540"/>
      <c r="O2801" s="541"/>
    </row>
    <row r="2802" spans="8:15" s="175" customFormat="1" x14ac:dyDescent="0.25">
      <c r="H2802" s="540"/>
      <c r="O2802" s="541"/>
    </row>
    <row r="2803" spans="8:15" s="175" customFormat="1" x14ac:dyDescent="0.25">
      <c r="H2803" s="540"/>
      <c r="O2803" s="541"/>
    </row>
    <row r="2804" spans="8:15" s="175" customFormat="1" x14ac:dyDescent="0.25">
      <c r="H2804" s="540"/>
      <c r="O2804" s="541"/>
    </row>
    <row r="2805" spans="8:15" s="175" customFormat="1" x14ac:dyDescent="0.25">
      <c r="H2805" s="540"/>
      <c r="O2805" s="541"/>
    </row>
    <row r="2806" spans="8:15" s="175" customFormat="1" x14ac:dyDescent="0.25">
      <c r="H2806" s="540"/>
      <c r="O2806" s="541"/>
    </row>
    <row r="2807" spans="8:15" s="175" customFormat="1" x14ac:dyDescent="0.25">
      <c r="H2807" s="540"/>
      <c r="O2807" s="541"/>
    </row>
    <row r="2808" spans="8:15" s="175" customFormat="1" x14ac:dyDescent="0.25">
      <c r="H2808" s="540"/>
      <c r="O2808" s="541"/>
    </row>
    <row r="2809" spans="8:15" s="175" customFormat="1" x14ac:dyDescent="0.25">
      <c r="H2809" s="540"/>
      <c r="O2809" s="541"/>
    </row>
    <row r="2810" spans="8:15" s="175" customFormat="1" x14ac:dyDescent="0.25">
      <c r="H2810" s="540"/>
      <c r="O2810" s="541"/>
    </row>
    <row r="2811" spans="8:15" s="175" customFormat="1" x14ac:dyDescent="0.25">
      <c r="H2811" s="540"/>
      <c r="O2811" s="541"/>
    </row>
    <row r="2812" spans="8:15" s="175" customFormat="1" x14ac:dyDescent="0.25">
      <c r="H2812" s="540"/>
      <c r="O2812" s="541"/>
    </row>
    <row r="2813" spans="8:15" s="175" customFormat="1" x14ac:dyDescent="0.25">
      <c r="H2813" s="540"/>
      <c r="O2813" s="541"/>
    </row>
    <row r="2814" spans="8:15" s="175" customFormat="1" x14ac:dyDescent="0.25">
      <c r="H2814" s="540"/>
      <c r="O2814" s="541"/>
    </row>
    <row r="2815" spans="8:15" s="175" customFormat="1" x14ac:dyDescent="0.25">
      <c r="H2815" s="540"/>
      <c r="O2815" s="541"/>
    </row>
    <row r="2816" spans="8:15" s="175" customFormat="1" x14ac:dyDescent="0.25">
      <c r="H2816" s="540"/>
      <c r="O2816" s="541"/>
    </row>
    <row r="2817" spans="8:15" s="175" customFormat="1" x14ac:dyDescent="0.25">
      <c r="H2817" s="540"/>
      <c r="O2817" s="541"/>
    </row>
    <row r="2818" spans="8:15" s="175" customFormat="1" x14ac:dyDescent="0.25">
      <c r="H2818" s="540"/>
      <c r="O2818" s="541"/>
    </row>
    <row r="2819" spans="8:15" s="175" customFormat="1" x14ac:dyDescent="0.25">
      <c r="H2819" s="540"/>
      <c r="O2819" s="541"/>
    </row>
    <row r="2820" spans="8:15" s="175" customFormat="1" x14ac:dyDescent="0.25">
      <c r="H2820" s="540"/>
      <c r="O2820" s="541"/>
    </row>
    <row r="2821" spans="8:15" s="175" customFormat="1" x14ac:dyDescent="0.25">
      <c r="H2821" s="540"/>
      <c r="O2821" s="541"/>
    </row>
    <row r="2822" spans="8:15" s="175" customFormat="1" x14ac:dyDescent="0.25">
      <c r="H2822" s="540"/>
      <c r="O2822" s="541"/>
    </row>
    <row r="2823" spans="8:15" s="175" customFormat="1" x14ac:dyDescent="0.25">
      <c r="H2823" s="540"/>
      <c r="O2823" s="541"/>
    </row>
    <row r="2824" spans="8:15" s="175" customFormat="1" x14ac:dyDescent="0.25">
      <c r="H2824" s="540"/>
      <c r="O2824" s="541"/>
    </row>
    <row r="2825" spans="8:15" s="175" customFormat="1" x14ac:dyDescent="0.25">
      <c r="H2825" s="540"/>
      <c r="O2825" s="541"/>
    </row>
    <row r="2826" spans="8:15" s="175" customFormat="1" x14ac:dyDescent="0.25">
      <c r="H2826" s="540"/>
      <c r="O2826" s="541"/>
    </row>
    <row r="2827" spans="8:15" s="175" customFormat="1" x14ac:dyDescent="0.25">
      <c r="H2827" s="540"/>
      <c r="O2827" s="541"/>
    </row>
    <row r="2828" spans="8:15" s="175" customFormat="1" x14ac:dyDescent="0.25">
      <c r="H2828" s="540"/>
      <c r="O2828" s="541"/>
    </row>
    <row r="2829" spans="8:15" s="175" customFormat="1" x14ac:dyDescent="0.25">
      <c r="H2829" s="540"/>
      <c r="O2829" s="541"/>
    </row>
    <row r="2830" spans="8:15" s="175" customFormat="1" x14ac:dyDescent="0.25">
      <c r="H2830" s="540"/>
      <c r="O2830" s="541"/>
    </row>
    <row r="2831" spans="8:15" s="175" customFormat="1" x14ac:dyDescent="0.25">
      <c r="H2831" s="540"/>
      <c r="O2831" s="541"/>
    </row>
    <row r="2832" spans="8:15" s="175" customFormat="1" x14ac:dyDescent="0.25">
      <c r="H2832" s="540"/>
      <c r="O2832" s="541"/>
    </row>
    <row r="2833" spans="8:15" s="175" customFormat="1" x14ac:dyDescent="0.25">
      <c r="H2833" s="540"/>
      <c r="O2833" s="541"/>
    </row>
    <row r="2834" spans="8:15" s="175" customFormat="1" x14ac:dyDescent="0.25">
      <c r="H2834" s="540"/>
      <c r="O2834" s="541"/>
    </row>
    <row r="2835" spans="8:15" s="175" customFormat="1" x14ac:dyDescent="0.25">
      <c r="H2835" s="540"/>
      <c r="O2835" s="541"/>
    </row>
    <row r="2836" spans="8:15" s="175" customFormat="1" x14ac:dyDescent="0.25">
      <c r="H2836" s="540"/>
      <c r="O2836" s="541"/>
    </row>
    <row r="2837" spans="8:15" s="175" customFormat="1" x14ac:dyDescent="0.25">
      <c r="H2837" s="540"/>
      <c r="O2837" s="541"/>
    </row>
    <row r="2838" spans="8:15" s="175" customFormat="1" x14ac:dyDescent="0.25">
      <c r="H2838" s="540"/>
      <c r="O2838" s="541"/>
    </row>
    <row r="2839" spans="8:15" s="175" customFormat="1" x14ac:dyDescent="0.25">
      <c r="H2839" s="540"/>
      <c r="O2839" s="541"/>
    </row>
    <row r="2840" spans="8:15" s="175" customFormat="1" x14ac:dyDescent="0.25">
      <c r="H2840" s="540"/>
      <c r="O2840" s="541"/>
    </row>
    <row r="2841" spans="8:15" s="175" customFormat="1" x14ac:dyDescent="0.25">
      <c r="H2841" s="540"/>
      <c r="O2841" s="541"/>
    </row>
    <row r="2842" spans="8:15" s="175" customFormat="1" x14ac:dyDescent="0.25">
      <c r="H2842" s="540"/>
      <c r="O2842" s="541"/>
    </row>
    <row r="2843" spans="8:15" s="175" customFormat="1" x14ac:dyDescent="0.25">
      <c r="H2843" s="540"/>
      <c r="O2843" s="541"/>
    </row>
    <row r="2844" spans="8:15" s="175" customFormat="1" x14ac:dyDescent="0.25">
      <c r="H2844" s="540"/>
      <c r="O2844" s="541"/>
    </row>
    <row r="2845" spans="8:15" s="175" customFormat="1" x14ac:dyDescent="0.25">
      <c r="H2845" s="540"/>
      <c r="O2845" s="541"/>
    </row>
    <row r="2846" spans="8:15" s="175" customFormat="1" x14ac:dyDescent="0.25">
      <c r="H2846" s="540"/>
      <c r="O2846" s="541"/>
    </row>
    <row r="2847" spans="8:15" s="175" customFormat="1" x14ac:dyDescent="0.25">
      <c r="H2847" s="540"/>
      <c r="O2847" s="541"/>
    </row>
    <row r="2848" spans="8:15" s="175" customFormat="1" x14ac:dyDescent="0.25">
      <c r="H2848" s="540"/>
      <c r="O2848" s="541"/>
    </row>
    <row r="2849" spans="8:15" s="175" customFormat="1" x14ac:dyDescent="0.25">
      <c r="H2849" s="540"/>
      <c r="O2849" s="541"/>
    </row>
    <row r="2850" spans="8:15" s="175" customFormat="1" x14ac:dyDescent="0.25">
      <c r="H2850" s="540"/>
      <c r="O2850" s="541"/>
    </row>
    <row r="2851" spans="8:15" s="175" customFormat="1" x14ac:dyDescent="0.25">
      <c r="H2851" s="540"/>
      <c r="O2851" s="541"/>
    </row>
    <row r="2852" spans="8:15" s="175" customFormat="1" x14ac:dyDescent="0.25">
      <c r="H2852" s="540"/>
      <c r="O2852" s="541"/>
    </row>
    <row r="2853" spans="8:15" s="175" customFormat="1" x14ac:dyDescent="0.25">
      <c r="H2853" s="540"/>
      <c r="O2853" s="541"/>
    </row>
    <row r="2854" spans="8:15" s="175" customFormat="1" x14ac:dyDescent="0.25">
      <c r="H2854" s="540"/>
      <c r="O2854" s="541"/>
    </row>
    <row r="2855" spans="8:15" s="175" customFormat="1" x14ac:dyDescent="0.25">
      <c r="H2855" s="540"/>
      <c r="O2855" s="541"/>
    </row>
    <row r="2856" spans="8:15" s="175" customFormat="1" x14ac:dyDescent="0.25">
      <c r="H2856" s="540"/>
      <c r="O2856" s="541"/>
    </row>
    <row r="2857" spans="8:15" s="175" customFormat="1" x14ac:dyDescent="0.25">
      <c r="H2857" s="540"/>
      <c r="O2857" s="541"/>
    </row>
    <row r="2858" spans="8:15" s="175" customFormat="1" x14ac:dyDescent="0.25">
      <c r="H2858" s="540"/>
      <c r="O2858" s="541"/>
    </row>
    <row r="2859" spans="8:15" s="175" customFormat="1" x14ac:dyDescent="0.25">
      <c r="H2859" s="540"/>
      <c r="O2859" s="541"/>
    </row>
    <row r="2860" spans="8:15" s="175" customFormat="1" x14ac:dyDescent="0.25">
      <c r="H2860" s="540"/>
      <c r="O2860" s="541"/>
    </row>
    <row r="2861" spans="8:15" s="175" customFormat="1" x14ac:dyDescent="0.25">
      <c r="H2861" s="540"/>
      <c r="O2861" s="541"/>
    </row>
    <row r="2862" spans="8:15" s="175" customFormat="1" x14ac:dyDescent="0.25">
      <c r="H2862" s="540"/>
      <c r="O2862" s="541"/>
    </row>
    <row r="2863" spans="8:15" s="175" customFormat="1" x14ac:dyDescent="0.25">
      <c r="H2863" s="540"/>
      <c r="O2863" s="541"/>
    </row>
    <row r="2864" spans="8:15" s="175" customFormat="1" x14ac:dyDescent="0.25">
      <c r="H2864" s="540"/>
      <c r="O2864" s="541"/>
    </row>
    <row r="2865" spans="8:15" s="175" customFormat="1" x14ac:dyDescent="0.25">
      <c r="H2865" s="540"/>
      <c r="O2865" s="541"/>
    </row>
    <row r="2866" spans="8:15" s="175" customFormat="1" x14ac:dyDescent="0.25">
      <c r="H2866" s="540"/>
      <c r="O2866" s="541"/>
    </row>
    <row r="2867" spans="8:15" s="175" customFormat="1" x14ac:dyDescent="0.25">
      <c r="H2867" s="540"/>
      <c r="O2867" s="541"/>
    </row>
    <row r="2868" spans="8:15" s="175" customFormat="1" x14ac:dyDescent="0.25">
      <c r="H2868" s="540"/>
      <c r="O2868" s="541"/>
    </row>
    <row r="2869" spans="8:15" s="175" customFormat="1" x14ac:dyDescent="0.25">
      <c r="H2869" s="540"/>
      <c r="O2869" s="541"/>
    </row>
    <row r="2870" spans="8:15" s="175" customFormat="1" x14ac:dyDescent="0.25">
      <c r="H2870" s="540"/>
      <c r="O2870" s="541"/>
    </row>
    <row r="2871" spans="8:15" s="175" customFormat="1" x14ac:dyDescent="0.25">
      <c r="H2871" s="540"/>
      <c r="O2871" s="541"/>
    </row>
    <row r="2872" spans="8:15" s="175" customFormat="1" x14ac:dyDescent="0.25">
      <c r="H2872" s="540"/>
      <c r="O2872" s="541"/>
    </row>
    <row r="2873" spans="8:15" s="175" customFormat="1" x14ac:dyDescent="0.25">
      <c r="H2873" s="540"/>
      <c r="O2873" s="541"/>
    </row>
    <row r="2874" spans="8:15" s="175" customFormat="1" x14ac:dyDescent="0.25">
      <c r="H2874" s="540"/>
      <c r="O2874" s="541"/>
    </row>
    <row r="2875" spans="8:15" s="175" customFormat="1" x14ac:dyDescent="0.25">
      <c r="H2875" s="540"/>
      <c r="O2875" s="541"/>
    </row>
    <row r="2876" spans="8:15" s="175" customFormat="1" x14ac:dyDescent="0.25">
      <c r="H2876" s="540"/>
      <c r="O2876" s="541"/>
    </row>
    <row r="2877" spans="8:15" s="175" customFormat="1" x14ac:dyDescent="0.25">
      <c r="H2877" s="540"/>
      <c r="O2877" s="541"/>
    </row>
    <row r="2878" spans="8:15" s="175" customFormat="1" x14ac:dyDescent="0.25">
      <c r="H2878" s="540"/>
      <c r="O2878" s="541"/>
    </row>
    <row r="2879" spans="8:15" s="175" customFormat="1" x14ac:dyDescent="0.25">
      <c r="H2879" s="540"/>
      <c r="O2879" s="541"/>
    </row>
    <row r="2880" spans="8:15" s="175" customFormat="1" x14ac:dyDescent="0.25">
      <c r="H2880" s="540"/>
      <c r="O2880" s="541"/>
    </row>
    <row r="2881" spans="8:15" s="175" customFormat="1" x14ac:dyDescent="0.25">
      <c r="H2881" s="540"/>
      <c r="O2881" s="541"/>
    </row>
    <row r="2882" spans="8:15" s="175" customFormat="1" x14ac:dyDescent="0.25">
      <c r="H2882" s="540"/>
      <c r="O2882" s="541"/>
    </row>
    <row r="2883" spans="8:15" s="175" customFormat="1" x14ac:dyDescent="0.25">
      <c r="H2883" s="540"/>
      <c r="O2883" s="541"/>
    </row>
    <row r="2884" spans="8:15" s="175" customFormat="1" x14ac:dyDescent="0.25">
      <c r="H2884" s="540"/>
      <c r="O2884" s="541"/>
    </row>
    <row r="2885" spans="8:15" s="175" customFormat="1" x14ac:dyDescent="0.25">
      <c r="H2885" s="540"/>
      <c r="O2885" s="541"/>
    </row>
    <row r="2886" spans="8:15" s="175" customFormat="1" x14ac:dyDescent="0.25">
      <c r="H2886" s="540"/>
      <c r="O2886" s="541"/>
    </row>
    <row r="2887" spans="8:15" s="175" customFormat="1" x14ac:dyDescent="0.25">
      <c r="H2887" s="540"/>
      <c r="O2887" s="541"/>
    </row>
    <row r="2888" spans="8:15" s="175" customFormat="1" x14ac:dyDescent="0.25">
      <c r="H2888" s="540"/>
      <c r="O2888" s="541"/>
    </row>
    <row r="2889" spans="8:15" s="175" customFormat="1" x14ac:dyDescent="0.25">
      <c r="H2889" s="540"/>
      <c r="O2889" s="541"/>
    </row>
    <row r="2890" spans="8:15" s="175" customFormat="1" x14ac:dyDescent="0.25">
      <c r="H2890" s="540"/>
      <c r="O2890" s="541"/>
    </row>
    <row r="2891" spans="8:15" s="175" customFormat="1" x14ac:dyDescent="0.25">
      <c r="H2891" s="540"/>
      <c r="O2891" s="541"/>
    </row>
    <row r="2892" spans="8:15" s="175" customFormat="1" x14ac:dyDescent="0.25">
      <c r="H2892" s="540"/>
      <c r="O2892" s="541"/>
    </row>
    <row r="2893" spans="8:15" s="175" customFormat="1" x14ac:dyDescent="0.25">
      <c r="H2893" s="540"/>
      <c r="O2893" s="541"/>
    </row>
    <row r="2894" spans="8:15" s="175" customFormat="1" x14ac:dyDescent="0.25">
      <c r="H2894" s="540"/>
      <c r="O2894" s="541"/>
    </row>
    <row r="2895" spans="8:15" s="175" customFormat="1" x14ac:dyDescent="0.25">
      <c r="H2895" s="540"/>
      <c r="O2895" s="541"/>
    </row>
    <row r="2896" spans="8:15" s="175" customFormat="1" x14ac:dyDescent="0.25">
      <c r="H2896" s="540"/>
      <c r="O2896" s="541"/>
    </row>
    <row r="2897" spans="8:15" s="175" customFormat="1" x14ac:dyDescent="0.25">
      <c r="H2897" s="540"/>
      <c r="O2897" s="541"/>
    </row>
    <row r="2898" spans="8:15" s="175" customFormat="1" x14ac:dyDescent="0.25">
      <c r="H2898" s="540"/>
      <c r="O2898" s="541"/>
    </row>
    <row r="2899" spans="8:15" s="175" customFormat="1" x14ac:dyDescent="0.25">
      <c r="H2899" s="540"/>
      <c r="O2899" s="541"/>
    </row>
    <row r="2900" spans="8:15" s="175" customFormat="1" x14ac:dyDescent="0.25">
      <c r="H2900" s="540"/>
      <c r="O2900" s="541"/>
    </row>
    <row r="2901" spans="8:15" s="175" customFormat="1" x14ac:dyDescent="0.25">
      <c r="H2901" s="540"/>
      <c r="O2901" s="541"/>
    </row>
    <row r="2902" spans="8:15" s="175" customFormat="1" x14ac:dyDescent="0.25">
      <c r="H2902" s="540"/>
      <c r="O2902" s="541"/>
    </row>
    <row r="2903" spans="8:15" s="175" customFormat="1" x14ac:dyDescent="0.25">
      <c r="H2903" s="540"/>
      <c r="O2903" s="541"/>
    </row>
    <row r="2904" spans="8:15" s="175" customFormat="1" x14ac:dyDescent="0.25">
      <c r="H2904" s="540"/>
      <c r="O2904" s="541"/>
    </row>
    <row r="2905" spans="8:15" s="175" customFormat="1" x14ac:dyDescent="0.25">
      <c r="H2905" s="540"/>
      <c r="O2905" s="541"/>
    </row>
    <row r="2906" spans="8:15" s="175" customFormat="1" x14ac:dyDescent="0.25">
      <c r="H2906" s="540"/>
      <c r="O2906" s="541"/>
    </row>
    <row r="2907" spans="8:15" s="175" customFormat="1" x14ac:dyDescent="0.25">
      <c r="H2907" s="540"/>
      <c r="O2907" s="541"/>
    </row>
    <row r="2908" spans="8:15" s="175" customFormat="1" x14ac:dyDescent="0.25">
      <c r="H2908" s="540"/>
      <c r="O2908" s="541"/>
    </row>
    <row r="2909" spans="8:15" s="175" customFormat="1" x14ac:dyDescent="0.25">
      <c r="H2909" s="540"/>
      <c r="O2909" s="541"/>
    </row>
    <row r="2910" spans="8:15" s="175" customFormat="1" x14ac:dyDescent="0.25">
      <c r="H2910" s="540"/>
      <c r="O2910" s="541"/>
    </row>
    <row r="2911" spans="8:15" s="175" customFormat="1" x14ac:dyDescent="0.25">
      <c r="H2911" s="540"/>
      <c r="O2911" s="541"/>
    </row>
    <row r="2912" spans="8:15" s="175" customFormat="1" x14ac:dyDescent="0.25">
      <c r="H2912" s="540"/>
      <c r="O2912" s="541"/>
    </row>
    <row r="2913" spans="8:15" s="175" customFormat="1" x14ac:dyDescent="0.25">
      <c r="H2913" s="540"/>
      <c r="O2913" s="541"/>
    </row>
    <row r="2914" spans="8:15" s="175" customFormat="1" x14ac:dyDescent="0.25">
      <c r="H2914" s="540"/>
      <c r="O2914" s="541"/>
    </row>
    <row r="2915" spans="8:15" s="175" customFormat="1" x14ac:dyDescent="0.25">
      <c r="H2915" s="540"/>
      <c r="O2915" s="541"/>
    </row>
    <row r="2916" spans="8:15" s="175" customFormat="1" x14ac:dyDescent="0.25">
      <c r="H2916" s="540"/>
      <c r="O2916" s="541"/>
    </row>
    <row r="2917" spans="8:15" s="175" customFormat="1" x14ac:dyDescent="0.25">
      <c r="H2917" s="540"/>
      <c r="O2917" s="541"/>
    </row>
    <row r="2918" spans="8:15" s="175" customFormat="1" x14ac:dyDescent="0.25">
      <c r="H2918" s="540"/>
      <c r="O2918" s="541"/>
    </row>
    <row r="2919" spans="8:15" s="175" customFormat="1" x14ac:dyDescent="0.25">
      <c r="H2919" s="540"/>
      <c r="O2919" s="541"/>
    </row>
    <row r="2920" spans="8:15" s="175" customFormat="1" x14ac:dyDescent="0.25">
      <c r="H2920" s="540"/>
      <c r="O2920" s="541"/>
    </row>
    <row r="2921" spans="8:15" s="175" customFormat="1" x14ac:dyDescent="0.25">
      <c r="H2921" s="540"/>
      <c r="O2921" s="541"/>
    </row>
    <row r="2922" spans="8:15" s="175" customFormat="1" x14ac:dyDescent="0.25">
      <c r="H2922" s="540"/>
      <c r="O2922" s="541"/>
    </row>
    <row r="2923" spans="8:15" s="175" customFormat="1" x14ac:dyDescent="0.25">
      <c r="H2923" s="540"/>
      <c r="O2923" s="541"/>
    </row>
    <row r="2924" spans="8:15" s="175" customFormat="1" x14ac:dyDescent="0.25">
      <c r="H2924" s="540"/>
      <c r="O2924" s="541"/>
    </row>
    <row r="2925" spans="8:15" s="175" customFormat="1" x14ac:dyDescent="0.25">
      <c r="H2925" s="540"/>
      <c r="O2925" s="541"/>
    </row>
    <row r="2926" spans="8:15" s="175" customFormat="1" x14ac:dyDescent="0.25">
      <c r="H2926" s="540"/>
      <c r="O2926" s="541"/>
    </row>
    <row r="2927" spans="8:15" s="175" customFormat="1" x14ac:dyDescent="0.25">
      <c r="H2927" s="540"/>
      <c r="O2927" s="541"/>
    </row>
    <row r="2928" spans="8:15" s="175" customFormat="1" x14ac:dyDescent="0.25">
      <c r="H2928" s="540"/>
      <c r="O2928" s="541"/>
    </row>
    <row r="2929" spans="8:15" s="175" customFormat="1" x14ac:dyDescent="0.25">
      <c r="H2929" s="540"/>
      <c r="O2929" s="541"/>
    </row>
    <row r="2930" spans="8:15" s="175" customFormat="1" x14ac:dyDescent="0.25">
      <c r="H2930" s="540"/>
      <c r="O2930" s="541"/>
    </row>
    <row r="2931" spans="8:15" s="175" customFormat="1" x14ac:dyDescent="0.25">
      <c r="H2931" s="540"/>
      <c r="O2931" s="541"/>
    </row>
    <row r="2932" spans="8:15" s="175" customFormat="1" x14ac:dyDescent="0.25">
      <c r="H2932" s="540"/>
      <c r="O2932" s="541"/>
    </row>
    <row r="2933" spans="8:15" s="175" customFormat="1" x14ac:dyDescent="0.25">
      <c r="H2933" s="540"/>
      <c r="O2933" s="541"/>
    </row>
    <row r="2934" spans="8:15" s="175" customFormat="1" x14ac:dyDescent="0.25">
      <c r="H2934" s="540"/>
      <c r="O2934" s="541"/>
    </row>
    <row r="2935" spans="8:15" s="175" customFormat="1" x14ac:dyDescent="0.25">
      <c r="H2935" s="540"/>
      <c r="O2935" s="541"/>
    </row>
    <row r="2936" spans="8:15" s="175" customFormat="1" x14ac:dyDescent="0.25">
      <c r="H2936" s="540"/>
      <c r="O2936" s="541"/>
    </row>
    <row r="2937" spans="8:15" s="175" customFormat="1" x14ac:dyDescent="0.25">
      <c r="H2937" s="540"/>
      <c r="O2937" s="541"/>
    </row>
    <row r="2938" spans="8:15" s="175" customFormat="1" x14ac:dyDescent="0.25">
      <c r="H2938" s="540"/>
      <c r="O2938" s="541"/>
    </row>
    <row r="2939" spans="8:15" s="175" customFormat="1" x14ac:dyDescent="0.25">
      <c r="H2939" s="540"/>
      <c r="O2939" s="541"/>
    </row>
    <row r="2940" spans="8:15" s="175" customFormat="1" x14ac:dyDescent="0.25">
      <c r="H2940" s="540"/>
      <c r="O2940" s="541"/>
    </row>
    <row r="2941" spans="8:15" s="175" customFormat="1" x14ac:dyDescent="0.25">
      <c r="H2941" s="540"/>
      <c r="O2941" s="541"/>
    </row>
    <row r="2942" spans="8:15" s="175" customFormat="1" x14ac:dyDescent="0.25">
      <c r="H2942" s="540"/>
      <c r="O2942" s="541"/>
    </row>
    <row r="2943" spans="8:15" s="175" customFormat="1" x14ac:dyDescent="0.25">
      <c r="H2943" s="540"/>
      <c r="O2943" s="541"/>
    </row>
    <row r="2944" spans="8:15" s="175" customFormat="1" x14ac:dyDescent="0.25">
      <c r="H2944" s="540"/>
      <c r="O2944" s="541"/>
    </row>
    <row r="2945" spans="8:15" s="175" customFormat="1" x14ac:dyDescent="0.25">
      <c r="H2945" s="540"/>
      <c r="O2945" s="541"/>
    </row>
    <row r="2946" spans="8:15" s="175" customFormat="1" x14ac:dyDescent="0.25">
      <c r="H2946" s="540"/>
      <c r="O2946" s="541"/>
    </row>
    <row r="2947" spans="8:15" s="175" customFormat="1" x14ac:dyDescent="0.25">
      <c r="H2947" s="540"/>
      <c r="O2947" s="541"/>
    </row>
    <row r="2948" spans="8:15" s="175" customFormat="1" x14ac:dyDescent="0.25">
      <c r="H2948" s="540"/>
      <c r="O2948" s="541"/>
    </row>
    <row r="2949" spans="8:15" s="175" customFormat="1" x14ac:dyDescent="0.25">
      <c r="H2949" s="540"/>
      <c r="O2949" s="541"/>
    </row>
    <row r="2950" spans="8:15" s="175" customFormat="1" x14ac:dyDescent="0.25">
      <c r="H2950" s="540"/>
      <c r="O2950" s="541"/>
    </row>
    <row r="2951" spans="8:15" s="175" customFormat="1" x14ac:dyDescent="0.25">
      <c r="H2951" s="540"/>
      <c r="O2951" s="541"/>
    </row>
    <row r="2952" spans="8:15" s="175" customFormat="1" x14ac:dyDescent="0.25">
      <c r="H2952" s="540"/>
      <c r="O2952" s="541"/>
    </row>
    <row r="2953" spans="8:15" s="175" customFormat="1" x14ac:dyDescent="0.25">
      <c r="H2953" s="540"/>
      <c r="O2953" s="541"/>
    </row>
    <row r="2954" spans="8:15" s="175" customFormat="1" x14ac:dyDescent="0.25">
      <c r="H2954" s="540"/>
      <c r="O2954" s="541"/>
    </row>
    <row r="2955" spans="8:15" s="175" customFormat="1" x14ac:dyDescent="0.25">
      <c r="H2955" s="540"/>
      <c r="O2955" s="541"/>
    </row>
    <row r="2956" spans="8:15" s="175" customFormat="1" x14ac:dyDescent="0.25">
      <c r="H2956" s="540"/>
      <c r="O2956" s="541"/>
    </row>
    <row r="2957" spans="8:15" s="175" customFormat="1" x14ac:dyDescent="0.25">
      <c r="H2957" s="540"/>
      <c r="O2957" s="541"/>
    </row>
    <row r="2958" spans="8:15" s="175" customFormat="1" x14ac:dyDescent="0.25">
      <c r="H2958" s="540"/>
      <c r="O2958" s="541"/>
    </row>
    <row r="2959" spans="8:15" s="175" customFormat="1" x14ac:dyDescent="0.25">
      <c r="H2959" s="540"/>
      <c r="O2959" s="541"/>
    </row>
    <row r="2960" spans="8:15" s="175" customFormat="1" x14ac:dyDescent="0.25">
      <c r="H2960" s="540"/>
      <c r="O2960" s="541"/>
    </row>
    <row r="2961" spans="8:15" s="175" customFormat="1" x14ac:dyDescent="0.25">
      <c r="H2961" s="540"/>
      <c r="O2961" s="541"/>
    </row>
    <row r="2962" spans="8:15" s="175" customFormat="1" x14ac:dyDescent="0.25">
      <c r="H2962" s="540"/>
      <c r="O2962" s="541"/>
    </row>
    <row r="2963" spans="8:15" s="175" customFormat="1" x14ac:dyDescent="0.25">
      <c r="H2963" s="540"/>
      <c r="O2963" s="541"/>
    </row>
    <row r="2964" spans="8:15" s="175" customFormat="1" x14ac:dyDescent="0.25">
      <c r="H2964" s="540"/>
      <c r="O2964" s="541"/>
    </row>
    <row r="2965" spans="8:15" s="175" customFormat="1" x14ac:dyDescent="0.25">
      <c r="H2965" s="540"/>
      <c r="O2965" s="541"/>
    </row>
    <row r="2966" spans="8:15" s="175" customFormat="1" x14ac:dyDescent="0.25">
      <c r="H2966" s="540"/>
      <c r="O2966" s="541"/>
    </row>
    <row r="2967" spans="8:15" s="175" customFormat="1" x14ac:dyDescent="0.25">
      <c r="H2967" s="540"/>
      <c r="O2967" s="541"/>
    </row>
    <row r="2968" spans="8:15" s="175" customFormat="1" x14ac:dyDescent="0.25">
      <c r="H2968" s="540"/>
      <c r="O2968" s="541"/>
    </row>
    <row r="2969" spans="8:15" s="175" customFormat="1" x14ac:dyDescent="0.25">
      <c r="H2969" s="540"/>
      <c r="O2969" s="541"/>
    </row>
    <row r="2970" spans="8:15" s="175" customFormat="1" x14ac:dyDescent="0.25">
      <c r="H2970" s="540"/>
      <c r="O2970" s="541"/>
    </row>
    <row r="2971" spans="8:15" s="175" customFormat="1" x14ac:dyDescent="0.25">
      <c r="H2971" s="540"/>
      <c r="O2971" s="541"/>
    </row>
    <row r="2972" spans="8:15" s="175" customFormat="1" x14ac:dyDescent="0.25">
      <c r="H2972" s="540"/>
      <c r="O2972" s="541"/>
    </row>
    <row r="2973" spans="8:15" s="175" customFormat="1" x14ac:dyDescent="0.25">
      <c r="H2973" s="540"/>
      <c r="O2973" s="541"/>
    </row>
    <row r="2974" spans="8:15" s="175" customFormat="1" x14ac:dyDescent="0.25">
      <c r="H2974" s="540"/>
      <c r="O2974" s="541"/>
    </row>
    <row r="2975" spans="8:15" s="175" customFormat="1" x14ac:dyDescent="0.25">
      <c r="H2975" s="540"/>
      <c r="O2975" s="541"/>
    </row>
    <row r="2976" spans="8:15" s="175" customFormat="1" x14ac:dyDescent="0.25">
      <c r="H2976" s="540"/>
      <c r="O2976" s="541"/>
    </row>
    <row r="2977" spans="8:15" s="175" customFormat="1" x14ac:dyDescent="0.25">
      <c r="H2977" s="540"/>
      <c r="O2977" s="541"/>
    </row>
    <row r="2978" spans="8:15" s="175" customFormat="1" x14ac:dyDescent="0.25">
      <c r="H2978" s="540"/>
      <c r="O2978" s="541"/>
    </row>
    <row r="2979" spans="8:15" s="175" customFormat="1" x14ac:dyDescent="0.25">
      <c r="H2979" s="540"/>
      <c r="O2979" s="541"/>
    </row>
    <row r="2980" spans="8:15" s="175" customFormat="1" x14ac:dyDescent="0.25">
      <c r="H2980" s="540"/>
      <c r="O2980" s="541"/>
    </row>
    <row r="2981" spans="8:15" s="175" customFormat="1" x14ac:dyDescent="0.25">
      <c r="H2981" s="540"/>
      <c r="O2981" s="541"/>
    </row>
    <row r="2982" spans="8:15" s="175" customFormat="1" x14ac:dyDescent="0.25">
      <c r="H2982" s="540"/>
      <c r="O2982" s="541"/>
    </row>
    <row r="2983" spans="8:15" s="175" customFormat="1" x14ac:dyDescent="0.25">
      <c r="H2983" s="540"/>
      <c r="O2983" s="541"/>
    </row>
    <row r="2984" spans="8:15" s="175" customFormat="1" x14ac:dyDescent="0.25">
      <c r="H2984" s="540"/>
      <c r="O2984" s="541"/>
    </row>
    <row r="2985" spans="8:15" s="175" customFormat="1" x14ac:dyDescent="0.25">
      <c r="H2985" s="540"/>
      <c r="O2985" s="541"/>
    </row>
    <row r="2986" spans="8:15" s="175" customFormat="1" x14ac:dyDescent="0.25">
      <c r="H2986" s="540"/>
      <c r="O2986" s="541"/>
    </row>
    <row r="2987" spans="8:15" s="175" customFormat="1" x14ac:dyDescent="0.25">
      <c r="H2987" s="540"/>
      <c r="O2987" s="541"/>
    </row>
    <row r="2988" spans="8:15" s="175" customFormat="1" x14ac:dyDescent="0.25">
      <c r="H2988" s="540"/>
      <c r="O2988" s="541"/>
    </row>
    <row r="2989" spans="8:15" s="175" customFormat="1" x14ac:dyDescent="0.25">
      <c r="H2989" s="540"/>
      <c r="O2989" s="541"/>
    </row>
    <row r="2990" spans="8:15" s="175" customFormat="1" x14ac:dyDescent="0.25">
      <c r="H2990" s="540"/>
      <c r="O2990" s="541"/>
    </row>
    <row r="2991" spans="8:15" s="175" customFormat="1" x14ac:dyDescent="0.25">
      <c r="H2991" s="540"/>
      <c r="O2991" s="541"/>
    </row>
    <row r="2992" spans="8:15" s="175" customFormat="1" x14ac:dyDescent="0.25">
      <c r="H2992" s="540"/>
      <c r="O2992" s="541"/>
    </row>
    <row r="2993" spans="8:15" s="175" customFormat="1" x14ac:dyDescent="0.25">
      <c r="H2993" s="540"/>
      <c r="O2993" s="541"/>
    </row>
    <row r="2994" spans="8:15" s="175" customFormat="1" x14ac:dyDescent="0.25">
      <c r="H2994" s="540"/>
      <c r="O2994" s="541"/>
    </row>
    <row r="2995" spans="8:15" s="175" customFormat="1" x14ac:dyDescent="0.25">
      <c r="H2995" s="540"/>
      <c r="O2995" s="541"/>
    </row>
    <row r="2996" spans="8:15" s="175" customFormat="1" x14ac:dyDescent="0.25">
      <c r="H2996" s="540"/>
      <c r="O2996" s="541"/>
    </row>
    <row r="2997" spans="8:15" s="175" customFormat="1" x14ac:dyDescent="0.25">
      <c r="H2997" s="540"/>
      <c r="O2997" s="541"/>
    </row>
    <row r="2998" spans="8:15" s="175" customFormat="1" x14ac:dyDescent="0.25">
      <c r="H2998" s="540"/>
      <c r="O2998" s="541"/>
    </row>
    <row r="2999" spans="8:15" s="175" customFormat="1" x14ac:dyDescent="0.25">
      <c r="H2999" s="540"/>
      <c r="O2999" s="541"/>
    </row>
    <row r="3000" spans="8:15" s="175" customFormat="1" x14ac:dyDescent="0.25">
      <c r="H3000" s="540"/>
      <c r="O3000" s="541"/>
    </row>
    <row r="3001" spans="8:15" s="175" customFormat="1" x14ac:dyDescent="0.25">
      <c r="H3001" s="540"/>
      <c r="O3001" s="541"/>
    </row>
    <row r="3002" spans="8:15" s="175" customFormat="1" x14ac:dyDescent="0.25">
      <c r="H3002" s="540"/>
      <c r="O3002" s="541"/>
    </row>
    <row r="3003" spans="8:15" s="175" customFormat="1" x14ac:dyDescent="0.25">
      <c r="H3003" s="540"/>
      <c r="O3003" s="541"/>
    </row>
    <row r="3004" spans="8:15" s="175" customFormat="1" x14ac:dyDescent="0.25">
      <c r="H3004" s="540"/>
      <c r="O3004" s="541"/>
    </row>
    <row r="3005" spans="8:15" s="175" customFormat="1" x14ac:dyDescent="0.25">
      <c r="H3005" s="540"/>
      <c r="O3005" s="541"/>
    </row>
    <row r="3006" spans="8:15" s="175" customFormat="1" x14ac:dyDescent="0.25">
      <c r="H3006" s="540"/>
      <c r="O3006" s="541"/>
    </row>
    <row r="3007" spans="8:15" s="175" customFormat="1" x14ac:dyDescent="0.25">
      <c r="H3007" s="540"/>
      <c r="O3007" s="541"/>
    </row>
    <row r="3008" spans="8:15" s="175" customFormat="1" x14ac:dyDescent="0.25">
      <c r="H3008" s="540"/>
      <c r="O3008" s="541"/>
    </row>
    <row r="3009" spans="8:15" s="175" customFormat="1" x14ac:dyDescent="0.25">
      <c r="H3009" s="540"/>
      <c r="O3009" s="541"/>
    </row>
    <row r="3010" spans="8:15" s="175" customFormat="1" x14ac:dyDescent="0.25">
      <c r="H3010" s="540"/>
      <c r="O3010" s="541"/>
    </row>
    <row r="3011" spans="8:15" s="175" customFormat="1" x14ac:dyDescent="0.25">
      <c r="H3011" s="540"/>
      <c r="O3011" s="541"/>
    </row>
    <row r="3012" spans="8:15" s="175" customFormat="1" x14ac:dyDescent="0.25">
      <c r="H3012" s="540"/>
      <c r="O3012" s="541"/>
    </row>
    <row r="3013" spans="8:15" s="175" customFormat="1" x14ac:dyDescent="0.25">
      <c r="H3013" s="540"/>
      <c r="O3013" s="541"/>
    </row>
    <row r="3014" spans="8:15" s="175" customFormat="1" x14ac:dyDescent="0.25">
      <c r="H3014" s="540"/>
      <c r="O3014" s="541"/>
    </row>
    <row r="3015" spans="8:15" s="175" customFormat="1" x14ac:dyDescent="0.25">
      <c r="H3015" s="540"/>
      <c r="O3015" s="541"/>
    </row>
    <row r="3016" spans="8:15" s="175" customFormat="1" x14ac:dyDescent="0.25">
      <c r="H3016" s="540"/>
      <c r="O3016" s="541"/>
    </row>
    <row r="3017" spans="8:15" s="175" customFormat="1" x14ac:dyDescent="0.25">
      <c r="H3017" s="540"/>
      <c r="O3017" s="541"/>
    </row>
    <row r="3018" spans="8:15" s="175" customFormat="1" x14ac:dyDescent="0.25">
      <c r="H3018" s="540"/>
      <c r="O3018" s="541"/>
    </row>
    <row r="3019" spans="8:15" s="175" customFormat="1" x14ac:dyDescent="0.25">
      <c r="H3019" s="540"/>
      <c r="O3019" s="541"/>
    </row>
    <row r="3020" spans="8:15" s="175" customFormat="1" x14ac:dyDescent="0.25">
      <c r="H3020" s="540"/>
      <c r="O3020" s="541"/>
    </row>
    <row r="3021" spans="8:15" s="175" customFormat="1" x14ac:dyDescent="0.25">
      <c r="H3021" s="540"/>
      <c r="O3021" s="541"/>
    </row>
    <row r="3022" spans="8:15" s="175" customFormat="1" x14ac:dyDescent="0.25">
      <c r="H3022" s="540"/>
      <c r="O3022" s="541"/>
    </row>
    <row r="3023" spans="8:15" s="175" customFormat="1" x14ac:dyDescent="0.25">
      <c r="H3023" s="540"/>
      <c r="O3023" s="541"/>
    </row>
    <row r="3024" spans="8:15" s="175" customFormat="1" x14ac:dyDescent="0.25">
      <c r="H3024" s="540"/>
      <c r="O3024" s="541"/>
    </row>
    <row r="3025" spans="8:15" s="175" customFormat="1" x14ac:dyDescent="0.25">
      <c r="H3025" s="540"/>
      <c r="O3025" s="541"/>
    </row>
    <row r="3026" spans="8:15" s="175" customFormat="1" x14ac:dyDescent="0.25">
      <c r="H3026" s="540"/>
      <c r="O3026" s="541"/>
    </row>
    <row r="3027" spans="8:15" s="175" customFormat="1" x14ac:dyDescent="0.25">
      <c r="H3027" s="540"/>
      <c r="O3027" s="541"/>
    </row>
    <row r="3028" spans="8:15" s="175" customFormat="1" x14ac:dyDescent="0.25">
      <c r="H3028" s="540"/>
      <c r="O3028" s="541"/>
    </row>
    <row r="3029" spans="8:15" s="175" customFormat="1" x14ac:dyDescent="0.25">
      <c r="H3029" s="540"/>
      <c r="O3029" s="541"/>
    </row>
    <row r="3030" spans="8:15" s="175" customFormat="1" x14ac:dyDescent="0.25">
      <c r="H3030" s="540"/>
      <c r="O3030" s="541"/>
    </row>
    <row r="3031" spans="8:15" s="175" customFormat="1" x14ac:dyDescent="0.25">
      <c r="H3031" s="540"/>
      <c r="O3031" s="541"/>
    </row>
    <row r="3032" spans="8:15" s="175" customFormat="1" x14ac:dyDescent="0.25">
      <c r="H3032" s="540"/>
      <c r="O3032" s="541"/>
    </row>
    <row r="3033" spans="8:15" s="175" customFormat="1" x14ac:dyDescent="0.25">
      <c r="H3033" s="540"/>
      <c r="O3033" s="541"/>
    </row>
    <row r="3034" spans="8:15" s="175" customFormat="1" x14ac:dyDescent="0.25">
      <c r="H3034" s="540"/>
      <c r="O3034" s="541"/>
    </row>
    <row r="3035" spans="8:15" s="175" customFormat="1" x14ac:dyDescent="0.25">
      <c r="H3035" s="540"/>
      <c r="O3035" s="541"/>
    </row>
    <row r="3036" spans="8:15" s="175" customFormat="1" x14ac:dyDescent="0.25">
      <c r="H3036" s="540"/>
      <c r="O3036" s="541"/>
    </row>
    <row r="3037" spans="8:15" s="175" customFormat="1" x14ac:dyDescent="0.25">
      <c r="H3037" s="540"/>
      <c r="O3037" s="541"/>
    </row>
    <row r="3038" spans="8:15" s="175" customFormat="1" x14ac:dyDescent="0.25">
      <c r="H3038" s="540"/>
      <c r="O3038" s="541"/>
    </row>
    <row r="3039" spans="8:15" s="175" customFormat="1" x14ac:dyDescent="0.25">
      <c r="H3039" s="540"/>
      <c r="O3039" s="541"/>
    </row>
    <row r="3040" spans="8:15" s="175" customFormat="1" x14ac:dyDescent="0.25">
      <c r="H3040" s="540"/>
      <c r="O3040" s="541"/>
    </row>
    <row r="3041" spans="8:15" s="175" customFormat="1" x14ac:dyDescent="0.25">
      <c r="H3041" s="540"/>
      <c r="O3041" s="541"/>
    </row>
    <row r="3042" spans="8:15" s="175" customFormat="1" x14ac:dyDescent="0.25">
      <c r="H3042" s="540"/>
      <c r="O3042" s="541"/>
    </row>
    <row r="3043" spans="8:15" s="175" customFormat="1" x14ac:dyDescent="0.25">
      <c r="H3043" s="540"/>
      <c r="O3043" s="541"/>
    </row>
    <row r="3044" spans="8:15" s="175" customFormat="1" x14ac:dyDescent="0.25">
      <c r="H3044" s="540"/>
      <c r="O3044" s="541"/>
    </row>
    <row r="3045" spans="8:15" s="175" customFormat="1" x14ac:dyDescent="0.25">
      <c r="H3045" s="540"/>
      <c r="O3045" s="541"/>
    </row>
    <row r="3046" spans="8:15" s="175" customFormat="1" x14ac:dyDescent="0.25">
      <c r="H3046" s="540"/>
      <c r="O3046" s="541"/>
    </row>
    <row r="3047" spans="8:15" s="175" customFormat="1" x14ac:dyDescent="0.25">
      <c r="H3047" s="540"/>
      <c r="O3047" s="541"/>
    </row>
    <row r="3048" spans="8:15" s="175" customFormat="1" x14ac:dyDescent="0.25">
      <c r="H3048" s="540"/>
      <c r="O3048" s="541"/>
    </row>
    <row r="3049" spans="8:15" s="175" customFormat="1" x14ac:dyDescent="0.25">
      <c r="H3049" s="540"/>
      <c r="O3049" s="541"/>
    </row>
    <row r="3050" spans="8:15" s="175" customFormat="1" x14ac:dyDescent="0.25">
      <c r="H3050" s="540"/>
      <c r="O3050" s="541"/>
    </row>
    <row r="3051" spans="8:15" s="175" customFormat="1" x14ac:dyDescent="0.25">
      <c r="H3051" s="540"/>
      <c r="O3051" s="541"/>
    </row>
    <row r="3052" spans="8:15" s="175" customFormat="1" x14ac:dyDescent="0.25">
      <c r="H3052" s="540"/>
      <c r="O3052" s="541"/>
    </row>
    <row r="3053" spans="8:15" s="175" customFormat="1" x14ac:dyDescent="0.25">
      <c r="H3053" s="540"/>
      <c r="O3053" s="541"/>
    </row>
    <row r="3054" spans="8:15" s="175" customFormat="1" x14ac:dyDescent="0.25">
      <c r="H3054" s="540"/>
      <c r="O3054" s="541"/>
    </row>
    <row r="3055" spans="8:15" s="175" customFormat="1" x14ac:dyDescent="0.25">
      <c r="H3055" s="540"/>
      <c r="O3055" s="541"/>
    </row>
    <row r="3056" spans="8:15" s="175" customFormat="1" x14ac:dyDescent="0.25">
      <c r="H3056" s="540"/>
      <c r="O3056" s="541"/>
    </row>
    <row r="3057" spans="8:15" s="175" customFormat="1" x14ac:dyDescent="0.25">
      <c r="H3057" s="540"/>
      <c r="O3057" s="541"/>
    </row>
    <row r="3058" spans="8:15" s="175" customFormat="1" x14ac:dyDescent="0.25">
      <c r="H3058" s="540"/>
      <c r="O3058" s="541"/>
    </row>
    <row r="3059" spans="8:15" s="175" customFormat="1" x14ac:dyDescent="0.25">
      <c r="H3059" s="540"/>
      <c r="O3059" s="541"/>
    </row>
    <row r="3060" spans="8:15" s="175" customFormat="1" x14ac:dyDescent="0.25">
      <c r="H3060" s="540"/>
      <c r="O3060" s="541"/>
    </row>
    <row r="3061" spans="8:15" s="175" customFormat="1" x14ac:dyDescent="0.25">
      <c r="H3061" s="540"/>
      <c r="O3061" s="541"/>
    </row>
    <row r="3062" spans="8:15" s="175" customFormat="1" x14ac:dyDescent="0.25">
      <c r="H3062" s="540"/>
      <c r="O3062" s="541"/>
    </row>
    <row r="3063" spans="8:15" s="175" customFormat="1" x14ac:dyDescent="0.25">
      <c r="H3063" s="540"/>
      <c r="O3063" s="541"/>
    </row>
    <row r="3064" spans="8:15" s="175" customFormat="1" x14ac:dyDescent="0.25">
      <c r="H3064" s="540"/>
      <c r="O3064" s="541"/>
    </row>
    <row r="3065" spans="8:15" s="175" customFormat="1" x14ac:dyDescent="0.25">
      <c r="H3065" s="540"/>
      <c r="O3065" s="541"/>
    </row>
    <row r="3066" spans="8:15" s="175" customFormat="1" x14ac:dyDescent="0.25">
      <c r="H3066" s="540"/>
      <c r="O3066" s="541"/>
    </row>
    <row r="3067" spans="8:15" s="175" customFormat="1" x14ac:dyDescent="0.25">
      <c r="H3067" s="540"/>
      <c r="O3067" s="541"/>
    </row>
    <row r="3068" spans="8:15" s="175" customFormat="1" x14ac:dyDescent="0.25">
      <c r="H3068" s="540"/>
      <c r="O3068" s="541"/>
    </row>
    <row r="3069" spans="8:15" s="175" customFormat="1" x14ac:dyDescent="0.25">
      <c r="H3069" s="540"/>
      <c r="O3069" s="541"/>
    </row>
    <row r="3070" spans="8:15" s="175" customFormat="1" x14ac:dyDescent="0.25">
      <c r="H3070" s="540"/>
      <c r="O3070" s="541"/>
    </row>
    <row r="3071" spans="8:15" s="175" customFormat="1" x14ac:dyDescent="0.25">
      <c r="H3071" s="540"/>
      <c r="O3071" s="541"/>
    </row>
    <row r="3072" spans="8:15" s="175" customFormat="1" x14ac:dyDescent="0.25">
      <c r="H3072" s="540"/>
      <c r="O3072" s="541"/>
    </row>
    <row r="3073" spans="8:15" s="175" customFormat="1" x14ac:dyDescent="0.25">
      <c r="H3073" s="540"/>
      <c r="O3073" s="541"/>
    </row>
    <row r="3074" spans="8:15" s="175" customFormat="1" x14ac:dyDescent="0.25">
      <c r="H3074" s="540"/>
      <c r="O3074" s="541"/>
    </row>
    <row r="3075" spans="8:15" s="175" customFormat="1" x14ac:dyDescent="0.25">
      <c r="H3075" s="540"/>
      <c r="O3075" s="541"/>
    </row>
    <row r="3076" spans="8:15" s="175" customFormat="1" x14ac:dyDescent="0.25">
      <c r="H3076" s="540"/>
      <c r="O3076" s="541"/>
    </row>
    <row r="3077" spans="8:15" s="175" customFormat="1" x14ac:dyDescent="0.25">
      <c r="H3077" s="540"/>
      <c r="O3077" s="541"/>
    </row>
    <row r="3078" spans="8:15" s="175" customFormat="1" x14ac:dyDescent="0.25">
      <c r="H3078" s="540"/>
      <c r="O3078" s="541"/>
    </row>
    <row r="3079" spans="8:15" s="175" customFormat="1" x14ac:dyDescent="0.25">
      <c r="H3079" s="540"/>
      <c r="O3079" s="541"/>
    </row>
    <row r="3080" spans="8:15" s="175" customFormat="1" x14ac:dyDescent="0.25">
      <c r="H3080" s="540"/>
      <c r="O3080" s="541"/>
    </row>
    <row r="3081" spans="8:15" s="175" customFormat="1" x14ac:dyDescent="0.25">
      <c r="H3081" s="540"/>
      <c r="O3081" s="541"/>
    </row>
    <row r="3082" spans="8:15" s="175" customFormat="1" x14ac:dyDescent="0.25">
      <c r="H3082" s="540"/>
      <c r="O3082" s="541"/>
    </row>
    <row r="3083" spans="8:15" s="175" customFormat="1" x14ac:dyDescent="0.25">
      <c r="H3083" s="540"/>
      <c r="O3083" s="541"/>
    </row>
    <row r="3084" spans="8:15" s="175" customFormat="1" x14ac:dyDescent="0.25">
      <c r="H3084" s="540"/>
      <c r="O3084" s="541"/>
    </row>
    <row r="3085" spans="8:15" s="175" customFormat="1" x14ac:dyDescent="0.25">
      <c r="H3085" s="540"/>
      <c r="O3085" s="541"/>
    </row>
    <row r="3086" spans="8:15" s="175" customFormat="1" x14ac:dyDescent="0.25">
      <c r="H3086" s="540"/>
      <c r="O3086" s="541"/>
    </row>
    <row r="3087" spans="8:15" s="175" customFormat="1" x14ac:dyDescent="0.25">
      <c r="H3087" s="540"/>
      <c r="O3087" s="541"/>
    </row>
    <row r="3088" spans="8:15" s="175" customFormat="1" x14ac:dyDescent="0.25">
      <c r="H3088" s="540"/>
      <c r="O3088" s="541"/>
    </row>
    <row r="3089" spans="8:15" s="175" customFormat="1" x14ac:dyDescent="0.25">
      <c r="H3089" s="540"/>
      <c r="O3089" s="541"/>
    </row>
    <row r="3090" spans="8:15" s="175" customFormat="1" x14ac:dyDescent="0.25">
      <c r="H3090" s="540"/>
      <c r="O3090" s="541"/>
    </row>
    <row r="3091" spans="8:15" s="175" customFormat="1" x14ac:dyDescent="0.25">
      <c r="H3091" s="540"/>
      <c r="O3091" s="541"/>
    </row>
    <row r="3092" spans="8:15" s="175" customFormat="1" x14ac:dyDescent="0.25">
      <c r="H3092" s="540"/>
      <c r="O3092" s="541"/>
    </row>
    <row r="3093" spans="8:15" s="175" customFormat="1" x14ac:dyDescent="0.25">
      <c r="H3093" s="540"/>
      <c r="O3093" s="541"/>
    </row>
    <row r="3094" spans="8:15" s="175" customFormat="1" x14ac:dyDescent="0.25">
      <c r="H3094" s="540"/>
      <c r="O3094" s="541"/>
    </row>
    <row r="3095" spans="8:15" s="175" customFormat="1" x14ac:dyDescent="0.25">
      <c r="H3095" s="540"/>
      <c r="O3095" s="541"/>
    </row>
    <row r="3096" spans="8:15" s="175" customFormat="1" x14ac:dyDescent="0.25">
      <c r="H3096" s="540"/>
      <c r="O3096" s="541"/>
    </row>
    <row r="3097" spans="8:15" s="175" customFormat="1" x14ac:dyDescent="0.25">
      <c r="H3097" s="540"/>
      <c r="O3097" s="541"/>
    </row>
    <row r="3098" spans="8:15" s="175" customFormat="1" x14ac:dyDescent="0.25">
      <c r="H3098" s="540"/>
      <c r="O3098" s="541"/>
    </row>
    <row r="3099" spans="8:15" s="175" customFormat="1" x14ac:dyDescent="0.25">
      <c r="H3099" s="540"/>
      <c r="O3099" s="541"/>
    </row>
    <row r="3100" spans="8:15" s="175" customFormat="1" x14ac:dyDescent="0.25">
      <c r="H3100" s="540"/>
      <c r="O3100" s="541"/>
    </row>
    <row r="3101" spans="8:15" s="175" customFormat="1" x14ac:dyDescent="0.25">
      <c r="H3101" s="540"/>
      <c r="O3101" s="541"/>
    </row>
    <row r="3102" spans="8:15" s="175" customFormat="1" x14ac:dyDescent="0.25">
      <c r="H3102" s="540"/>
      <c r="O3102" s="541"/>
    </row>
    <row r="3103" spans="8:15" s="175" customFormat="1" x14ac:dyDescent="0.25">
      <c r="H3103" s="540"/>
      <c r="O3103" s="541"/>
    </row>
    <row r="3104" spans="8:15" s="175" customFormat="1" x14ac:dyDescent="0.25">
      <c r="H3104" s="540"/>
      <c r="O3104" s="541"/>
    </row>
    <row r="3105" spans="8:15" s="175" customFormat="1" x14ac:dyDescent="0.25">
      <c r="H3105" s="540"/>
      <c r="O3105" s="541"/>
    </row>
    <row r="3106" spans="8:15" s="175" customFormat="1" x14ac:dyDescent="0.25">
      <c r="H3106" s="540"/>
      <c r="O3106" s="541"/>
    </row>
    <row r="3107" spans="8:15" s="175" customFormat="1" x14ac:dyDescent="0.25">
      <c r="H3107" s="540"/>
      <c r="O3107" s="541"/>
    </row>
    <row r="3108" spans="8:15" s="175" customFormat="1" x14ac:dyDescent="0.25">
      <c r="H3108" s="540"/>
      <c r="O3108" s="541"/>
    </row>
    <row r="3109" spans="8:15" s="175" customFormat="1" x14ac:dyDescent="0.25">
      <c r="H3109" s="540"/>
      <c r="O3109" s="541"/>
    </row>
    <row r="3110" spans="8:15" s="175" customFormat="1" x14ac:dyDescent="0.25">
      <c r="H3110" s="540"/>
      <c r="O3110" s="541"/>
    </row>
    <row r="3111" spans="8:15" s="175" customFormat="1" x14ac:dyDescent="0.25">
      <c r="H3111" s="540"/>
      <c r="O3111" s="541"/>
    </row>
    <row r="3112" spans="8:15" s="175" customFormat="1" x14ac:dyDescent="0.25">
      <c r="H3112" s="540"/>
      <c r="O3112" s="541"/>
    </row>
    <row r="3113" spans="8:15" s="175" customFormat="1" x14ac:dyDescent="0.25">
      <c r="H3113" s="540"/>
      <c r="O3113" s="541"/>
    </row>
    <row r="3114" spans="8:15" s="175" customFormat="1" x14ac:dyDescent="0.25">
      <c r="H3114" s="540"/>
      <c r="O3114" s="541"/>
    </row>
    <row r="3115" spans="8:15" s="175" customFormat="1" x14ac:dyDescent="0.25">
      <c r="H3115" s="540"/>
      <c r="O3115" s="541"/>
    </row>
    <row r="3116" spans="8:15" s="175" customFormat="1" x14ac:dyDescent="0.25">
      <c r="H3116" s="540"/>
      <c r="O3116" s="541"/>
    </row>
    <row r="3117" spans="8:15" s="175" customFormat="1" x14ac:dyDescent="0.25">
      <c r="H3117" s="540"/>
      <c r="O3117" s="541"/>
    </row>
    <row r="3118" spans="8:15" s="175" customFormat="1" x14ac:dyDescent="0.25">
      <c r="H3118" s="540"/>
      <c r="O3118" s="541"/>
    </row>
    <row r="3119" spans="8:15" s="175" customFormat="1" x14ac:dyDescent="0.25">
      <c r="H3119" s="540"/>
      <c r="O3119" s="541"/>
    </row>
    <row r="3120" spans="8:15" s="175" customFormat="1" x14ac:dyDescent="0.25">
      <c r="H3120" s="540"/>
      <c r="O3120" s="541"/>
    </row>
    <row r="3121" spans="8:15" s="175" customFormat="1" x14ac:dyDescent="0.25">
      <c r="H3121" s="540"/>
      <c r="O3121" s="541"/>
    </row>
    <row r="3122" spans="8:15" s="175" customFormat="1" x14ac:dyDescent="0.25">
      <c r="H3122" s="540"/>
      <c r="O3122" s="541"/>
    </row>
    <row r="3123" spans="8:15" s="175" customFormat="1" x14ac:dyDescent="0.25">
      <c r="H3123" s="540"/>
      <c r="O3123" s="541"/>
    </row>
    <row r="3124" spans="8:15" s="175" customFormat="1" x14ac:dyDescent="0.25">
      <c r="H3124" s="540"/>
      <c r="O3124" s="541"/>
    </row>
    <row r="3125" spans="8:15" s="175" customFormat="1" x14ac:dyDescent="0.25">
      <c r="H3125" s="540"/>
      <c r="O3125" s="541"/>
    </row>
    <row r="3126" spans="8:15" s="175" customFormat="1" x14ac:dyDescent="0.25">
      <c r="H3126" s="540"/>
      <c r="O3126" s="541"/>
    </row>
    <row r="3127" spans="8:15" s="175" customFormat="1" x14ac:dyDescent="0.25">
      <c r="H3127" s="540"/>
      <c r="O3127" s="541"/>
    </row>
    <row r="3128" spans="8:15" s="175" customFormat="1" x14ac:dyDescent="0.25">
      <c r="H3128" s="540"/>
      <c r="O3128" s="541"/>
    </row>
    <row r="3129" spans="8:15" s="175" customFormat="1" x14ac:dyDescent="0.25">
      <c r="H3129" s="540"/>
      <c r="O3129" s="541"/>
    </row>
    <row r="3130" spans="8:15" s="175" customFormat="1" x14ac:dyDescent="0.25">
      <c r="H3130" s="540"/>
      <c r="O3130" s="541"/>
    </row>
    <row r="3131" spans="8:15" s="175" customFormat="1" x14ac:dyDescent="0.25">
      <c r="H3131" s="540"/>
      <c r="O3131" s="541"/>
    </row>
    <row r="3132" spans="8:15" s="175" customFormat="1" x14ac:dyDescent="0.25">
      <c r="H3132" s="540"/>
      <c r="O3132" s="541"/>
    </row>
    <row r="3133" spans="8:15" s="175" customFormat="1" x14ac:dyDescent="0.25">
      <c r="H3133" s="540"/>
      <c r="O3133" s="541"/>
    </row>
    <row r="3134" spans="8:15" s="175" customFormat="1" x14ac:dyDescent="0.25">
      <c r="H3134" s="540"/>
      <c r="O3134" s="541"/>
    </row>
    <row r="3135" spans="8:15" s="175" customFormat="1" x14ac:dyDescent="0.25">
      <c r="H3135" s="540"/>
      <c r="O3135" s="541"/>
    </row>
    <row r="3136" spans="8:15" s="175" customFormat="1" x14ac:dyDescent="0.25">
      <c r="H3136" s="540"/>
      <c r="O3136" s="541"/>
    </row>
    <row r="3137" spans="8:15" s="175" customFormat="1" x14ac:dyDescent="0.25">
      <c r="H3137" s="540"/>
      <c r="O3137" s="541"/>
    </row>
    <row r="3138" spans="8:15" s="175" customFormat="1" x14ac:dyDescent="0.25">
      <c r="H3138" s="540"/>
      <c r="O3138" s="541"/>
    </row>
    <row r="3139" spans="8:15" s="175" customFormat="1" x14ac:dyDescent="0.25">
      <c r="H3139" s="540"/>
      <c r="O3139" s="541"/>
    </row>
    <row r="3140" spans="8:15" s="175" customFormat="1" x14ac:dyDescent="0.25">
      <c r="H3140" s="540"/>
      <c r="O3140" s="541"/>
    </row>
    <row r="3141" spans="8:15" s="175" customFormat="1" x14ac:dyDescent="0.25">
      <c r="H3141" s="540"/>
      <c r="O3141" s="541"/>
    </row>
    <row r="3142" spans="8:15" s="175" customFormat="1" x14ac:dyDescent="0.25">
      <c r="H3142" s="540"/>
      <c r="O3142" s="541"/>
    </row>
    <row r="3143" spans="8:15" s="175" customFormat="1" x14ac:dyDescent="0.25">
      <c r="H3143" s="540"/>
      <c r="O3143" s="541"/>
    </row>
    <row r="3144" spans="8:15" s="175" customFormat="1" x14ac:dyDescent="0.25">
      <c r="H3144" s="540"/>
      <c r="O3144" s="541"/>
    </row>
    <row r="3145" spans="8:15" s="175" customFormat="1" x14ac:dyDescent="0.25">
      <c r="H3145" s="540"/>
      <c r="O3145" s="541"/>
    </row>
    <row r="3146" spans="8:15" s="175" customFormat="1" x14ac:dyDescent="0.25">
      <c r="H3146" s="540"/>
      <c r="O3146" s="541"/>
    </row>
    <row r="3147" spans="8:15" s="175" customFormat="1" x14ac:dyDescent="0.25">
      <c r="H3147" s="540"/>
      <c r="O3147" s="541"/>
    </row>
    <row r="3148" spans="8:15" s="175" customFormat="1" x14ac:dyDescent="0.25">
      <c r="H3148" s="540"/>
      <c r="O3148" s="541"/>
    </row>
    <row r="3149" spans="8:15" s="175" customFormat="1" x14ac:dyDescent="0.25">
      <c r="H3149" s="540"/>
      <c r="O3149" s="541"/>
    </row>
    <row r="3150" spans="8:15" s="175" customFormat="1" x14ac:dyDescent="0.25">
      <c r="H3150" s="540"/>
      <c r="O3150" s="541"/>
    </row>
    <row r="3151" spans="8:15" s="175" customFormat="1" x14ac:dyDescent="0.25">
      <c r="H3151" s="540"/>
      <c r="O3151" s="541"/>
    </row>
    <row r="3152" spans="8:15" s="175" customFormat="1" x14ac:dyDescent="0.25">
      <c r="H3152" s="540"/>
      <c r="O3152" s="541"/>
    </row>
    <row r="3153" spans="8:15" s="175" customFormat="1" x14ac:dyDescent="0.25">
      <c r="H3153" s="540"/>
      <c r="O3153" s="541"/>
    </row>
    <row r="3154" spans="8:15" s="175" customFormat="1" x14ac:dyDescent="0.25">
      <c r="H3154" s="540"/>
      <c r="O3154" s="541"/>
    </row>
    <row r="3155" spans="8:15" s="175" customFormat="1" x14ac:dyDescent="0.25">
      <c r="H3155" s="540"/>
      <c r="O3155" s="541"/>
    </row>
    <row r="3156" spans="8:15" s="175" customFormat="1" x14ac:dyDescent="0.25">
      <c r="H3156" s="540"/>
      <c r="O3156" s="541"/>
    </row>
    <row r="3157" spans="8:15" s="175" customFormat="1" x14ac:dyDescent="0.25">
      <c r="H3157" s="540"/>
      <c r="O3157" s="541"/>
    </row>
    <row r="3158" spans="8:15" s="175" customFormat="1" x14ac:dyDescent="0.25">
      <c r="H3158" s="540"/>
      <c r="O3158" s="541"/>
    </row>
    <row r="3159" spans="8:15" s="175" customFormat="1" x14ac:dyDescent="0.25">
      <c r="H3159" s="540"/>
      <c r="O3159" s="541"/>
    </row>
    <row r="3160" spans="8:15" s="175" customFormat="1" x14ac:dyDescent="0.25">
      <c r="H3160" s="540"/>
      <c r="O3160" s="541"/>
    </row>
    <row r="3161" spans="8:15" s="175" customFormat="1" x14ac:dyDescent="0.25">
      <c r="H3161" s="540"/>
      <c r="O3161" s="541"/>
    </row>
    <row r="3162" spans="8:15" s="175" customFormat="1" x14ac:dyDescent="0.25">
      <c r="H3162" s="540"/>
      <c r="O3162" s="541"/>
    </row>
    <row r="3163" spans="8:15" s="175" customFormat="1" x14ac:dyDescent="0.25">
      <c r="H3163" s="540"/>
      <c r="O3163" s="541"/>
    </row>
    <row r="3164" spans="8:15" s="175" customFormat="1" x14ac:dyDescent="0.25">
      <c r="H3164" s="540"/>
      <c r="O3164" s="541"/>
    </row>
    <row r="3165" spans="8:15" s="175" customFormat="1" x14ac:dyDescent="0.25">
      <c r="H3165" s="540"/>
      <c r="O3165" s="541"/>
    </row>
    <row r="3166" spans="8:15" s="175" customFormat="1" x14ac:dyDescent="0.25">
      <c r="H3166" s="540"/>
      <c r="O3166" s="541"/>
    </row>
    <row r="3167" spans="8:15" s="175" customFormat="1" x14ac:dyDescent="0.25">
      <c r="H3167" s="540"/>
      <c r="O3167" s="541"/>
    </row>
    <row r="3168" spans="8:15" s="175" customFormat="1" x14ac:dyDescent="0.25">
      <c r="H3168" s="540"/>
      <c r="O3168" s="541"/>
    </row>
    <row r="3169" spans="8:15" s="175" customFormat="1" x14ac:dyDescent="0.25">
      <c r="H3169" s="540"/>
      <c r="O3169" s="541"/>
    </row>
    <row r="3170" spans="8:15" s="175" customFormat="1" x14ac:dyDescent="0.25">
      <c r="H3170" s="540"/>
      <c r="O3170" s="541"/>
    </row>
    <row r="3171" spans="8:15" s="175" customFormat="1" x14ac:dyDescent="0.25">
      <c r="H3171" s="540"/>
      <c r="O3171" s="541"/>
    </row>
    <row r="3172" spans="8:15" s="175" customFormat="1" x14ac:dyDescent="0.25">
      <c r="H3172" s="540"/>
      <c r="O3172" s="541"/>
    </row>
    <row r="3173" spans="8:15" s="175" customFormat="1" x14ac:dyDescent="0.25">
      <c r="H3173" s="540"/>
      <c r="O3173" s="541"/>
    </row>
    <row r="3174" spans="8:15" s="175" customFormat="1" x14ac:dyDescent="0.25">
      <c r="H3174" s="540"/>
      <c r="O3174" s="541"/>
    </row>
    <row r="3175" spans="8:15" s="175" customFormat="1" x14ac:dyDescent="0.25">
      <c r="H3175" s="540"/>
      <c r="O3175" s="541"/>
    </row>
    <row r="3176" spans="8:15" s="175" customFormat="1" x14ac:dyDescent="0.25">
      <c r="H3176" s="540"/>
      <c r="O3176" s="541"/>
    </row>
    <row r="3177" spans="8:15" s="175" customFormat="1" x14ac:dyDescent="0.25">
      <c r="H3177" s="540"/>
      <c r="O3177" s="541"/>
    </row>
    <row r="3178" spans="8:15" s="175" customFormat="1" x14ac:dyDescent="0.25">
      <c r="H3178" s="540"/>
      <c r="O3178" s="541"/>
    </row>
    <row r="3179" spans="8:15" s="175" customFormat="1" x14ac:dyDescent="0.25">
      <c r="H3179" s="540"/>
      <c r="O3179" s="541"/>
    </row>
    <row r="3180" spans="8:15" s="175" customFormat="1" x14ac:dyDescent="0.25">
      <c r="H3180" s="540"/>
      <c r="O3180" s="541"/>
    </row>
    <row r="3181" spans="8:15" s="175" customFormat="1" x14ac:dyDescent="0.25">
      <c r="H3181" s="540"/>
      <c r="O3181" s="541"/>
    </row>
    <row r="3182" spans="8:15" s="175" customFormat="1" x14ac:dyDescent="0.25">
      <c r="H3182" s="540"/>
      <c r="O3182" s="541"/>
    </row>
    <row r="3183" spans="8:15" s="175" customFormat="1" x14ac:dyDescent="0.25">
      <c r="H3183" s="540"/>
      <c r="O3183" s="541"/>
    </row>
    <row r="3184" spans="8:15" s="175" customFormat="1" x14ac:dyDescent="0.25">
      <c r="H3184" s="540"/>
      <c r="O3184" s="541"/>
    </row>
    <row r="3185" spans="8:15" s="175" customFormat="1" x14ac:dyDescent="0.25">
      <c r="H3185" s="540"/>
      <c r="O3185" s="541"/>
    </row>
    <row r="3186" spans="8:15" s="175" customFormat="1" x14ac:dyDescent="0.25">
      <c r="H3186" s="540"/>
      <c r="O3186" s="541"/>
    </row>
    <row r="3187" spans="8:15" s="175" customFormat="1" x14ac:dyDescent="0.25">
      <c r="H3187" s="540"/>
      <c r="O3187" s="541"/>
    </row>
    <row r="3188" spans="8:15" s="175" customFormat="1" x14ac:dyDescent="0.25">
      <c r="H3188" s="540"/>
      <c r="O3188" s="541"/>
    </row>
    <row r="3189" spans="8:15" s="175" customFormat="1" x14ac:dyDescent="0.25">
      <c r="H3189" s="540"/>
      <c r="O3189" s="541"/>
    </row>
    <row r="3190" spans="8:15" s="175" customFormat="1" x14ac:dyDescent="0.25">
      <c r="H3190" s="540"/>
      <c r="O3190" s="541"/>
    </row>
    <row r="3191" spans="8:15" s="175" customFormat="1" x14ac:dyDescent="0.25">
      <c r="H3191" s="540"/>
      <c r="O3191" s="541"/>
    </row>
    <row r="3192" spans="8:15" s="175" customFormat="1" x14ac:dyDescent="0.25">
      <c r="H3192" s="540"/>
      <c r="O3192" s="541"/>
    </row>
    <row r="3193" spans="8:15" s="175" customFormat="1" x14ac:dyDescent="0.25">
      <c r="H3193" s="540"/>
      <c r="O3193" s="541"/>
    </row>
    <row r="3194" spans="8:15" s="175" customFormat="1" x14ac:dyDescent="0.25">
      <c r="H3194" s="540"/>
      <c r="O3194" s="541"/>
    </row>
    <row r="3195" spans="8:15" s="175" customFormat="1" x14ac:dyDescent="0.25">
      <c r="H3195" s="540"/>
      <c r="O3195" s="541"/>
    </row>
    <row r="3196" spans="8:15" s="175" customFormat="1" x14ac:dyDescent="0.25">
      <c r="H3196" s="540"/>
      <c r="O3196" s="541"/>
    </row>
    <row r="3197" spans="8:15" s="175" customFormat="1" x14ac:dyDescent="0.25">
      <c r="H3197" s="540"/>
      <c r="O3197" s="541"/>
    </row>
    <row r="3198" spans="8:15" s="175" customFormat="1" x14ac:dyDescent="0.25">
      <c r="H3198" s="540"/>
      <c r="O3198" s="541"/>
    </row>
    <row r="3199" spans="8:15" s="175" customFormat="1" x14ac:dyDescent="0.25">
      <c r="H3199" s="540"/>
      <c r="O3199" s="541"/>
    </row>
    <row r="3200" spans="8:15" s="175" customFormat="1" x14ac:dyDescent="0.25">
      <c r="H3200" s="540"/>
      <c r="O3200" s="541"/>
    </row>
    <row r="3201" spans="8:15" s="175" customFormat="1" x14ac:dyDescent="0.25">
      <c r="H3201" s="540"/>
      <c r="O3201" s="541"/>
    </row>
    <row r="3202" spans="8:15" s="175" customFormat="1" x14ac:dyDescent="0.25">
      <c r="H3202" s="540"/>
      <c r="O3202" s="541"/>
    </row>
    <row r="3203" spans="8:15" s="175" customFormat="1" x14ac:dyDescent="0.25">
      <c r="H3203" s="540"/>
      <c r="O3203" s="541"/>
    </row>
    <row r="3204" spans="8:15" s="175" customFormat="1" x14ac:dyDescent="0.25">
      <c r="H3204" s="540"/>
      <c r="O3204" s="541"/>
    </row>
    <row r="3205" spans="8:15" s="175" customFormat="1" x14ac:dyDescent="0.25">
      <c r="H3205" s="540"/>
      <c r="O3205" s="541"/>
    </row>
    <row r="3206" spans="8:15" s="175" customFormat="1" x14ac:dyDescent="0.25">
      <c r="H3206" s="540"/>
      <c r="O3206" s="541"/>
    </row>
    <row r="3207" spans="8:15" s="175" customFormat="1" x14ac:dyDescent="0.25">
      <c r="H3207" s="540"/>
      <c r="O3207" s="541"/>
    </row>
    <row r="3208" spans="8:15" s="175" customFormat="1" x14ac:dyDescent="0.25">
      <c r="H3208" s="540"/>
      <c r="O3208" s="541"/>
    </row>
    <row r="3209" spans="8:15" s="175" customFormat="1" x14ac:dyDescent="0.25">
      <c r="H3209" s="540"/>
      <c r="O3209" s="541"/>
    </row>
    <row r="3210" spans="8:15" s="175" customFormat="1" x14ac:dyDescent="0.25">
      <c r="H3210" s="540"/>
      <c r="O3210" s="541"/>
    </row>
    <row r="3211" spans="8:15" s="175" customFormat="1" x14ac:dyDescent="0.25">
      <c r="H3211" s="540"/>
      <c r="O3211" s="541"/>
    </row>
    <row r="3212" spans="8:15" s="175" customFormat="1" x14ac:dyDescent="0.25">
      <c r="H3212" s="540"/>
      <c r="O3212" s="541"/>
    </row>
    <row r="3213" spans="8:15" s="175" customFormat="1" x14ac:dyDescent="0.25">
      <c r="H3213" s="540"/>
      <c r="O3213" s="541"/>
    </row>
    <row r="3214" spans="8:15" s="175" customFormat="1" x14ac:dyDescent="0.25">
      <c r="H3214" s="540"/>
      <c r="O3214" s="541"/>
    </row>
    <row r="3215" spans="8:15" s="175" customFormat="1" x14ac:dyDescent="0.25">
      <c r="H3215" s="540"/>
      <c r="O3215" s="541"/>
    </row>
    <row r="3216" spans="8:15" s="175" customFormat="1" x14ac:dyDescent="0.25">
      <c r="H3216" s="540"/>
      <c r="O3216" s="541"/>
    </row>
    <row r="3217" spans="8:15" s="175" customFormat="1" x14ac:dyDescent="0.25">
      <c r="H3217" s="540"/>
      <c r="O3217" s="541"/>
    </row>
    <row r="3218" spans="8:15" s="175" customFormat="1" x14ac:dyDescent="0.25">
      <c r="H3218" s="540"/>
      <c r="O3218" s="541"/>
    </row>
    <row r="3219" spans="8:15" s="175" customFormat="1" x14ac:dyDescent="0.25">
      <c r="H3219" s="540"/>
      <c r="O3219" s="541"/>
    </row>
    <row r="3220" spans="8:15" s="175" customFormat="1" x14ac:dyDescent="0.25">
      <c r="H3220" s="540"/>
      <c r="O3220" s="541"/>
    </row>
    <row r="3221" spans="8:15" s="175" customFormat="1" x14ac:dyDescent="0.25">
      <c r="H3221" s="540"/>
      <c r="O3221" s="541"/>
    </row>
    <row r="3222" spans="8:15" s="175" customFormat="1" x14ac:dyDescent="0.25">
      <c r="H3222" s="540"/>
      <c r="O3222" s="541"/>
    </row>
    <row r="3223" spans="8:15" s="175" customFormat="1" x14ac:dyDescent="0.25">
      <c r="H3223" s="540"/>
      <c r="O3223" s="541"/>
    </row>
    <row r="3224" spans="8:15" s="175" customFormat="1" x14ac:dyDescent="0.25">
      <c r="H3224" s="540"/>
      <c r="O3224" s="541"/>
    </row>
    <row r="3225" spans="8:15" s="175" customFormat="1" x14ac:dyDescent="0.25">
      <c r="H3225" s="540"/>
      <c r="O3225" s="541"/>
    </row>
    <row r="3226" spans="8:15" s="175" customFormat="1" x14ac:dyDescent="0.25">
      <c r="H3226" s="540"/>
      <c r="O3226" s="541"/>
    </row>
    <row r="3227" spans="8:15" s="175" customFormat="1" x14ac:dyDescent="0.25">
      <c r="H3227" s="540"/>
      <c r="O3227" s="541"/>
    </row>
    <row r="3228" spans="8:15" s="175" customFormat="1" x14ac:dyDescent="0.25">
      <c r="H3228" s="540"/>
      <c r="O3228" s="541"/>
    </row>
    <row r="3229" spans="8:15" s="175" customFormat="1" x14ac:dyDescent="0.25">
      <c r="H3229" s="540"/>
      <c r="O3229" s="541"/>
    </row>
    <row r="3230" spans="8:15" s="175" customFormat="1" x14ac:dyDescent="0.25">
      <c r="H3230" s="540"/>
      <c r="O3230" s="541"/>
    </row>
    <row r="3231" spans="8:15" s="175" customFormat="1" x14ac:dyDescent="0.25">
      <c r="H3231" s="540"/>
      <c r="O3231" s="541"/>
    </row>
    <row r="3232" spans="8:15" s="175" customFormat="1" x14ac:dyDescent="0.25">
      <c r="H3232" s="540"/>
      <c r="O3232" s="541"/>
    </row>
    <row r="3233" spans="8:15" s="175" customFormat="1" x14ac:dyDescent="0.25">
      <c r="H3233" s="540"/>
      <c r="O3233" s="541"/>
    </row>
    <row r="3234" spans="8:15" s="175" customFormat="1" x14ac:dyDescent="0.25">
      <c r="H3234" s="540"/>
      <c r="O3234" s="541"/>
    </row>
    <row r="3235" spans="8:15" s="175" customFormat="1" x14ac:dyDescent="0.25">
      <c r="H3235" s="540"/>
      <c r="O3235" s="541"/>
    </row>
    <row r="3236" spans="8:15" s="175" customFormat="1" x14ac:dyDescent="0.25">
      <c r="H3236" s="540"/>
      <c r="O3236" s="541"/>
    </row>
    <row r="3237" spans="8:15" s="175" customFormat="1" x14ac:dyDescent="0.25">
      <c r="H3237" s="540"/>
      <c r="O3237" s="541"/>
    </row>
    <row r="3238" spans="8:15" s="175" customFormat="1" x14ac:dyDescent="0.25">
      <c r="H3238" s="540"/>
      <c r="O3238" s="541"/>
    </row>
    <row r="3239" spans="8:15" s="175" customFormat="1" x14ac:dyDescent="0.25">
      <c r="H3239" s="540"/>
      <c r="O3239" s="541"/>
    </row>
    <row r="3240" spans="8:15" s="175" customFormat="1" x14ac:dyDescent="0.25">
      <c r="H3240" s="540"/>
      <c r="O3240" s="541"/>
    </row>
    <row r="3241" spans="8:15" s="175" customFormat="1" x14ac:dyDescent="0.25">
      <c r="H3241" s="540"/>
      <c r="O3241" s="541"/>
    </row>
    <row r="3242" spans="8:15" s="175" customFormat="1" x14ac:dyDescent="0.25">
      <c r="H3242" s="540"/>
      <c r="O3242" s="541"/>
    </row>
    <row r="3243" spans="8:15" s="175" customFormat="1" x14ac:dyDescent="0.25">
      <c r="H3243" s="540"/>
      <c r="O3243" s="541"/>
    </row>
    <row r="3244" spans="8:15" s="175" customFormat="1" x14ac:dyDescent="0.25">
      <c r="H3244" s="540"/>
      <c r="O3244" s="541"/>
    </row>
    <row r="3245" spans="8:15" s="175" customFormat="1" x14ac:dyDescent="0.25">
      <c r="H3245" s="540"/>
      <c r="O3245" s="541"/>
    </row>
    <row r="3246" spans="8:15" s="175" customFormat="1" x14ac:dyDescent="0.25">
      <c r="H3246" s="540"/>
      <c r="O3246" s="541"/>
    </row>
    <row r="3247" spans="8:15" s="175" customFormat="1" x14ac:dyDescent="0.25">
      <c r="H3247" s="540"/>
      <c r="O3247" s="541"/>
    </row>
    <row r="3248" spans="8:15" s="175" customFormat="1" x14ac:dyDescent="0.25">
      <c r="H3248" s="540"/>
      <c r="O3248" s="541"/>
    </row>
    <row r="3249" spans="8:15" s="175" customFormat="1" x14ac:dyDescent="0.25">
      <c r="H3249" s="540"/>
      <c r="O3249" s="541"/>
    </row>
    <row r="3250" spans="8:15" s="175" customFormat="1" x14ac:dyDescent="0.25">
      <c r="H3250" s="540"/>
      <c r="O3250" s="541"/>
    </row>
    <row r="3251" spans="8:15" s="175" customFormat="1" x14ac:dyDescent="0.25">
      <c r="H3251" s="540"/>
      <c r="O3251" s="541"/>
    </row>
    <row r="3252" spans="8:15" s="175" customFormat="1" x14ac:dyDescent="0.25">
      <c r="H3252" s="540"/>
      <c r="O3252" s="541"/>
    </row>
    <row r="3253" spans="8:15" s="175" customFormat="1" x14ac:dyDescent="0.25">
      <c r="H3253" s="540"/>
      <c r="O3253" s="541"/>
    </row>
    <row r="3254" spans="8:15" s="175" customFormat="1" x14ac:dyDescent="0.25">
      <c r="H3254" s="540"/>
      <c r="O3254" s="541"/>
    </row>
    <row r="3255" spans="8:15" s="175" customFormat="1" x14ac:dyDescent="0.25">
      <c r="H3255" s="540"/>
      <c r="O3255" s="541"/>
    </row>
    <row r="3256" spans="8:15" s="175" customFormat="1" x14ac:dyDescent="0.25">
      <c r="H3256" s="540"/>
      <c r="O3256" s="541"/>
    </row>
    <row r="3257" spans="8:15" s="175" customFormat="1" x14ac:dyDescent="0.25">
      <c r="H3257" s="540"/>
      <c r="O3257" s="541"/>
    </row>
    <row r="3258" spans="8:15" s="175" customFormat="1" x14ac:dyDescent="0.25">
      <c r="H3258" s="540"/>
      <c r="O3258" s="541"/>
    </row>
    <row r="3259" spans="8:15" s="175" customFormat="1" x14ac:dyDescent="0.25">
      <c r="H3259" s="540"/>
      <c r="O3259" s="541"/>
    </row>
    <row r="3260" spans="8:15" s="175" customFormat="1" x14ac:dyDescent="0.25">
      <c r="H3260" s="540"/>
      <c r="O3260" s="541"/>
    </row>
    <row r="3261" spans="8:15" s="175" customFormat="1" x14ac:dyDescent="0.25">
      <c r="H3261" s="540"/>
      <c r="O3261" s="541"/>
    </row>
    <row r="3262" spans="8:15" s="175" customFormat="1" x14ac:dyDescent="0.25">
      <c r="H3262" s="540"/>
      <c r="O3262" s="541"/>
    </row>
    <row r="3263" spans="8:15" s="175" customFormat="1" x14ac:dyDescent="0.25">
      <c r="H3263" s="540"/>
      <c r="O3263" s="541"/>
    </row>
    <row r="3264" spans="8:15" s="175" customFormat="1" x14ac:dyDescent="0.25">
      <c r="H3264" s="540"/>
      <c r="O3264" s="541"/>
    </row>
    <row r="3265" spans="8:15" s="175" customFormat="1" x14ac:dyDescent="0.25">
      <c r="H3265" s="540"/>
      <c r="O3265" s="541"/>
    </row>
    <row r="3266" spans="8:15" s="175" customFormat="1" x14ac:dyDescent="0.25">
      <c r="H3266" s="540"/>
      <c r="O3266" s="541"/>
    </row>
    <row r="3267" spans="8:15" s="175" customFormat="1" x14ac:dyDescent="0.25">
      <c r="H3267" s="540"/>
      <c r="O3267" s="541"/>
    </row>
    <row r="3268" spans="8:15" s="175" customFormat="1" x14ac:dyDescent="0.25">
      <c r="H3268" s="540"/>
      <c r="O3268" s="541"/>
    </row>
    <row r="3269" spans="8:15" s="175" customFormat="1" x14ac:dyDescent="0.25">
      <c r="H3269" s="540"/>
      <c r="O3269" s="541"/>
    </row>
    <row r="3270" spans="8:15" s="175" customFormat="1" x14ac:dyDescent="0.25">
      <c r="H3270" s="540"/>
      <c r="O3270" s="541"/>
    </row>
    <row r="3271" spans="8:15" s="175" customFormat="1" x14ac:dyDescent="0.25">
      <c r="H3271" s="540"/>
      <c r="O3271" s="541"/>
    </row>
    <row r="3272" spans="8:15" s="175" customFormat="1" x14ac:dyDescent="0.25">
      <c r="H3272" s="540"/>
      <c r="O3272" s="541"/>
    </row>
    <row r="3273" spans="8:15" s="175" customFormat="1" x14ac:dyDescent="0.25">
      <c r="H3273" s="540"/>
      <c r="O3273" s="541"/>
    </row>
    <row r="3274" spans="8:15" s="175" customFormat="1" x14ac:dyDescent="0.25">
      <c r="H3274" s="540"/>
      <c r="O3274" s="541"/>
    </row>
    <row r="3275" spans="8:15" s="175" customFormat="1" x14ac:dyDescent="0.25">
      <c r="H3275" s="540"/>
      <c r="O3275" s="541"/>
    </row>
    <row r="3276" spans="8:15" s="175" customFormat="1" x14ac:dyDescent="0.25">
      <c r="H3276" s="540"/>
      <c r="O3276" s="541"/>
    </row>
    <row r="3277" spans="8:15" s="175" customFormat="1" x14ac:dyDescent="0.25">
      <c r="H3277" s="540"/>
      <c r="O3277" s="541"/>
    </row>
    <row r="3278" spans="8:15" s="175" customFormat="1" x14ac:dyDescent="0.25">
      <c r="H3278" s="540"/>
      <c r="O3278" s="541"/>
    </row>
    <row r="3279" spans="8:15" s="175" customFormat="1" x14ac:dyDescent="0.25">
      <c r="H3279" s="540"/>
      <c r="O3279" s="541"/>
    </row>
    <row r="3280" spans="8:15" s="175" customFormat="1" x14ac:dyDescent="0.25">
      <c r="H3280" s="540"/>
      <c r="O3280" s="541"/>
    </row>
    <row r="3281" spans="8:15" s="175" customFormat="1" x14ac:dyDescent="0.25">
      <c r="H3281" s="540"/>
      <c r="O3281" s="541"/>
    </row>
    <row r="3282" spans="8:15" s="175" customFormat="1" x14ac:dyDescent="0.25">
      <c r="H3282" s="540"/>
      <c r="O3282" s="541"/>
    </row>
    <row r="3283" spans="8:15" s="175" customFormat="1" x14ac:dyDescent="0.25">
      <c r="H3283" s="540"/>
      <c r="O3283" s="541"/>
    </row>
    <row r="3284" spans="8:15" s="175" customFormat="1" x14ac:dyDescent="0.25">
      <c r="H3284" s="540"/>
      <c r="O3284" s="541"/>
    </row>
    <row r="3285" spans="8:15" s="175" customFormat="1" x14ac:dyDescent="0.25">
      <c r="H3285" s="540"/>
      <c r="O3285" s="541"/>
    </row>
    <row r="3286" spans="8:15" s="175" customFormat="1" x14ac:dyDescent="0.25">
      <c r="H3286" s="540"/>
      <c r="O3286" s="541"/>
    </row>
    <row r="3287" spans="8:15" s="175" customFormat="1" x14ac:dyDescent="0.25">
      <c r="H3287" s="540"/>
      <c r="O3287" s="541"/>
    </row>
    <row r="3288" spans="8:15" s="175" customFormat="1" x14ac:dyDescent="0.25">
      <c r="H3288" s="540"/>
      <c r="O3288" s="541"/>
    </row>
    <row r="3289" spans="8:15" s="175" customFormat="1" x14ac:dyDescent="0.25">
      <c r="H3289" s="540"/>
      <c r="O3289" s="541"/>
    </row>
    <row r="3290" spans="8:15" s="175" customFormat="1" x14ac:dyDescent="0.25">
      <c r="H3290" s="540"/>
      <c r="O3290" s="541"/>
    </row>
    <row r="3291" spans="8:15" s="175" customFormat="1" x14ac:dyDescent="0.25">
      <c r="H3291" s="540"/>
      <c r="O3291" s="541"/>
    </row>
    <row r="3292" spans="8:15" s="175" customFormat="1" x14ac:dyDescent="0.25">
      <c r="H3292" s="540"/>
      <c r="O3292" s="541"/>
    </row>
    <row r="3293" spans="8:15" s="175" customFormat="1" x14ac:dyDescent="0.25">
      <c r="H3293" s="540"/>
      <c r="O3293" s="541"/>
    </row>
    <row r="3294" spans="8:15" s="175" customFormat="1" x14ac:dyDescent="0.25">
      <c r="H3294" s="540"/>
      <c r="O3294" s="541"/>
    </row>
    <row r="3295" spans="8:15" s="175" customFormat="1" x14ac:dyDescent="0.25">
      <c r="H3295" s="540"/>
      <c r="O3295" s="541"/>
    </row>
    <row r="3296" spans="8:15" s="175" customFormat="1" x14ac:dyDescent="0.25">
      <c r="H3296" s="540"/>
      <c r="O3296" s="541"/>
    </row>
    <row r="3297" spans="8:15" s="175" customFormat="1" x14ac:dyDescent="0.25">
      <c r="H3297" s="540"/>
      <c r="O3297" s="541"/>
    </row>
    <row r="3298" spans="8:15" s="175" customFormat="1" x14ac:dyDescent="0.25">
      <c r="H3298" s="540"/>
      <c r="O3298" s="541"/>
    </row>
    <row r="3299" spans="8:15" s="175" customFormat="1" x14ac:dyDescent="0.25">
      <c r="H3299" s="540"/>
      <c r="O3299" s="541"/>
    </row>
    <row r="3300" spans="8:15" s="175" customFormat="1" x14ac:dyDescent="0.25">
      <c r="H3300" s="540"/>
      <c r="O3300" s="541"/>
    </row>
    <row r="3301" spans="8:15" s="175" customFormat="1" x14ac:dyDescent="0.25">
      <c r="H3301" s="540"/>
      <c r="O3301" s="541"/>
    </row>
    <row r="3302" spans="8:15" s="175" customFormat="1" x14ac:dyDescent="0.25">
      <c r="H3302" s="540"/>
      <c r="O3302" s="541"/>
    </row>
    <row r="3303" spans="8:15" s="175" customFormat="1" x14ac:dyDescent="0.25">
      <c r="H3303" s="540"/>
      <c r="O3303" s="541"/>
    </row>
    <row r="3304" spans="8:15" s="175" customFormat="1" x14ac:dyDescent="0.25">
      <c r="H3304" s="540"/>
      <c r="O3304" s="541"/>
    </row>
    <row r="3305" spans="8:15" s="175" customFormat="1" x14ac:dyDescent="0.25">
      <c r="H3305" s="540"/>
      <c r="O3305" s="541"/>
    </row>
    <row r="3306" spans="8:15" s="175" customFormat="1" x14ac:dyDescent="0.25">
      <c r="H3306" s="540"/>
      <c r="O3306" s="541"/>
    </row>
    <row r="3307" spans="8:15" s="175" customFormat="1" x14ac:dyDescent="0.25">
      <c r="H3307" s="540"/>
      <c r="O3307" s="541"/>
    </row>
    <row r="3308" spans="8:15" s="175" customFormat="1" x14ac:dyDescent="0.25">
      <c r="H3308" s="540"/>
      <c r="O3308" s="541"/>
    </row>
    <row r="3309" spans="8:15" s="175" customFormat="1" x14ac:dyDescent="0.25">
      <c r="H3309" s="540"/>
      <c r="O3309" s="541"/>
    </row>
    <row r="3310" spans="8:15" s="175" customFormat="1" x14ac:dyDescent="0.25">
      <c r="H3310" s="540"/>
      <c r="O3310" s="541"/>
    </row>
    <row r="3311" spans="8:15" s="175" customFormat="1" x14ac:dyDescent="0.25">
      <c r="H3311" s="540"/>
      <c r="O3311" s="541"/>
    </row>
    <row r="3312" spans="8:15" s="175" customFormat="1" x14ac:dyDescent="0.25">
      <c r="H3312" s="540"/>
      <c r="O3312" s="541"/>
    </row>
    <row r="3313" spans="8:15" s="175" customFormat="1" x14ac:dyDescent="0.25">
      <c r="H3313" s="540"/>
      <c r="O3313" s="541"/>
    </row>
    <row r="3314" spans="8:15" s="175" customFormat="1" x14ac:dyDescent="0.25">
      <c r="H3314" s="540"/>
      <c r="O3314" s="541"/>
    </row>
    <row r="3315" spans="8:15" s="175" customFormat="1" x14ac:dyDescent="0.25">
      <c r="H3315" s="540"/>
      <c r="O3315" s="541"/>
    </row>
    <row r="3316" spans="8:15" s="175" customFormat="1" x14ac:dyDescent="0.25">
      <c r="H3316" s="540"/>
      <c r="O3316" s="541"/>
    </row>
    <row r="3317" spans="8:15" s="175" customFormat="1" x14ac:dyDescent="0.25">
      <c r="H3317" s="540"/>
      <c r="O3317" s="541"/>
    </row>
    <row r="3318" spans="8:15" s="175" customFormat="1" x14ac:dyDescent="0.25">
      <c r="H3318" s="540"/>
      <c r="O3318" s="541"/>
    </row>
    <row r="3319" spans="8:15" s="175" customFormat="1" x14ac:dyDescent="0.25">
      <c r="H3319" s="540"/>
      <c r="O3319" s="541"/>
    </row>
    <row r="3320" spans="8:15" s="175" customFormat="1" x14ac:dyDescent="0.25">
      <c r="H3320" s="540"/>
      <c r="O3320" s="541"/>
    </row>
    <row r="3321" spans="8:15" s="175" customFormat="1" x14ac:dyDescent="0.25">
      <c r="H3321" s="540"/>
      <c r="O3321" s="541"/>
    </row>
    <row r="3322" spans="8:15" s="175" customFormat="1" x14ac:dyDescent="0.25">
      <c r="H3322" s="540"/>
      <c r="O3322" s="541"/>
    </row>
    <row r="3323" spans="8:15" s="175" customFormat="1" x14ac:dyDescent="0.25">
      <c r="H3323" s="540"/>
      <c r="O3323" s="541"/>
    </row>
    <row r="3324" spans="8:15" s="175" customFormat="1" x14ac:dyDescent="0.25">
      <c r="H3324" s="540"/>
      <c r="O3324" s="541"/>
    </row>
    <row r="3325" spans="8:15" s="175" customFormat="1" x14ac:dyDescent="0.25">
      <c r="H3325" s="540"/>
      <c r="O3325" s="541"/>
    </row>
    <row r="3326" spans="8:15" s="175" customFormat="1" x14ac:dyDescent="0.25">
      <c r="H3326" s="540"/>
      <c r="O3326" s="541"/>
    </row>
    <row r="3327" spans="8:15" s="175" customFormat="1" x14ac:dyDescent="0.25">
      <c r="H3327" s="540"/>
      <c r="O3327" s="541"/>
    </row>
    <row r="3328" spans="8:15" s="175" customFormat="1" x14ac:dyDescent="0.25">
      <c r="H3328" s="540"/>
      <c r="O3328" s="541"/>
    </row>
    <row r="3329" spans="8:15" s="175" customFormat="1" x14ac:dyDescent="0.25">
      <c r="H3329" s="540"/>
      <c r="O3329" s="541"/>
    </row>
    <row r="3330" spans="8:15" s="175" customFormat="1" x14ac:dyDescent="0.25">
      <c r="H3330" s="540"/>
      <c r="O3330" s="541"/>
    </row>
    <row r="3331" spans="8:15" s="175" customFormat="1" x14ac:dyDescent="0.25">
      <c r="H3331" s="540"/>
      <c r="O3331" s="541"/>
    </row>
    <row r="3332" spans="8:15" s="175" customFormat="1" x14ac:dyDescent="0.25">
      <c r="H3332" s="540"/>
      <c r="O3332" s="541"/>
    </row>
    <row r="3333" spans="8:15" s="175" customFormat="1" x14ac:dyDescent="0.25">
      <c r="H3333" s="540"/>
      <c r="O3333" s="541"/>
    </row>
    <row r="3334" spans="8:15" s="175" customFormat="1" x14ac:dyDescent="0.25">
      <c r="H3334" s="540"/>
      <c r="O3334" s="541"/>
    </row>
    <row r="3335" spans="8:15" s="175" customFormat="1" x14ac:dyDescent="0.25">
      <c r="H3335" s="540"/>
      <c r="O3335" s="541"/>
    </row>
    <row r="3336" spans="8:15" s="175" customFormat="1" x14ac:dyDescent="0.25">
      <c r="H3336" s="540"/>
      <c r="O3336" s="541"/>
    </row>
    <row r="3337" spans="8:15" s="175" customFormat="1" x14ac:dyDescent="0.25">
      <c r="H3337" s="540"/>
      <c r="O3337" s="541"/>
    </row>
    <row r="3338" spans="8:15" s="175" customFormat="1" x14ac:dyDescent="0.25">
      <c r="H3338" s="540"/>
      <c r="O3338" s="541"/>
    </row>
    <row r="3339" spans="8:15" s="175" customFormat="1" x14ac:dyDescent="0.25">
      <c r="H3339" s="540"/>
      <c r="O3339" s="541"/>
    </row>
    <row r="3340" spans="8:15" s="175" customFormat="1" x14ac:dyDescent="0.25">
      <c r="H3340" s="540"/>
      <c r="O3340" s="541"/>
    </row>
    <row r="3341" spans="8:15" s="175" customFormat="1" x14ac:dyDescent="0.25">
      <c r="H3341" s="540"/>
      <c r="O3341" s="541"/>
    </row>
    <row r="3342" spans="8:15" s="175" customFormat="1" x14ac:dyDescent="0.25">
      <c r="H3342" s="540"/>
      <c r="O3342" s="541"/>
    </row>
    <row r="3343" spans="8:15" s="175" customFormat="1" x14ac:dyDescent="0.25">
      <c r="H3343" s="540"/>
      <c r="O3343" s="541"/>
    </row>
    <row r="3344" spans="8:15" s="175" customFormat="1" x14ac:dyDescent="0.25">
      <c r="H3344" s="540"/>
      <c r="O3344" s="541"/>
    </row>
    <row r="3345" spans="8:15" s="175" customFormat="1" x14ac:dyDescent="0.25">
      <c r="H3345" s="540"/>
      <c r="O3345" s="541"/>
    </row>
    <row r="3346" spans="8:15" s="175" customFormat="1" x14ac:dyDescent="0.25">
      <c r="H3346" s="540"/>
      <c r="O3346" s="541"/>
    </row>
    <row r="3347" spans="8:15" s="175" customFormat="1" x14ac:dyDescent="0.25">
      <c r="H3347" s="540"/>
      <c r="O3347" s="541"/>
    </row>
    <row r="3348" spans="8:15" s="175" customFormat="1" x14ac:dyDescent="0.25">
      <c r="H3348" s="540"/>
      <c r="O3348" s="541"/>
    </row>
    <row r="3349" spans="8:15" s="175" customFormat="1" x14ac:dyDescent="0.25">
      <c r="H3349" s="540"/>
      <c r="O3349" s="541"/>
    </row>
    <row r="3350" spans="8:15" s="175" customFormat="1" x14ac:dyDescent="0.25">
      <c r="H3350" s="540"/>
      <c r="O3350" s="541"/>
    </row>
    <row r="3351" spans="8:15" s="175" customFormat="1" x14ac:dyDescent="0.25">
      <c r="H3351" s="540"/>
      <c r="O3351" s="541"/>
    </row>
    <row r="3352" spans="8:15" s="175" customFormat="1" x14ac:dyDescent="0.25">
      <c r="H3352" s="540"/>
      <c r="O3352" s="541"/>
    </row>
    <row r="3353" spans="8:15" s="175" customFormat="1" x14ac:dyDescent="0.25">
      <c r="H3353" s="540"/>
      <c r="O3353" s="541"/>
    </row>
    <row r="3354" spans="8:15" s="175" customFormat="1" x14ac:dyDescent="0.25">
      <c r="H3354" s="540"/>
      <c r="O3354" s="541"/>
    </row>
    <row r="3355" spans="8:15" s="175" customFormat="1" x14ac:dyDescent="0.25">
      <c r="H3355" s="540"/>
      <c r="O3355" s="541"/>
    </row>
    <row r="3356" spans="8:15" s="175" customFormat="1" x14ac:dyDescent="0.25">
      <c r="H3356" s="540"/>
      <c r="O3356" s="541"/>
    </row>
    <row r="3357" spans="8:15" s="175" customFormat="1" x14ac:dyDescent="0.25">
      <c r="H3357" s="540"/>
      <c r="O3357" s="541"/>
    </row>
    <row r="3358" spans="8:15" s="175" customFormat="1" x14ac:dyDescent="0.25">
      <c r="H3358" s="540"/>
      <c r="O3358" s="541"/>
    </row>
    <row r="3359" spans="8:15" s="175" customFormat="1" x14ac:dyDescent="0.25">
      <c r="H3359" s="540"/>
      <c r="O3359" s="541"/>
    </row>
    <row r="3360" spans="8:15" s="175" customFormat="1" x14ac:dyDescent="0.25">
      <c r="H3360" s="540"/>
      <c r="O3360" s="541"/>
    </row>
    <row r="3361" spans="8:15" s="175" customFormat="1" x14ac:dyDescent="0.25">
      <c r="H3361" s="540"/>
      <c r="O3361" s="541"/>
    </row>
    <row r="3362" spans="8:15" s="175" customFormat="1" x14ac:dyDescent="0.25">
      <c r="H3362" s="540"/>
      <c r="O3362" s="541"/>
    </row>
    <row r="3363" spans="8:15" s="175" customFormat="1" x14ac:dyDescent="0.25">
      <c r="H3363" s="540"/>
      <c r="O3363" s="541"/>
    </row>
    <row r="3364" spans="8:15" s="175" customFormat="1" x14ac:dyDescent="0.25">
      <c r="H3364" s="540"/>
      <c r="O3364" s="541"/>
    </row>
    <row r="3365" spans="8:15" s="175" customFormat="1" x14ac:dyDescent="0.25">
      <c r="H3365" s="540"/>
      <c r="O3365" s="541"/>
    </row>
    <row r="3366" spans="8:15" s="175" customFormat="1" x14ac:dyDescent="0.25">
      <c r="H3366" s="540"/>
      <c r="O3366" s="541"/>
    </row>
    <row r="3367" spans="8:15" s="175" customFormat="1" x14ac:dyDescent="0.25">
      <c r="H3367" s="540"/>
      <c r="O3367" s="541"/>
    </row>
    <row r="3368" spans="8:15" s="175" customFormat="1" x14ac:dyDescent="0.25">
      <c r="H3368" s="540"/>
      <c r="O3368" s="541"/>
    </row>
    <row r="3369" spans="8:15" s="175" customFormat="1" x14ac:dyDescent="0.25">
      <c r="H3369" s="540"/>
      <c r="O3369" s="541"/>
    </row>
    <row r="3370" spans="8:15" s="175" customFormat="1" x14ac:dyDescent="0.25">
      <c r="H3370" s="540"/>
      <c r="O3370" s="541"/>
    </row>
    <row r="3371" spans="8:15" s="175" customFormat="1" x14ac:dyDescent="0.25">
      <c r="H3371" s="540"/>
      <c r="O3371" s="541"/>
    </row>
    <row r="3372" spans="8:15" s="175" customFormat="1" x14ac:dyDescent="0.25">
      <c r="H3372" s="540"/>
      <c r="O3372" s="541"/>
    </row>
    <row r="3373" spans="8:15" s="175" customFormat="1" x14ac:dyDescent="0.25">
      <c r="H3373" s="540"/>
      <c r="O3373" s="541"/>
    </row>
    <row r="3374" spans="8:15" s="175" customFormat="1" x14ac:dyDescent="0.25">
      <c r="H3374" s="540"/>
      <c r="O3374" s="541"/>
    </row>
    <row r="3375" spans="8:15" s="175" customFormat="1" x14ac:dyDescent="0.25">
      <c r="H3375" s="540"/>
      <c r="O3375" s="541"/>
    </row>
    <row r="3376" spans="8:15" s="175" customFormat="1" x14ac:dyDescent="0.25">
      <c r="H3376" s="540"/>
      <c r="O3376" s="541"/>
    </row>
    <row r="3377" spans="8:15" s="175" customFormat="1" x14ac:dyDescent="0.25">
      <c r="H3377" s="540"/>
      <c r="O3377" s="541"/>
    </row>
    <row r="3378" spans="8:15" s="175" customFormat="1" x14ac:dyDescent="0.25">
      <c r="H3378" s="540"/>
      <c r="O3378" s="541"/>
    </row>
    <row r="3379" spans="8:15" s="175" customFormat="1" x14ac:dyDescent="0.25">
      <c r="H3379" s="540"/>
      <c r="O3379" s="541"/>
    </row>
    <row r="3380" spans="8:15" s="175" customFormat="1" x14ac:dyDescent="0.25">
      <c r="H3380" s="540"/>
      <c r="O3380" s="541"/>
    </row>
    <row r="3381" spans="8:15" s="175" customFormat="1" x14ac:dyDescent="0.25">
      <c r="H3381" s="540"/>
      <c r="O3381" s="541"/>
    </row>
    <row r="3382" spans="8:15" s="175" customFormat="1" x14ac:dyDescent="0.25">
      <c r="H3382" s="540"/>
      <c r="O3382" s="541"/>
    </row>
    <row r="3383" spans="8:15" s="175" customFormat="1" x14ac:dyDescent="0.25">
      <c r="H3383" s="540"/>
      <c r="O3383" s="541"/>
    </row>
    <row r="3384" spans="8:15" s="175" customFormat="1" x14ac:dyDescent="0.25">
      <c r="H3384" s="540"/>
      <c r="O3384" s="541"/>
    </row>
    <row r="3385" spans="8:15" s="175" customFormat="1" x14ac:dyDescent="0.25">
      <c r="H3385" s="540"/>
      <c r="O3385" s="541"/>
    </row>
    <row r="3386" spans="8:15" s="175" customFormat="1" x14ac:dyDescent="0.25">
      <c r="H3386" s="540"/>
      <c r="O3386" s="541"/>
    </row>
    <row r="3387" spans="8:15" s="175" customFormat="1" x14ac:dyDescent="0.25">
      <c r="H3387" s="540"/>
      <c r="O3387" s="541"/>
    </row>
    <row r="3388" spans="8:15" s="175" customFormat="1" x14ac:dyDescent="0.25">
      <c r="H3388" s="540"/>
      <c r="O3388" s="541"/>
    </row>
    <row r="3389" spans="8:15" s="175" customFormat="1" x14ac:dyDescent="0.25">
      <c r="H3389" s="540"/>
      <c r="O3389" s="541"/>
    </row>
    <row r="3390" spans="8:15" s="175" customFormat="1" x14ac:dyDescent="0.25">
      <c r="H3390" s="540"/>
      <c r="O3390" s="541"/>
    </row>
    <row r="3391" spans="8:15" s="175" customFormat="1" x14ac:dyDescent="0.25">
      <c r="H3391" s="540"/>
      <c r="O3391" s="541"/>
    </row>
    <row r="3392" spans="8:15" s="175" customFormat="1" x14ac:dyDescent="0.25">
      <c r="H3392" s="540"/>
      <c r="O3392" s="541"/>
    </row>
    <row r="3393" spans="8:15" s="175" customFormat="1" x14ac:dyDescent="0.25">
      <c r="H3393" s="540"/>
      <c r="O3393" s="541"/>
    </row>
    <row r="3394" spans="8:15" s="175" customFormat="1" x14ac:dyDescent="0.25">
      <c r="H3394" s="540"/>
      <c r="O3394" s="541"/>
    </row>
    <row r="3395" spans="8:15" s="175" customFormat="1" x14ac:dyDescent="0.25">
      <c r="H3395" s="540"/>
      <c r="O3395" s="541"/>
    </row>
    <row r="3396" spans="8:15" s="175" customFormat="1" x14ac:dyDescent="0.25">
      <c r="H3396" s="540"/>
      <c r="O3396" s="541"/>
    </row>
    <row r="3397" spans="8:15" s="175" customFormat="1" x14ac:dyDescent="0.25">
      <c r="H3397" s="540"/>
      <c r="O3397" s="541"/>
    </row>
    <row r="3398" spans="8:15" s="175" customFormat="1" x14ac:dyDescent="0.25">
      <c r="H3398" s="540"/>
      <c r="O3398" s="541"/>
    </row>
    <row r="3399" spans="8:15" s="175" customFormat="1" x14ac:dyDescent="0.25">
      <c r="H3399" s="540"/>
      <c r="O3399" s="541"/>
    </row>
    <row r="3400" spans="8:15" s="175" customFormat="1" x14ac:dyDescent="0.25">
      <c r="H3400" s="540"/>
      <c r="O3400" s="541"/>
    </row>
    <row r="3401" spans="8:15" s="175" customFormat="1" x14ac:dyDescent="0.25">
      <c r="H3401" s="540"/>
      <c r="O3401" s="541"/>
    </row>
    <row r="3402" spans="8:15" s="175" customFormat="1" x14ac:dyDescent="0.25">
      <c r="H3402" s="540"/>
      <c r="O3402" s="541"/>
    </row>
    <row r="3403" spans="8:15" s="175" customFormat="1" x14ac:dyDescent="0.25">
      <c r="H3403" s="540"/>
      <c r="O3403" s="541"/>
    </row>
    <row r="3404" spans="8:15" s="175" customFormat="1" x14ac:dyDescent="0.25">
      <c r="H3404" s="540"/>
      <c r="O3404" s="541"/>
    </row>
    <row r="3405" spans="8:15" s="175" customFormat="1" x14ac:dyDescent="0.25">
      <c r="H3405" s="540"/>
      <c r="O3405" s="541"/>
    </row>
    <row r="3406" spans="8:15" s="175" customFormat="1" x14ac:dyDescent="0.25">
      <c r="H3406" s="540"/>
      <c r="O3406" s="541"/>
    </row>
    <row r="3407" spans="8:15" s="175" customFormat="1" x14ac:dyDescent="0.25">
      <c r="H3407" s="540"/>
      <c r="O3407" s="541"/>
    </row>
    <row r="3408" spans="8:15" s="175" customFormat="1" x14ac:dyDescent="0.25">
      <c r="H3408" s="540"/>
      <c r="O3408" s="541"/>
    </row>
    <row r="3409" spans="8:15" s="175" customFormat="1" x14ac:dyDescent="0.25">
      <c r="H3409" s="540"/>
      <c r="O3409" s="541"/>
    </row>
    <row r="3410" spans="8:15" s="175" customFormat="1" x14ac:dyDescent="0.25">
      <c r="H3410" s="540"/>
      <c r="O3410" s="541"/>
    </row>
    <row r="3411" spans="8:15" s="175" customFormat="1" x14ac:dyDescent="0.25">
      <c r="H3411" s="540"/>
      <c r="O3411" s="541"/>
    </row>
    <row r="3412" spans="8:15" s="175" customFormat="1" x14ac:dyDescent="0.25">
      <c r="H3412" s="540"/>
      <c r="O3412" s="541"/>
    </row>
    <row r="3413" spans="8:15" s="175" customFormat="1" x14ac:dyDescent="0.25">
      <c r="H3413" s="540"/>
      <c r="O3413" s="541"/>
    </row>
    <row r="3414" spans="8:15" s="175" customFormat="1" x14ac:dyDescent="0.25">
      <c r="H3414" s="540"/>
      <c r="O3414" s="541"/>
    </row>
    <row r="3415" spans="8:15" s="175" customFormat="1" x14ac:dyDescent="0.25">
      <c r="H3415" s="540"/>
      <c r="O3415" s="541"/>
    </row>
    <row r="3416" spans="8:15" s="175" customFormat="1" x14ac:dyDescent="0.25">
      <c r="H3416" s="540"/>
      <c r="O3416" s="541"/>
    </row>
    <row r="3417" spans="8:15" s="175" customFormat="1" x14ac:dyDescent="0.25">
      <c r="H3417" s="540"/>
      <c r="O3417" s="541"/>
    </row>
    <row r="3418" spans="8:15" s="175" customFormat="1" x14ac:dyDescent="0.25">
      <c r="H3418" s="540"/>
      <c r="O3418" s="541"/>
    </row>
    <row r="3419" spans="8:15" s="175" customFormat="1" x14ac:dyDescent="0.25">
      <c r="H3419" s="540"/>
      <c r="O3419" s="541"/>
    </row>
    <row r="3420" spans="8:15" s="175" customFormat="1" x14ac:dyDescent="0.25">
      <c r="H3420" s="540"/>
      <c r="O3420" s="541"/>
    </row>
    <row r="3421" spans="8:15" s="175" customFormat="1" x14ac:dyDescent="0.25">
      <c r="H3421" s="540"/>
      <c r="O3421" s="541"/>
    </row>
    <row r="3422" spans="8:15" s="175" customFormat="1" x14ac:dyDescent="0.25">
      <c r="H3422" s="540"/>
      <c r="O3422" s="541"/>
    </row>
    <row r="3423" spans="8:15" s="175" customFormat="1" x14ac:dyDescent="0.25">
      <c r="H3423" s="540"/>
      <c r="O3423" s="541"/>
    </row>
    <row r="3424" spans="8:15" s="175" customFormat="1" x14ac:dyDescent="0.25">
      <c r="H3424" s="540"/>
      <c r="O3424" s="541"/>
    </row>
    <row r="3425" spans="8:15" s="175" customFormat="1" x14ac:dyDescent="0.25">
      <c r="H3425" s="540"/>
      <c r="O3425" s="541"/>
    </row>
    <row r="3426" spans="8:15" s="175" customFormat="1" x14ac:dyDescent="0.25">
      <c r="H3426" s="540"/>
      <c r="O3426" s="541"/>
    </row>
    <row r="3427" spans="8:15" s="175" customFormat="1" x14ac:dyDescent="0.25">
      <c r="H3427" s="540"/>
      <c r="O3427" s="541"/>
    </row>
    <row r="3428" spans="8:15" s="175" customFormat="1" x14ac:dyDescent="0.25">
      <c r="H3428" s="540"/>
      <c r="O3428" s="541"/>
    </row>
    <row r="3429" spans="8:15" s="175" customFormat="1" x14ac:dyDescent="0.25">
      <c r="H3429" s="540"/>
      <c r="O3429" s="541"/>
    </row>
    <row r="3430" spans="8:15" s="175" customFormat="1" x14ac:dyDescent="0.25">
      <c r="H3430" s="540"/>
      <c r="O3430" s="541"/>
    </row>
    <row r="3431" spans="8:15" s="175" customFormat="1" x14ac:dyDescent="0.25">
      <c r="H3431" s="540"/>
      <c r="O3431" s="541"/>
    </row>
    <row r="3432" spans="8:15" s="175" customFormat="1" x14ac:dyDescent="0.25">
      <c r="H3432" s="540"/>
      <c r="O3432" s="541"/>
    </row>
    <row r="3433" spans="8:15" s="175" customFormat="1" x14ac:dyDescent="0.25">
      <c r="H3433" s="540"/>
      <c r="O3433" s="541"/>
    </row>
    <row r="3434" spans="8:15" s="175" customFormat="1" x14ac:dyDescent="0.25">
      <c r="H3434" s="540"/>
      <c r="O3434" s="541"/>
    </row>
    <row r="3435" spans="8:15" s="175" customFormat="1" x14ac:dyDescent="0.25">
      <c r="H3435" s="540"/>
      <c r="O3435" s="541"/>
    </row>
    <row r="3436" spans="8:15" s="175" customFormat="1" x14ac:dyDescent="0.25">
      <c r="H3436" s="540"/>
      <c r="O3436" s="541"/>
    </row>
    <row r="3437" spans="8:15" s="175" customFormat="1" x14ac:dyDescent="0.25">
      <c r="H3437" s="540"/>
      <c r="O3437" s="541"/>
    </row>
    <row r="3438" spans="8:15" s="175" customFormat="1" x14ac:dyDescent="0.25">
      <c r="H3438" s="540"/>
      <c r="O3438" s="541"/>
    </row>
    <row r="3439" spans="8:15" s="175" customFormat="1" x14ac:dyDescent="0.25">
      <c r="H3439" s="540"/>
      <c r="O3439" s="541"/>
    </row>
    <row r="3440" spans="8:15" s="175" customFormat="1" x14ac:dyDescent="0.25">
      <c r="H3440" s="540"/>
      <c r="O3440" s="541"/>
    </row>
    <row r="3441" spans="8:15" s="175" customFormat="1" x14ac:dyDescent="0.25">
      <c r="H3441" s="540"/>
      <c r="O3441" s="541"/>
    </row>
    <row r="3442" spans="8:15" s="175" customFormat="1" x14ac:dyDescent="0.25">
      <c r="H3442" s="540"/>
      <c r="O3442" s="541"/>
    </row>
    <row r="3443" spans="8:15" s="175" customFormat="1" x14ac:dyDescent="0.25">
      <c r="H3443" s="540"/>
      <c r="O3443" s="541"/>
    </row>
    <row r="3444" spans="8:15" s="175" customFormat="1" x14ac:dyDescent="0.25">
      <c r="H3444" s="540"/>
      <c r="O3444" s="541"/>
    </row>
    <row r="3445" spans="8:15" s="175" customFormat="1" x14ac:dyDescent="0.25">
      <c r="H3445" s="540"/>
      <c r="O3445" s="541"/>
    </row>
    <row r="3446" spans="8:15" s="175" customFormat="1" x14ac:dyDescent="0.25">
      <c r="H3446" s="540"/>
      <c r="O3446" s="541"/>
    </row>
    <row r="3447" spans="8:15" s="175" customFormat="1" x14ac:dyDescent="0.25">
      <c r="H3447" s="540"/>
      <c r="O3447" s="541"/>
    </row>
    <row r="3448" spans="8:15" s="175" customFormat="1" x14ac:dyDescent="0.25">
      <c r="H3448" s="540"/>
      <c r="O3448" s="541"/>
    </row>
    <row r="3449" spans="8:15" s="175" customFormat="1" x14ac:dyDescent="0.25">
      <c r="H3449" s="540"/>
      <c r="O3449" s="541"/>
    </row>
    <row r="3450" spans="8:15" s="175" customFormat="1" x14ac:dyDescent="0.25">
      <c r="H3450" s="540"/>
      <c r="O3450" s="541"/>
    </row>
    <row r="3451" spans="8:15" s="175" customFormat="1" x14ac:dyDescent="0.25">
      <c r="H3451" s="540"/>
      <c r="O3451" s="541"/>
    </row>
    <row r="3452" spans="8:15" s="175" customFormat="1" x14ac:dyDescent="0.25">
      <c r="H3452" s="540"/>
      <c r="O3452" s="541"/>
    </row>
    <row r="3453" spans="8:15" s="175" customFormat="1" x14ac:dyDescent="0.25">
      <c r="H3453" s="540"/>
      <c r="O3453" s="541"/>
    </row>
    <row r="3454" spans="8:15" s="175" customFormat="1" x14ac:dyDescent="0.25">
      <c r="H3454" s="540"/>
      <c r="O3454" s="541"/>
    </row>
    <row r="3455" spans="8:15" s="175" customFormat="1" x14ac:dyDescent="0.25">
      <c r="H3455" s="540"/>
      <c r="O3455" s="541"/>
    </row>
    <row r="3456" spans="8:15" s="175" customFormat="1" x14ac:dyDescent="0.25">
      <c r="H3456" s="540"/>
      <c r="O3456" s="541"/>
    </row>
    <row r="3457" spans="8:15" s="175" customFormat="1" x14ac:dyDescent="0.25">
      <c r="H3457" s="540"/>
      <c r="O3457" s="541"/>
    </row>
    <row r="3458" spans="8:15" s="175" customFormat="1" x14ac:dyDescent="0.25">
      <c r="H3458" s="540"/>
      <c r="O3458" s="541"/>
    </row>
    <row r="3459" spans="8:15" s="175" customFormat="1" x14ac:dyDescent="0.25">
      <c r="H3459" s="540"/>
      <c r="O3459" s="541"/>
    </row>
    <row r="3460" spans="8:15" s="175" customFormat="1" x14ac:dyDescent="0.25">
      <c r="H3460" s="540"/>
      <c r="O3460" s="541"/>
    </row>
    <row r="3461" spans="8:15" s="175" customFormat="1" x14ac:dyDescent="0.25">
      <c r="H3461" s="540"/>
      <c r="O3461" s="541"/>
    </row>
    <row r="3462" spans="8:15" s="175" customFormat="1" x14ac:dyDescent="0.25">
      <c r="H3462" s="540"/>
      <c r="O3462" s="541"/>
    </row>
    <row r="3463" spans="8:15" s="175" customFormat="1" x14ac:dyDescent="0.25">
      <c r="H3463" s="540"/>
      <c r="O3463" s="541"/>
    </row>
    <row r="3464" spans="8:15" s="175" customFormat="1" x14ac:dyDescent="0.25">
      <c r="H3464" s="540"/>
      <c r="O3464" s="541"/>
    </row>
    <row r="3465" spans="8:15" s="175" customFormat="1" x14ac:dyDescent="0.25">
      <c r="H3465" s="540"/>
      <c r="O3465" s="541"/>
    </row>
    <row r="3466" spans="8:15" s="175" customFormat="1" x14ac:dyDescent="0.25">
      <c r="H3466" s="540"/>
      <c r="O3466" s="541"/>
    </row>
    <row r="3467" spans="8:15" s="175" customFormat="1" x14ac:dyDescent="0.25">
      <c r="H3467" s="540"/>
      <c r="O3467" s="541"/>
    </row>
    <row r="3468" spans="8:15" s="175" customFormat="1" x14ac:dyDescent="0.25">
      <c r="H3468" s="540"/>
      <c r="O3468" s="541"/>
    </row>
    <row r="3469" spans="8:15" s="175" customFormat="1" x14ac:dyDescent="0.25">
      <c r="H3469" s="540"/>
      <c r="O3469" s="541"/>
    </row>
    <row r="3470" spans="8:15" s="175" customFormat="1" x14ac:dyDescent="0.25">
      <c r="H3470" s="540"/>
      <c r="O3470" s="541"/>
    </row>
    <row r="3471" spans="8:15" s="175" customFormat="1" x14ac:dyDescent="0.25">
      <c r="H3471" s="540"/>
      <c r="O3471" s="541"/>
    </row>
    <row r="3472" spans="8:15" s="175" customFormat="1" x14ac:dyDescent="0.25">
      <c r="H3472" s="540"/>
      <c r="O3472" s="541"/>
    </row>
    <row r="3473" spans="8:15" s="175" customFormat="1" x14ac:dyDescent="0.25">
      <c r="H3473" s="540"/>
      <c r="O3473" s="541"/>
    </row>
    <row r="3474" spans="8:15" s="175" customFormat="1" x14ac:dyDescent="0.25">
      <c r="H3474" s="540"/>
      <c r="O3474" s="541"/>
    </row>
    <row r="3475" spans="8:15" s="175" customFormat="1" x14ac:dyDescent="0.25">
      <c r="H3475" s="540"/>
      <c r="O3475" s="541"/>
    </row>
    <row r="3476" spans="8:15" s="175" customFormat="1" x14ac:dyDescent="0.25">
      <c r="H3476" s="540"/>
      <c r="O3476" s="541"/>
    </row>
    <row r="3477" spans="8:15" s="175" customFormat="1" x14ac:dyDescent="0.25">
      <c r="H3477" s="540"/>
      <c r="O3477" s="541"/>
    </row>
    <row r="3478" spans="8:15" s="175" customFormat="1" x14ac:dyDescent="0.25">
      <c r="H3478" s="540"/>
      <c r="O3478" s="541"/>
    </row>
    <row r="3479" spans="8:15" s="175" customFormat="1" x14ac:dyDescent="0.25">
      <c r="H3479" s="540"/>
      <c r="O3479" s="541"/>
    </row>
    <row r="3480" spans="8:15" s="175" customFormat="1" x14ac:dyDescent="0.25">
      <c r="H3480" s="540"/>
      <c r="O3480" s="541"/>
    </row>
    <row r="3481" spans="8:15" s="175" customFormat="1" x14ac:dyDescent="0.25">
      <c r="H3481" s="540"/>
      <c r="O3481" s="541"/>
    </row>
    <row r="3482" spans="8:15" s="175" customFormat="1" x14ac:dyDescent="0.25">
      <c r="H3482" s="540"/>
      <c r="O3482" s="541"/>
    </row>
    <row r="3483" spans="8:15" s="175" customFormat="1" x14ac:dyDescent="0.25">
      <c r="H3483" s="540"/>
      <c r="O3483" s="541"/>
    </row>
    <row r="3484" spans="8:15" s="175" customFormat="1" x14ac:dyDescent="0.25">
      <c r="H3484" s="540"/>
      <c r="O3484" s="541"/>
    </row>
    <row r="3485" spans="8:15" s="175" customFormat="1" x14ac:dyDescent="0.25">
      <c r="H3485" s="540"/>
      <c r="O3485" s="541"/>
    </row>
    <row r="3486" spans="8:15" s="175" customFormat="1" x14ac:dyDescent="0.25">
      <c r="H3486" s="540"/>
      <c r="O3486" s="541"/>
    </row>
    <row r="3487" spans="8:15" s="175" customFormat="1" x14ac:dyDescent="0.25">
      <c r="H3487" s="540"/>
      <c r="O3487" s="541"/>
    </row>
    <row r="3488" spans="8:15" s="175" customFormat="1" x14ac:dyDescent="0.25">
      <c r="H3488" s="540"/>
      <c r="O3488" s="541"/>
    </row>
    <row r="3489" spans="8:15" s="175" customFormat="1" x14ac:dyDescent="0.25">
      <c r="H3489" s="540"/>
      <c r="O3489" s="541"/>
    </row>
    <row r="3490" spans="8:15" s="175" customFormat="1" x14ac:dyDescent="0.25">
      <c r="H3490" s="540"/>
      <c r="O3490" s="541"/>
    </row>
    <row r="3491" spans="8:15" s="175" customFormat="1" x14ac:dyDescent="0.25">
      <c r="H3491" s="540"/>
      <c r="O3491" s="541"/>
    </row>
    <row r="3492" spans="8:15" s="175" customFormat="1" x14ac:dyDescent="0.25">
      <c r="H3492" s="540"/>
      <c r="O3492" s="541"/>
    </row>
    <row r="3493" spans="8:15" s="175" customFormat="1" x14ac:dyDescent="0.25">
      <c r="H3493" s="540"/>
      <c r="O3493" s="541"/>
    </row>
    <row r="3494" spans="8:15" s="175" customFormat="1" x14ac:dyDescent="0.25">
      <c r="H3494" s="540"/>
      <c r="O3494" s="541"/>
    </row>
    <row r="3495" spans="8:15" s="175" customFormat="1" x14ac:dyDescent="0.25">
      <c r="H3495" s="540"/>
      <c r="O3495" s="541"/>
    </row>
    <row r="3496" spans="8:15" s="175" customFormat="1" x14ac:dyDescent="0.25">
      <c r="H3496" s="540"/>
      <c r="O3496" s="541"/>
    </row>
    <row r="3497" spans="8:15" s="175" customFormat="1" x14ac:dyDescent="0.25">
      <c r="H3497" s="540"/>
      <c r="O3497" s="541"/>
    </row>
    <row r="3498" spans="8:15" s="175" customFormat="1" x14ac:dyDescent="0.25">
      <c r="H3498" s="540"/>
      <c r="O3498" s="541"/>
    </row>
    <row r="3499" spans="8:15" s="175" customFormat="1" x14ac:dyDescent="0.25">
      <c r="H3499" s="540"/>
      <c r="O3499" s="541"/>
    </row>
    <row r="3500" spans="8:15" s="175" customFormat="1" x14ac:dyDescent="0.25">
      <c r="H3500" s="540"/>
      <c r="O3500" s="541"/>
    </row>
    <row r="3501" spans="8:15" s="175" customFormat="1" x14ac:dyDescent="0.25">
      <c r="H3501" s="540"/>
      <c r="O3501" s="541"/>
    </row>
    <row r="3502" spans="8:15" s="175" customFormat="1" x14ac:dyDescent="0.25">
      <c r="H3502" s="540"/>
      <c r="O3502" s="541"/>
    </row>
    <row r="3503" spans="8:15" s="175" customFormat="1" x14ac:dyDescent="0.25">
      <c r="H3503" s="540"/>
      <c r="O3503" s="541"/>
    </row>
    <row r="3504" spans="8:15" s="175" customFormat="1" x14ac:dyDescent="0.25">
      <c r="H3504" s="540"/>
      <c r="O3504" s="541"/>
    </row>
    <row r="3505" spans="8:15" s="175" customFormat="1" x14ac:dyDescent="0.25">
      <c r="H3505" s="540"/>
      <c r="O3505" s="541"/>
    </row>
    <row r="3506" spans="8:15" s="175" customFormat="1" x14ac:dyDescent="0.25">
      <c r="H3506" s="540"/>
      <c r="O3506" s="541"/>
    </row>
    <row r="3507" spans="8:15" s="175" customFormat="1" x14ac:dyDescent="0.25">
      <c r="H3507" s="540"/>
      <c r="O3507" s="541"/>
    </row>
    <row r="3508" spans="8:15" s="175" customFormat="1" x14ac:dyDescent="0.25">
      <c r="H3508" s="540"/>
      <c r="O3508" s="541"/>
    </row>
    <row r="3509" spans="8:15" s="175" customFormat="1" x14ac:dyDescent="0.25">
      <c r="H3509" s="540"/>
      <c r="O3509" s="541"/>
    </row>
    <row r="3510" spans="8:15" s="175" customFormat="1" x14ac:dyDescent="0.25">
      <c r="H3510" s="540"/>
      <c r="O3510" s="541"/>
    </row>
    <row r="3511" spans="8:15" s="175" customFormat="1" x14ac:dyDescent="0.25">
      <c r="H3511" s="540"/>
      <c r="O3511" s="541"/>
    </row>
    <row r="3512" spans="8:15" s="175" customFormat="1" x14ac:dyDescent="0.25">
      <c r="H3512" s="540"/>
      <c r="O3512" s="541"/>
    </row>
    <row r="3513" spans="8:15" s="175" customFormat="1" x14ac:dyDescent="0.25">
      <c r="H3513" s="540"/>
      <c r="O3513" s="541"/>
    </row>
    <row r="3514" spans="8:15" s="175" customFormat="1" x14ac:dyDescent="0.25">
      <c r="H3514" s="540"/>
      <c r="O3514" s="541"/>
    </row>
    <row r="3515" spans="8:15" s="175" customFormat="1" x14ac:dyDescent="0.25">
      <c r="H3515" s="540"/>
      <c r="O3515" s="541"/>
    </row>
    <row r="3516" spans="8:15" s="175" customFormat="1" x14ac:dyDescent="0.25">
      <c r="H3516" s="540"/>
      <c r="O3516" s="541"/>
    </row>
    <row r="3517" spans="8:15" s="175" customFormat="1" x14ac:dyDescent="0.25">
      <c r="H3517" s="540"/>
      <c r="O3517" s="541"/>
    </row>
    <row r="3518" spans="8:15" s="175" customFormat="1" x14ac:dyDescent="0.25">
      <c r="H3518" s="540"/>
      <c r="O3518" s="541"/>
    </row>
    <row r="3519" spans="8:15" s="175" customFormat="1" x14ac:dyDescent="0.25">
      <c r="H3519" s="540"/>
      <c r="O3519" s="541"/>
    </row>
    <row r="3520" spans="8:15" s="175" customFormat="1" x14ac:dyDescent="0.25">
      <c r="H3520" s="540"/>
      <c r="O3520" s="541"/>
    </row>
    <row r="3521" spans="8:15" s="175" customFormat="1" x14ac:dyDescent="0.25">
      <c r="H3521" s="540"/>
      <c r="O3521" s="541"/>
    </row>
    <row r="3522" spans="8:15" s="175" customFormat="1" x14ac:dyDescent="0.25">
      <c r="H3522" s="540"/>
      <c r="O3522" s="541"/>
    </row>
    <row r="3523" spans="8:15" s="175" customFormat="1" x14ac:dyDescent="0.25">
      <c r="H3523" s="540"/>
      <c r="O3523" s="541"/>
    </row>
    <row r="3524" spans="8:15" s="175" customFormat="1" x14ac:dyDescent="0.25">
      <c r="H3524" s="540"/>
      <c r="O3524" s="541"/>
    </row>
    <row r="3525" spans="8:15" s="175" customFormat="1" x14ac:dyDescent="0.25">
      <c r="H3525" s="540"/>
      <c r="O3525" s="541"/>
    </row>
    <row r="3526" spans="8:15" s="175" customFormat="1" x14ac:dyDescent="0.25">
      <c r="H3526" s="540"/>
      <c r="O3526" s="541"/>
    </row>
    <row r="3527" spans="8:15" s="175" customFormat="1" x14ac:dyDescent="0.25">
      <c r="H3527" s="540"/>
      <c r="O3527" s="541"/>
    </row>
    <row r="3528" spans="8:15" s="175" customFormat="1" x14ac:dyDescent="0.25">
      <c r="H3528" s="540"/>
      <c r="O3528" s="541"/>
    </row>
    <row r="3529" spans="8:15" s="175" customFormat="1" x14ac:dyDescent="0.25">
      <c r="H3529" s="540"/>
      <c r="O3529" s="541"/>
    </row>
    <row r="3530" spans="8:15" s="175" customFormat="1" x14ac:dyDescent="0.25">
      <c r="H3530" s="540"/>
      <c r="O3530" s="541"/>
    </row>
    <row r="3531" spans="8:15" s="175" customFormat="1" x14ac:dyDescent="0.25">
      <c r="H3531" s="540"/>
      <c r="O3531" s="541"/>
    </row>
    <row r="3532" spans="8:15" s="175" customFormat="1" x14ac:dyDescent="0.25">
      <c r="H3532" s="540"/>
      <c r="O3532" s="541"/>
    </row>
    <row r="3533" spans="8:15" s="175" customFormat="1" x14ac:dyDescent="0.25">
      <c r="H3533" s="540"/>
      <c r="O3533" s="541"/>
    </row>
    <row r="3534" spans="8:15" s="175" customFormat="1" x14ac:dyDescent="0.25">
      <c r="H3534" s="540"/>
      <c r="O3534" s="541"/>
    </row>
    <row r="3535" spans="8:15" s="175" customFormat="1" x14ac:dyDescent="0.25">
      <c r="H3535" s="540"/>
      <c r="O3535" s="541"/>
    </row>
    <row r="3536" spans="8:15" s="175" customFormat="1" x14ac:dyDescent="0.25">
      <c r="H3536" s="540"/>
      <c r="O3536" s="541"/>
    </row>
    <row r="3537" spans="8:15" s="175" customFormat="1" x14ac:dyDescent="0.25">
      <c r="H3537" s="540"/>
      <c r="O3537" s="541"/>
    </row>
    <row r="3538" spans="8:15" s="175" customFormat="1" x14ac:dyDescent="0.25">
      <c r="H3538" s="540"/>
      <c r="O3538" s="541"/>
    </row>
    <row r="3539" spans="8:15" s="175" customFormat="1" x14ac:dyDescent="0.25">
      <c r="H3539" s="540"/>
      <c r="O3539" s="541"/>
    </row>
    <row r="3540" spans="8:15" s="175" customFormat="1" x14ac:dyDescent="0.25">
      <c r="H3540" s="540"/>
      <c r="O3540" s="541"/>
    </row>
    <row r="3541" spans="8:15" s="175" customFormat="1" x14ac:dyDescent="0.25">
      <c r="H3541" s="540"/>
      <c r="O3541" s="541"/>
    </row>
    <row r="3542" spans="8:15" s="175" customFormat="1" x14ac:dyDescent="0.25">
      <c r="H3542" s="540"/>
      <c r="O3542" s="541"/>
    </row>
    <row r="3543" spans="8:15" s="175" customFormat="1" x14ac:dyDescent="0.25">
      <c r="H3543" s="540"/>
      <c r="O3543" s="541"/>
    </row>
    <row r="3544" spans="8:15" s="175" customFormat="1" x14ac:dyDescent="0.25">
      <c r="H3544" s="540"/>
      <c r="O3544" s="541"/>
    </row>
    <row r="3545" spans="8:15" s="175" customFormat="1" x14ac:dyDescent="0.25">
      <c r="H3545" s="540"/>
      <c r="O3545" s="541"/>
    </row>
    <row r="3546" spans="8:15" s="175" customFormat="1" x14ac:dyDescent="0.25">
      <c r="H3546" s="540"/>
      <c r="O3546" s="541"/>
    </row>
    <row r="3547" spans="8:15" s="175" customFormat="1" x14ac:dyDescent="0.25">
      <c r="H3547" s="540"/>
      <c r="O3547" s="541"/>
    </row>
    <row r="3548" spans="8:15" s="175" customFormat="1" x14ac:dyDescent="0.25">
      <c r="H3548" s="540"/>
      <c r="O3548" s="541"/>
    </row>
    <row r="3549" spans="8:15" s="175" customFormat="1" x14ac:dyDescent="0.25">
      <c r="H3549" s="540"/>
      <c r="O3549" s="541"/>
    </row>
    <row r="3550" spans="8:15" s="175" customFormat="1" x14ac:dyDescent="0.25">
      <c r="H3550" s="540"/>
      <c r="O3550" s="541"/>
    </row>
    <row r="3551" spans="8:15" s="175" customFormat="1" x14ac:dyDescent="0.25">
      <c r="H3551" s="540"/>
      <c r="O3551" s="541"/>
    </row>
    <row r="3552" spans="8:15" s="175" customFormat="1" x14ac:dyDescent="0.25">
      <c r="H3552" s="540"/>
      <c r="O3552" s="541"/>
    </row>
    <row r="3553" spans="8:15" s="175" customFormat="1" x14ac:dyDescent="0.25">
      <c r="H3553" s="540"/>
      <c r="O3553" s="541"/>
    </row>
    <row r="3554" spans="8:15" s="175" customFormat="1" x14ac:dyDescent="0.25">
      <c r="H3554" s="540"/>
      <c r="O3554" s="541"/>
    </row>
    <row r="3555" spans="8:15" s="175" customFormat="1" x14ac:dyDescent="0.25">
      <c r="H3555" s="540"/>
      <c r="O3555" s="541"/>
    </row>
    <row r="3556" spans="8:15" s="175" customFormat="1" x14ac:dyDescent="0.25">
      <c r="H3556" s="540"/>
      <c r="O3556" s="541"/>
    </row>
    <row r="3557" spans="8:15" s="175" customFormat="1" x14ac:dyDescent="0.25">
      <c r="H3557" s="540"/>
      <c r="O3557" s="541"/>
    </row>
    <row r="3558" spans="8:15" s="175" customFormat="1" x14ac:dyDescent="0.25">
      <c r="H3558" s="540"/>
      <c r="O3558" s="541"/>
    </row>
    <row r="3559" spans="8:15" s="175" customFormat="1" x14ac:dyDescent="0.25">
      <c r="H3559" s="540"/>
      <c r="O3559" s="541"/>
    </row>
    <row r="3560" spans="8:15" s="175" customFormat="1" x14ac:dyDescent="0.25">
      <c r="H3560" s="540"/>
      <c r="O3560" s="541"/>
    </row>
    <row r="3561" spans="8:15" s="175" customFormat="1" x14ac:dyDescent="0.25">
      <c r="H3561" s="540"/>
      <c r="O3561" s="541"/>
    </row>
    <row r="3562" spans="8:15" s="175" customFormat="1" x14ac:dyDescent="0.25">
      <c r="H3562" s="540"/>
      <c r="O3562" s="541"/>
    </row>
    <row r="3563" spans="8:15" s="175" customFormat="1" x14ac:dyDescent="0.25">
      <c r="H3563" s="540"/>
      <c r="O3563" s="541"/>
    </row>
    <row r="3564" spans="8:15" s="175" customFormat="1" x14ac:dyDescent="0.25">
      <c r="H3564" s="540"/>
      <c r="O3564" s="541"/>
    </row>
    <row r="3565" spans="8:15" s="175" customFormat="1" x14ac:dyDescent="0.25">
      <c r="H3565" s="540"/>
      <c r="O3565" s="541"/>
    </row>
    <row r="3566" spans="8:15" s="175" customFormat="1" x14ac:dyDescent="0.25">
      <c r="H3566" s="540"/>
      <c r="O3566" s="541"/>
    </row>
    <row r="3567" spans="8:15" s="175" customFormat="1" x14ac:dyDescent="0.25">
      <c r="H3567" s="540"/>
      <c r="O3567" s="541"/>
    </row>
    <row r="3568" spans="8:15" s="175" customFormat="1" x14ac:dyDescent="0.25">
      <c r="H3568" s="540"/>
      <c r="O3568" s="541"/>
    </row>
    <row r="3569" spans="8:15" s="175" customFormat="1" x14ac:dyDescent="0.25">
      <c r="H3569" s="540"/>
      <c r="O3569" s="541"/>
    </row>
    <row r="3570" spans="8:15" s="175" customFormat="1" x14ac:dyDescent="0.25">
      <c r="H3570" s="540"/>
      <c r="O3570" s="541"/>
    </row>
    <row r="3571" spans="8:15" s="175" customFormat="1" x14ac:dyDescent="0.25">
      <c r="H3571" s="540"/>
      <c r="O3571" s="541"/>
    </row>
    <row r="3572" spans="8:15" s="175" customFormat="1" x14ac:dyDescent="0.25">
      <c r="H3572" s="540"/>
      <c r="O3572" s="541"/>
    </row>
    <row r="3573" spans="8:15" s="175" customFormat="1" x14ac:dyDescent="0.25">
      <c r="H3573" s="540"/>
      <c r="O3573" s="541"/>
    </row>
    <row r="3574" spans="8:15" s="175" customFormat="1" x14ac:dyDescent="0.25">
      <c r="H3574" s="540"/>
      <c r="O3574" s="541"/>
    </row>
    <row r="3575" spans="8:15" s="175" customFormat="1" x14ac:dyDescent="0.25">
      <c r="H3575" s="540"/>
      <c r="O3575" s="541"/>
    </row>
    <row r="3576" spans="8:15" s="175" customFormat="1" x14ac:dyDescent="0.25">
      <c r="H3576" s="540"/>
      <c r="O3576" s="541"/>
    </row>
    <row r="3577" spans="8:15" s="175" customFormat="1" x14ac:dyDescent="0.25">
      <c r="H3577" s="540"/>
      <c r="O3577" s="541"/>
    </row>
    <row r="3578" spans="8:15" s="175" customFormat="1" x14ac:dyDescent="0.25">
      <c r="H3578" s="540"/>
      <c r="O3578" s="541"/>
    </row>
    <row r="3579" spans="8:15" s="175" customFormat="1" x14ac:dyDescent="0.25">
      <c r="H3579" s="540"/>
      <c r="O3579" s="541"/>
    </row>
    <row r="3580" spans="8:15" s="175" customFormat="1" x14ac:dyDescent="0.25">
      <c r="H3580" s="540"/>
      <c r="O3580" s="541"/>
    </row>
    <row r="3581" spans="8:15" s="175" customFormat="1" x14ac:dyDescent="0.25">
      <c r="H3581" s="540"/>
      <c r="O3581" s="541"/>
    </row>
    <row r="3582" spans="8:15" s="175" customFormat="1" x14ac:dyDescent="0.25">
      <c r="H3582" s="540"/>
      <c r="O3582" s="541"/>
    </row>
    <row r="3583" spans="8:15" s="175" customFormat="1" x14ac:dyDescent="0.25">
      <c r="H3583" s="540"/>
      <c r="O3583" s="541"/>
    </row>
    <row r="3584" spans="8:15" s="175" customFormat="1" x14ac:dyDescent="0.25">
      <c r="H3584" s="540"/>
      <c r="O3584" s="541"/>
    </row>
    <row r="3585" spans="8:15" s="175" customFormat="1" x14ac:dyDescent="0.25">
      <c r="H3585" s="540"/>
      <c r="O3585" s="541"/>
    </row>
    <row r="3586" spans="8:15" s="175" customFormat="1" x14ac:dyDescent="0.25">
      <c r="H3586" s="540"/>
      <c r="O3586" s="541"/>
    </row>
    <row r="3587" spans="8:15" s="175" customFormat="1" x14ac:dyDescent="0.25">
      <c r="H3587" s="540"/>
      <c r="O3587" s="541"/>
    </row>
    <row r="3588" spans="8:15" s="175" customFormat="1" x14ac:dyDescent="0.25">
      <c r="H3588" s="540"/>
      <c r="O3588" s="541"/>
    </row>
    <row r="3589" spans="8:15" s="175" customFormat="1" x14ac:dyDescent="0.25">
      <c r="H3589" s="540"/>
      <c r="O3589" s="541"/>
    </row>
    <row r="3590" spans="8:15" s="175" customFormat="1" x14ac:dyDescent="0.25">
      <c r="H3590" s="540"/>
      <c r="O3590" s="541"/>
    </row>
    <row r="3591" spans="8:15" s="175" customFormat="1" x14ac:dyDescent="0.25">
      <c r="H3591" s="540"/>
      <c r="O3591" s="541"/>
    </row>
    <row r="3592" spans="8:15" s="175" customFormat="1" x14ac:dyDescent="0.25">
      <c r="H3592" s="540"/>
      <c r="O3592" s="541"/>
    </row>
    <row r="3593" spans="8:15" s="175" customFormat="1" x14ac:dyDescent="0.25">
      <c r="H3593" s="540"/>
      <c r="O3593" s="541"/>
    </row>
    <row r="3594" spans="8:15" s="175" customFormat="1" x14ac:dyDescent="0.25">
      <c r="H3594" s="540"/>
      <c r="O3594" s="541"/>
    </row>
    <row r="3595" spans="8:15" s="175" customFormat="1" x14ac:dyDescent="0.25">
      <c r="H3595" s="540"/>
      <c r="O3595" s="541"/>
    </row>
    <row r="3596" spans="8:15" s="175" customFormat="1" x14ac:dyDescent="0.25">
      <c r="H3596" s="540"/>
      <c r="O3596" s="541"/>
    </row>
    <row r="3597" spans="8:15" s="175" customFormat="1" x14ac:dyDescent="0.25">
      <c r="H3597" s="540"/>
      <c r="O3597" s="541"/>
    </row>
    <row r="3598" spans="8:15" s="175" customFormat="1" x14ac:dyDescent="0.25">
      <c r="H3598" s="540"/>
      <c r="O3598" s="541"/>
    </row>
    <row r="3599" spans="8:15" s="175" customFormat="1" x14ac:dyDescent="0.25">
      <c r="H3599" s="540"/>
      <c r="O3599" s="541"/>
    </row>
    <row r="3600" spans="8:15" s="175" customFormat="1" x14ac:dyDescent="0.25">
      <c r="H3600" s="540"/>
      <c r="O3600" s="541"/>
    </row>
    <row r="3601" spans="8:15" s="175" customFormat="1" x14ac:dyDescent="0.25">
      <c r="H3601" s="540"/>
      <c r="O3601" s="541"/>
    </row>
    <row r="3602" spans="8:15" s="175" customFormat="1" x14ac:dyDescent="0.25">
      <c r="H3602" s="540"/>
      <c r="O3602" s="541"/>
    </row>
    <row r="3603" spans="8:15" s="175" customFormat="1" x14ac:dyDescent="0.25">
      <c r="H3603" s="540"/>
      <c r="O3603" s="541"/>
    </row>
    <row r="3604" spans="8:15" s="175" customFormat="1" x14ac:dyDescent="0.25">
      <c r="H3604" s="540"/>
      <c r="O3604" s="541"/>
    </row>
    <row r="3605" spans="8:15" s="175" customFormat="1" x14ac:dyDescent="0.25">
      <c r="H3605" s="540"/>
      <c r="O3605" s="541"/>
    </row>
    <row r="3606" spans="8:15" s="175" customFormat="1" x14ac:dyDescent="0.25">
      <c r="H3606" s="540"/>
      <c r="O3606" s="541"/>
    </row>
    <row r="3607" spans="8:15" s="175" customFormat="1" x14ac:dyDescent="0.25">
      <c r="H3607" s="540"/>
      <c r="O3607" s="541"/>
    </row>
    <row r="3608" spans="8:15" s="175" customFormat="1" x14ac:dyDescent="0.25">
      <c r="H3608" s="540"/>
      <c r="O3608" s="541"/>
    </row>
    <row r="3609" spans="8:15" s="175" customFormat="1" x14ac:dyDescent="0.25">
      <c r="H3609" s="540"/>
      <c r="O3609" s="541"/>
    </row>
    <row r="3610" spans="8:15" s="175" customFormat="1" x14ac:dyDescent="0.25">
      <c r="H3610" s="540"/>
      <c r="O3610" s="541"/>
    </row>
    <row r="3611" spans="8:15" s="175" customFormat="1" x14ac:dyDescent="0.25">
      <c r="H3611" s="540"/>
      <c r="O3611" s="541"/>
    </row>
    <row r="3612" spans="8:15" s="175" customFormat="1" x14ac:dyDescent="0.25">
      <c r="H3612" s="540"/>
      <c r="O3612" s="541"/>
    </row>
    <row r="3613" spans="8:15" s="175" customFormat="1" x14ac:dyDescent="0.25">
      <c r="H3613" s="540"/>
      <c r="O3613" s="541"/>
    </row>
    <row r="3614" spans="8:15" s="175" customFormat="1" x14ac:dyDescent="0.25">
      <c r="H3614" s="540"/>
      <c r="O3614" s="541"/>
    </row>
    <row r="3615" spans="8:15" s="175" customFormat="1" x14ac:dyDescent="0.25">
      <c r="H3615" s="540"/>
      <c r="O3615" s="541"/>
    </row>
    <row r="3616" spans="8:15" s="175" customFormat="1" x14ac:dyDescent="0.25">
      <c r="H3616" s="540"/>
      <c r="O3616" s="541"/>
    </row>
    <row r="3617" spans="8:15" s="175" customFormat="1" x14ac:dyDescent="0.25">
      <c r="H3617" s="540"/>
      <c r="O3617" s="541"/>
    </row>
    <row r="3618" spans="8:15" s="175" customFormat="1" x14ac:dyDescent="0.25">
      <c r="H3618" s="540"/>
      <c r="O3618" s="541"/>
    </row>
    <row r="3619" spans="8:15" s="175" customFormat="1" x14ac:dyDescent="0.25">
      <c r="H3619" s="540"/>
      <c r="O3619" s="541"/>
    </row>
    <row r="3620" spans="8:15" s="175" customFormat="1" x14ac:dyDescent="0.25">
      <c r="H3620" s="540"/>
      <c r="O3620" s="541"/>
    </row>
    <row r="3621" spans="8:15" s="175" customFormat="1" x14ac:dyDescent="0.25">
      <c r="H3621" s="540"/>
      <c r="O3621" s="541"/>
    </row>
    <row r="3622" spans="8:15" s="175" customFormat="1" x14ac:dyDescent="0.25">
      <c r="H3622" s="540"/>
      <c r="O3622" s="541"/>
    </row>
    <row r="3623" spans="8:15" s="175" customFormat="1" x14ac:dyDescent="0.25">
      <c r="H3623" s="540"/>
      <c r="O3623" s="541"/>
    </row>
    <row r="3624" spans="8:15" s="175" customFormat="1" x14ac:dyDescent="0.25">
      <c r="H3624" s="540"/>
      <c r="O3624" s="541"/>
    </row>
    <row r="3625" spans="8:15" s="175" customFormat="1" x14ac:dyDescent="0.25">
      <c r="H3625" s="540"/>
      <c r="O3625" s="541"/>
    </row>
    <row r="3626" spans="8:15" s="175" customFormat="1" x14ac:dyDescent="0.25">
      <c r="H3626" s="540"/>
      <c r="O3626" s="541"/>
    </row>
    <row r="3627" spans="8:15" s="175" customFormat="1" x14ac:dyDescent="0.25">
      <c r="H3627" s="540"/>
      <c r="O3627" s="541"/>
    </row>
    <row r="3628" spans="8:15" s="175" customFormat="1" x14ac:dyDescent="0.25">
      <c r="H3628" s="540"/>
      <c r="O3628" s="541"/>
    </row>
    <row r="3629" spans="8:15" s="175" customFormat="1" x14ac:dyDescent="0.25">
      <c r="H3629" s="540"/>
      <c r="O3629" s="541"/>
    </row>
    <row r="3630" spans="8:15" s="175" customFormat="1" x14ac:dyDescent="0.25">
      <c r="H3630" s="540"/>
      <c r="O3630" s="541"/>
    </row>
    <row r="3631" spans="8:15" s="175" customFormat="1" x14ac:dyDescent="0.25">
      <c r="H3631" s="540"/>
      <c r="O3631" s="541"/>
    </row>
    <row r="3632" spans="8:15" s="175" customFormat="1" x14ac:dyDescent="0.25">
      <c r="H3632" s="540"/>
      <c r="O3632" s="541"/>
    </row>
    <row r="3633" spans="8:15" s="175" customFormat="1" x14ac:dyDescent="0.25">
      <c r="H3633" s="540"/>
      <c r="O3633" s="541"/>
    </row>
    <row r="3634" spans="8:15" s="175" customFormat="1" x14ac:dyDescent="0.25">
      <c r="H3634" s="540"/>
      <c r="O3634" s="541"/>
    </row>
    <row r="3635" spans="8:15" s="175" customFormat="1" x14ac:dyDescent="0.25">
      <c r="H3635" s="540"/>
      <c r="O3635" s="541"/>
    </row>
    <row r="3636" spans="8:15" s="175" customFormat="1" x14ac:dyDescent="0.25">
      <c r="H3636" s="540"/>
      <c r="O3636" s="541"/>
    </row>
    <row r="3637" spans="8:15" s="175" customFormat="1" x14ac:dyDescent="0.25">
      <c r="H3637" s="540"/>
      <c r="O3637" s="541"/>
    </row>
    <row r="3638" spans="8:15" s="175" customFormat="1" x14ac:dyDescent="0.25">
      <c r="H3638" s="540"/>
      <c r="O3638" s="541"/>
    </row>
    <row r="3639" spans="8:15" s="175" customFormat="1" x14ac:dyDescent="0.25">
      <c r="H3639" s="540"/>
      <c r="O3639" s="541"/>
    </row>
    <row r="3640" spans="8:15" s="175" customFormat="1" x14ac:dyDescent="0.25">
      <c r="H3640" s="540"/>
      <c r="O3640" s="541"/>
    </row>
    <row r="3641" spans="8:15" s="175" customFormat="1" x14ac:dyDescent="0.25">
      <c r="H3641" s="540"/>
      <c r="O3641" s="541"/>
    </row>
    <row r="3642" spans="8:15" s="175" customFormat="1" x14ac:dyDescent="0.25">
      <c r="H3642" s="540"/>
      <c r="O3642" s="541"/>
    </row>
    <row r="3643" spans="8:15" s="175" customFormat="1" x14ac:dyDescent="0.25">
      <c r="H3643" s="540"/>
      <c r="O3643" s="541"/>
    </row>
    <row r="3644" spans="8:15" s="175" customFormat="1" x14ac:dyDescent="0.25">
      <c r="H3644" s="540"/>
      <c r="O3644" s="541"/>
    </row>
    <row r="3645" spans="8:15" s="175" customFormat="1" x14ac:dyDescent="0.25">
      <c r="H3645" s="540"/>
      <c r="O3645" s="541"/>
    </row>
    <row r="3646" spans="8:15" s="175" customFormat="1" x14ac:dyDescent="0.25">
      <c r="H3646" s="540"/>
      <c r="O3646" s="541"/>
    </row>
    <row r="3647" spans="8:15" s="175" customFormat="1" x14ac:dyDescent="0.25">
      <c r="H3647" s="540"/>
      <c r="O3647" s="541"/>
    </row>
    <row r="3648" spans="8:15" s="175" customFormat="1" x14ac:dyDescent="0.25">
      <c r="H3648" s="540"/>
      <c r="O3648" s="541"/>
    </row>
    <row r="3649" spans="8:15" s="175" customFormat="1" x14ac:dyDescent="0.25">
      <c r="H3649" s="540"/>
      <c r="O3649" s="541"/>
    </row>
    <row r="3650" spans="8:15" s="175" customFormat="1" x14ac:dyDescent="0.25">
      <c r="H3650" s="540"/>
      <c r="O3650" s="541"/>
    </row>
    <row r="3651" spans="8:15" s="175" customFormat="1" x14ac:dyDescent="0.25">
      <c r="H3651" s="540"/>
      <c r="O3651" s="541"/>
    </row>
    <row r="3652" spans="8:15" s="175" customFormat="1" x14ac:dyDescent="0.25">
      <c r="H3652" s="540"/>
      <c r="O3652" s="541"/>
    </row>
    <row r="3653" spans="8:15" s="175" customFormat="1" x14ac:dyDescent="0.25">
      <c r="H3653" s="540"/>
      <c r="O3653" s="541"/>
    </row>
    <row r="3654" spans="8:15" s="175" customFormat="1" x14ac:dyDescent="0.25">
      <c r="H3654" s="540"/>
      <c r="O3654" s="541"/>
    </row>
    <row r="3655" spans="8:15" s="175" customFormat="1" x14ac:dyDescent="0.25">
      <c r="H3655" s="540"/>
      <c r="O3655" s="541"/>
    </row>
    <row r="3656" spans="8:15" s="175" customFormat="1" x14ac:dyDescent="0.25">
      <c r="H3656" s="540"/>
      <c r="O3656" s="541"/>
    </row>
    <row r="3657" spans="8:15" s="175" customFormat="1" x14ac:dyDescent="0.25">
      <c r="H3657" s="540"/>
      <c r="O3657" s="541"/>
    </row>
    <row r="3658" spans="8:15" s="175" customFormat="1" x14ac:dyDescent="0.25">
      <c r="H3658" s="540"/>
      <c r="O3658" s="541"/>
    </row>
    <row r="3659" spans="8:15" s="175" customFormat="1" x14ac:dyDescent="0.25">
      <c r="H3659" s="540"/>
      <c r="O3659" s="541"/>
    </row>
    <row r="3660" spans="8:15" s="175" customFormat="1" x14ac:dyDescent="0.25">
      <c r="H3660" s="540"/>
      <c r="O3660" s="541"/>
    </row>
    <row r="3661" spans="8:15" s="175" customFormat="1" x14ac:dyDescent="0.25">
      <c r="H3661" s="540"/>
      <c r="O3661" s="541"/>
    </row>
    <row r="3662" spans="8:15" s="175" customFormat="1" x14ac:dyDescent="0.25">
      <c r="H3662" s="540"/>
      <c r="O3662" s="541"/>
    </row>
    <row r="3663" spans="8:15" s="175" customFormat="1" x14ac:dyDescent="0.25">
      <c r="H3663" s="540"/>
      <c r="O3663" s="541"/>
    </row>
    <row r="3664" spans="8:15" s="175" customFormat="1" x14ac:dyDescent="0.25">
      <c r="H3664" s="540"/>
      <c r="O3664" s="541"/>
    </row>
    <row r="3665" spans="8:15" s="175" customFormat="1" x14ac:dyDescent="0.25">
      <c r="H3665" s="540"/>
      <c r="O3665" s="541"/>
    </row>
    <row r="3666" spans="8:15" s="175" customFormat="1" x14ac:dyDescent="0.25">
      <c r="H3666" s="540"/>
      <c r="O3666" s="541"/>
    </row>
    <row r="3667" spans="8:15" s="175" customFormat="1" x14ac:dyDescent="0.25">
      <c r="H3667" s="540"/>
      <c r="O3667" s="541"/>
    </row>
    <row r="3668" spans="8:15" s="175" customFormat="1" x14ac:dyDescent="0.25">
      <c r="H3668" s="540"/>
      <c r="O3668" s="541"/>
    </row>
    <row r="3669" spans="8:15" s="175" customFormat="1" x14ac:dyDescent="0.25">
      <c r="H3669" s="540"/>
      <c r="O3669" s="541"/>
    </row>
    <row r="3670" spans="8:15" s="175" customFormat="1" x14ac:dyDescent="0.25">
      <c r="H3670" s="540"/>
      <c r="O3670" s="541"/>
    </row>
    <row r="3671" spans="8:15" s="175" customFormat="1" x14ac:dyDescent="0.25">
      <c r="H3671" s="540"/>
      <c r="O3671" s="541"/>
    </row>
    <row r="3672" spans="8:15" s="175" customFormat="1" x14ac:dyDescent="0.25">
      <c r="H3672" s="540"/>
      <c r="O3672" s="541"/>
    </row>
    <row r="3673" spans="8:15" s="175" customFormat="1" x14ac:dyDescent="0.25">
      <c r="H3673" s="540"/>
      <c r="O3673" s="541"/>
    </row>
    <row r="3674" spans="8:15" s="175" customFormat="1" x14ac:dyDescent="0.25">
      <c r="H3674" s="540"/>
      <c r="O3674" s="541"/>
    </row>
    <row r="3675" spans="8:15" s="175" customFormat="1" x14ac:dyDescent="0.25">
      <c r="H3675" s="540"/>
      <c r="O3675" s="541"/>
    </row>
    <row r="3676" spans="8:15" s="175" customFormat="1" x14ac:dyDescent="0.25">
      <c r="H3676" s="540"/>
      <c r="O3676" s="541"/>
    </row>
    <row r="3677" spans="8:15" s="175" customFormat="1" x14ac:dyDescent="0.25">
      <c r="H3677" s="540"/>
      <c r="O3677" s="541"/>
    </row>
    <row r="3678" spans="8:15" s="175" customFormat="1" x14ac:dyDescent="0.25">
      <c r="H3678" s="540"/>
      <c r="O3678" s="541"/>
    </row>
    <row r="3679" spans="8:15" s="175" customFormat="1" x14ac:dyDescent="0.25">
      <c r="H3679" s="540"/>
      <c r="O3679" s="541"/>
    </row>
    <row r="3680" spans="8:15" s="175" customFormat="1" x14ac:dyDescent="0.25">
      <c r="H3680" s="540"/>
      <c r="O3680" s="541"/>
    </row>
    <row r="3681" spans="8:15" s="175" customFormat="1" x14ac:dyDescent="0.25">
      <c r="H3681" s="540"/>
      <c r="O3681" s="541"/>
    </row>
    <row r="3682" spans="8:15" s="175" customFormat="1" x14ac:dyDescent="0.25">
      <c r="H3682" s="540"/>
      <c r="O3682" s="541"/>
    </row>
    <row r="3683" spans="8:15" s="175" customFormat="1" x14ac:dyDescent="0.25">
      <c r="H3683" s="540"/>
      <c r="O3683" s="541"/>
    </row>
    <row r="3684" spans="8:15" s="175" customFormat="1" x14ac:dyDescent="0.25">
      <c r="H3684" s="540"/>
      <c r="O3684" s="541"/>
    </row>
    <row r="3685" spans="8:15" s="175" customFormat="1" x14ac:dyDescent="0.25">
      <c r="H3685" s="540"/>
      <c r="O3685" s="541"/>
    </row>
    <row r="3686" spans="8:15" s="175" customFormat="1" x14ac:dyDescent="0.25">
      <c r="H3686" s="540"/>
      <c r="O3686" s="541"/>
    </row>
    <row r="3687" spans="8:15" s="175" customFormat="1" x14ac:dyDescent="0.25">
      <c r="H3687" s="540"/>
      <c r="O3687" s="541"/>
    </row>
    <row r="3688" spans="8:15" s="175" customFormat="1" x14ac:dyDescent="0.25">
      <c r="H3688" s="540"/>
      <c r="O3688" s="541"/>
    </row>
    <row r="3689" spans="8:15" s="175" customFormat="1" x14ac:dyDescent="0.25">
      <c r="H3689" s="540"/>
      <c r="O3689" s="541"/>
    </row>
    <row r="3690" spans="8:15" s="175" customFormat="1" x14ac:dyDescent="0.25">
      <c r="H3690" s="540"/>
      <c r="O3690" s="541"/>
    </row>
    <row r="3691" spans="8:15" s="175" customFormat="1" x14ac:dyDescent="0.25">
      <c r="H3691" s="540"/>
      <c r="O3691" s="541"/>
    </row>
    <row r="3692" spans="8:15" s="175" customFormat="1" x14ac:dyDescent="0.25">
      <c r="H3692" s="540"/>
      <c r="O3692" s="541"/>
    </row>
    <row r="3693" spans="8:15" s="175" customFormat="1" x14ac:dyDescent="0.25">
      <c r="H3693" s="540"/>
      <c r="O3693" s="541"/>
    </row>
    <row r="3694" spans="8:15" s="175" customFormat="1" x14ac:dyDescent="0.25">
      <c r="H3694" s="540"/>
      <c r="O3694" s="541"/>
    </row>
    <row r="3695" spans="8:15" s="175" customFormat="1" x14ac:dyDescent="0.25">
      <c r="H3695" s="540"/>
      <c r="O3695" s="541"/>
    </row>
    <row r="3696" spans="8:15" s="175" customFormat="1" x14ac:dyDescent="0.25">
      <c r="H3696" s="540"/>
      <c r="O3696" s="541"/>
    </row>
    <row r="3697" spans="8:15" s="175" customFormat="1" x14ac:dyDescent="0.25">
      <c r="H3697" s="540"/>
      <c r="O3697" s="541"/>
    </row>
    <row r="3698" spans="8:15" s="175" customFormat="1" x14ac:dyDescent="0.25">
      <c r="H3698" s="540"/>
      <c r="O3698" s="541"/>
    </row>
    <row r="3699" spans="8:15" s="175" customFormat="1" x14ac:dyDescent="0.25">
      <c r="H3699" s="540"/>
      <c r="O3699" s="541"/>
    </row>
    <row r="3700" spans="8:15" s="175" customFormat="1" x14ac:dyDescent="0.25">
      <c r="H3700" s="540"/>
      <c r="O3700" s="541"/>
    </row>
    <row r="3701" spans="8:15" s="175" customFormat="1" x14ac:dyDescent="0.25">
      <c r="H3701" s="540"/>
      <c r="O3701" s="541"/>
    </row>
    <row r="3702" spans="8:15" s="175" customFormat="1" x14ac:dyDescent="0.25">
      <c r="H3702" s="540"/>
      <c r="O3702" s="541"/>
    </row>
    <row r="3703" spans="8:15" s="175" customFormat="1" x14ac:dyDescent="0.25">
      <c r="H3703" s="540"/>
      <c r="O3703" s="541"/>
    </row>
    <row r="3704" spans="8:15" s="175" customFormat="1" x14ac:dyDescent="0.25">
      <c r="H3704" s="540"/>
      <c r="O3704" s="541"/>
    </row>
    <row r="3705" spans="8:15" s="175" customFormat="1" x14ac:dyDescent="0.25">
      <c r="H3705" s="540"/>
      <c r="O3705" s="541"/>
    </row>
    <row r="3706" spans="8:15" s="175" customFormat="1" x14ac:dyDescent="0.25">
      <c r="H3706" s="540"/>
      <c r="O3706" s="541"/>
    </row>
    <row r="3707" spans="8:15" s="175" customFormat="1" x14ac:dyDescent="0.25">
      <c r="H3707" s="540"/>
      <c r="O3707" s="541"/>
    </row>
    <row r="3708" spans="8:15" s="175" customFormat="1" x14ac:dyDescent="0.25">
      <c r="H3708" s="540"/>
      <c r="O3708" s="541"/>
    </row>
    <row r="3709" spans="8:15" s="175" customFormat="1" x14ac:dyDescent="0.25">
      <c r="H3709" s="540"/>
      <c r="O3709" s="541"/>
    </row>
    <row r="3710" spans="8:15" s="175" customFormat="1" x14ac:dyDescent="0.25">
      <c r="H3710" s="540"/>
      <c r="O3710" s="541"/>
    </row>
    <row r="3711" spans="8:15" s="175" customFormat="1" x14ac:dyDescent="0.25">
      <c r="H3711" s="540"/>
      <c r="O3711" s="541"/>
    </row>
    <row r="3712" spans="8:15" s="175" customFormat="1" x14ac:dyDescent="0.25">
      <c r="H3712" s="540"/>
      <c r="O3712" s="541"/>
    </row>
    <row r="3713" spans="8:15" s="175" customFormat="1" x14ac:dyDescent="0.25">
      <c r="H3713" s="540"/>
      <c r="O3713" s="541"/>
    </row>
    <row r="3714" spans="8:15" s="175" customFormat="1" x14ac:dyDescent="0.25">
      <c r="H3714" s="540"/>
      <c r="O3714" s="541"/>
    </row>
    <row r="3715" spans="8:15" s="175" customFormat="1" x14ac:dyDescent="0.25">
      <c r="H3715" s="540"/>
      <c r="O3715" s="541"/>
    </row>
    <row r="3716" spans="8:15" s="175" customFormat="1" x14ac:dyDescent="0.25">
      <c r="H3716" s="540"/>
      <c r="O3716" s="541"/>
    </row>
    <row r="3717" spans="8:15" s="175" customFormat="1" x14ac:dyDescent="0.25">
      <c r="H3717" s="540"/>
      <c r="O3717" s="541"/>
    </row>
    <row r="3718" spans="8:15" s="175" customFormat="1" x14ac:dyDescent="0.25">
      <c r="H3718" s="540"/>
      <c r="O3718" s="541"/>
    </row>
    <row r="3719" spans="8:15" s="175" customFormat="1" x14ac:dyDescent="0.25">
      <c r="H3719" s="540"/>
      <c r="O3719" s="541"/>
    </row>
    <row r="3720" spans="8:15" s="175" customFormat="1" x14ac:dyDescent="0.25">
      <c r="H3720" s="540"/>
      <c r="O3720" s="541"/>
    </row>
    <row r="3721" spans="8:15" s="175" customFormat="1" x14ac:dyDescent="0.25">
      <c r="H3721" s="540"/>
      <c r="O3721" s="541"/>
    </row>
    <row r="3722" spans="8:15" s="175" customFormat="1" x14ac:dyDescent="0.25">
      <c r="H3722" s="540"/>
      <c r="O3722" s="541"/>
    </row>
    <row r="3723" spans="8:15" s="175" customFormat="1" x14ac:dyDescent="0.25">
      <c r="H3723" s="540"/>
      <c r="O3723" s="541"/>
    </row>
    <row r="3724" spans="8:15" s="175" customFormat="1" x14ac:dyDescent="0.25">
      <c r="H3724" s="540"/>
      <c r="O3724" s="541"/>
    </row>
    <row r="3725" spans="8:15" s="175" customFormat="1" x14ac:dyDescent="0.25">
      <c r="H3725" s="540"/>
      <c r="O3725" s="541"/>
    </row>
    <row r="3726" spans="8:15" s="175" customFormat="1" x14ac:dyDescent="0.25">
      <c r="H3726" s="540"/>
      <c r="O3726" s="541"/>
    </row>
    <row r="3727" spans="8:15" s="175" customFormat="1" x14ac:dyDescent="0.25">
      <c r="H3727" s="540"/>
      <c r="O3727" s="541"/>
    </row>
    <row r="3728" spans="8:15" s="175" customFormat="1" x14ac:dyDescent="0.25">
      <c r="H3728" s="540"/>
      <c r="O3728" s="541"/>
    </row>
    <row r="3729" spans="8:15" s="175" customFormat="1" x14ac:dyDescent="0.25">
      <c r="H3729" s="540"/>
      <c r="O3729" s="541"/>
    </row>
    <row r="3730" spans="8:15" s="175" customFormat="1" x14ac:dyDescent="0.25">
      <c r="H3730" s="540"/>
      <c r="O3730" s="541"/>
    </row>
    <row r="3731" spans="8:15" s="175" customFormat="1" x14ac:dyDescent="0.25">
      <c r="H3731" s="540"/>
      <c r="O3731" s="541"/>
    </row>
    <row r="3732" spans="8:15" s="175" customFormat="1" x14ac:dyDescent="0.25">
      <c r="H3732" s="540"/>
      <c r="O3732" s="541"/>
    </row>
    <row r="3733" spans="8:15" s="175" customFormat="1" x14ac:dyDescent="0.25">
      <c r="H3733" s="540"/>
      <c r="O3733" s="541"/>
    </row>
    <row r="3734" spans="8:15" s="175" customFormat="1" x14ac:dyDescent="0.25">
      <c r="H3734" s="540"/>
      <c r="O3734" s="541"/>
    </row>
    <row r="3735" spans="8:15" s="175" customFormat="1" x14ac:dyDescent="0.25">
      <c r="H3735" s="540"/>
      <c r="O3735" s="541"/>
    </row>
    <row r="3736" spans="8:15" s="175" customFormat="1" x14ac:dyDescent="0.25">
      <c r="H3736" s="540"/>
      <c r="O3736" s="541"/>
    </row>
    <row r="3737" spans="8:15" s="175" customFormat="1" x14ac:dyDescent="0.25">
      <c r="H3737" s="540"/>
      <c r="O3737" s="541"/>
    </row>
    <row r="3738" spans="8:15" s="175" customFormat="1" x14ac:dyDescent="0.25">
      <c r="H3738" s="540"/>
      <c r="O3738" s="541"/>
    </row>
    <row r="3739" spans="8:15" s="175" customFormat="1" x14ac:dyDescent="0.25">
      <c r="H3739" s="540"/>
      <c r="O3739" s="541"/>
    </row>
    <row r="3740" spans="8:15" s="175" customFormat="1" x14ac:dyDescent="0.25">
      <c r="H3740" s="540"/>
      <c r="O3740" s="541"/>
    </row>
    <row r="3741" spans="8:15" s="175" customFormat="1" x14ac:dyDescent="0.25">
      <c r="H3741" s="540"/>
      <c r="O3741" s="541"/>
    </row>
    <row r="3742" spans="8:15" s="175" customFormat="1" x14ac:dyDescent="0.25">
      <c r="H3742" s="540"/>
      <c r="O3742" s="541"/>
    </row>
    <row r="3743" spans="8:15" s="175" customFormat="1" x14ac:dyDescent="0.25">
      <c r="H3743" s="540"/>
      <c r="O3743" s="541"/>
    </row>
    <row r="3744" spans="8:15" s="175" customFormat="1" x14ac:dyDescent="0.25">
      <c r="H3744" s="540"/>
      <c r="O3744" s="541"/>
    </row>
    <row r="3745" spans="8:15" s="175" customFormat="1" x14ac:dyDescent="0.25">
      <c r="H3745" s="540"/>
      <c r="O3745" s="541"/>
    </row>
    <row r="3746" spans="8:15" s="175" customFormat="1" x14ac:dyDescent="0.25">
      <c r="H3746" s="540"/>
      <c r="O3746" s="541"/>
    </row>
    <row r="3747" spans="8:15" s="175" customFormat="1" x14ac:dyDescent="0.25">
      <c r="H3747" s="540"/>
      <c r="O3747" s="541"/>
    </row>
    <row r="3748" spans="8:15" s="175" customFormat="1" x14ac:dyDescent="0.25">
      <c r="H3748" s="540"/>
      <c r="O3748" s="541"/>
    </row>
    <row r="3749" spans="8:15" s="175" customFormat="1" x14ac:dyDescent="0.25">
      <c r="H3749" s="540"/>
      <c r="O3749" s="541"/>
    </row>
    <row r="3750" spans="8:15" s="175" customFormat="1" x14ac:dyDescent="0.25">
      <c r="H3750" s="540"/>
      <c r="O3750" s="541"/>
    </row>
    <row r="3751" spans="8:15" s="175" customFormat="1" x14ac:dyDescent="0.25">
      <c r="H3751" s="540"/>
      <c r="O3751" s="541"/>
    </row>
    <row r="3752" spans="8:15" s="175" customFormat="1" x14ac:dyDescent="0.25">
      <c r="H3752" s="540"/>
      <c r="O3752" s="541"/>
    </row>
    <row r="3753" spans="8:15" s="175" customFormat="1" x14ac:dyDescent="0.25">
      <c r="H3753" s="540"/>
      <c r="O3753" s="541"/>
    </row>
    <row r="3754" spans="8:15" s="175" customFormat="1" x14ac:dyDescent="0.25">
      <c r="H3754" s="540"/>
      <c r="O3754" s="541"/>
    </row>
    <row r="3755" spans="8:15" s="175" customFormat="1" x14ac:dyDescent="0.25">
      <c r="H3755" s="540"/>
      <c r="O3755" s="541"/>
    </row>
    <row r="3756" spans="8:15" s="175" customFormat="1" x14ac:dyDescent="0.25">
      <c r="H3756" s="540"/>
      <c r="O3756" s="541"/>
    </row>
    <row r="3757" spans="8:15" s="175" customFormat="1" x14ac:dyDescent="0.25">
      <c r="H3757" s="540"/>
      <c r="O3757" s="541"/>
    </row>
    <row r="3758" spans="8:15" s="175" customFormat="1" x14ac:dyDescent="0.25">
      <c r="H3758" s="540"/>
      <c r="O3758" s="541"/>
    </row>
    <row r="3759" spans="8:15" s="175" customFormat="1" x14ac:dyDescent="0.25">
      <c r="H3759" s="540"/>
      <c r="O3759" s="541"/>
    </row>
    <row r="3760" spans="8:15" s="175" customFormat="1" x14ac:dyDescent="0.25">
      <c r="H3760" s="540"/>
      <c r="O3760" s="541"/>
    </row>
    <row r="3761" spans="8:15" s="175" customFormat="1" x14ac:dyDescent="0.25">
      <c r="H3761" s="540"/>
      <c r="O3761" s="541"/>
    </row>
    <row r="3762" spans="8:15" s="175" customFormat="1" x14ac:dyDescent="0.25">
      <c r="H3762" s="540"/>
      <c r="O3762" s="541"/>
    </row>
    <row r="3763" spans="8:15" s="175" customFormat="1" x14ac:dyDescent="0.25">
      <c r="H3763" s="540"/>
      <c r="O3763" s="541"/>
    </row>
    <row r="3764" spans="8:15" s="175" customFormat="1" x14ac:dyDescent="0.25">
      <c r="H3764" s="540"/>
      <c r="O3764" s="541"/>
    </row>
    <row r="3765" spans="8:15" s="175" customFormat="1" x14ac:dyDescent="0.25">
      <c r="H3765" s="540"/>
      <c r="O3765" s="541"/>
    </row>
    <row r="3766" spans="8:15" s="175" customFormat="1" x14ac:dyDescent="0.25">
      <c r="H3766" s="540"/>
      <c r="O3766" s="541"/>
    </row>
    <row r="3767" spans="8:15" s="175" customFormat="1" x14ac:dyDescent="0.25">
      <c r="H3767" s="540"/>
      <c r="O3767" s="541"/>
    </row>
    <row r="3768" spans="8:15" s="175" customFormat="1" x14ac:dyDescent="0.25">
      <c r="H3768" s="540"/>
      <c r="O3768" s="541"/>
    </row>
    <row r="3769" spans="8:15" s="175" customFormat="1" x14ac:dyDescent="0.25">
      <c r="H3769" s="540"/>
      <c r="O3769" s="541"/>
    </row>
    <row r="3770" spans="8:15" s="175" customFormat="1" x14ac:dyDescent="0.25">
      <c r="H3770" s="540"/>
      <c r="O3770" s="541"/>
    </row>
    <row r="3771" spans="8:15" s="175" customFormat="1" x14ac:dyDescent="0.25">
      <c r="H3771" s="540"/>
      <c r="O3771" s="541"/>
    </row>
    <row r="3772" spans="8:15" s="175" customFormat="1" x14ac:dyDescent="0.25">
      <c r="H3772" s="540"/>
      <c r="O3772" s="541"/>
    </row>
    <row r="3773" spans="8:15" s="175" customFormat="1" x14ac:dyDescent="0.25">
      <c r="H3773" s="540"/>
      <c r="O3773" s="541"/>
    </row>
    <row r="3774" spans="8:15" s="175" customFormat="1" x14ac:dyDescent="0.25">
      <c r="H3774" s="540"/>
      <c r="O3774" s="541"/>
    </row>
    <row r="3775" spans="8:15" s="175" customFormat="1" x14ac:dyDescent="0.25">
      <c r="H3775" s="540"/>
      <c r="O3775" s="541"/>
    </row>
    <row r="3776" spans="8:15" s="175" customFormat="1" x14ac:dyDescent="0.25">
      <c r="H3776" s="540"/>
      <c r="O3776" s="541"/>
    </row>
    <row r="3777" spans="8:15" s="175" customFormat="1" x14ac:dyDescent="0.25">
      <c r="H3777" s="540"/>
      <c r="O3777" s="541"/>
    </row>
    <row r="3778" spans="8:15" s="175" customFormat="1" x14ac:dyDescent="0.25">
      <c r="H3778" s="540"/>
      <c r="O3778" s="541"/>
    </row>
    <row r="3779" spans="8:15" s="175" customFormat="1" x14ac:dyDescent="0.25">
      <c r="H3779" s="540"/>
      <c r="O3779" s="541"/>
    </row>
    <row r="3780" spans="8:15" s="175" customFormat="1" x14ac:dyDescent="0.25">
      <c r="H3780" s="540"/>
      <c r="O3780" s="541"/>
    </row>
    <row r="3781" spans="8:15" s="175" customFormat="1" x14ac:dyDescent="0.25">
      <c r="H3781" s="540"/>
      <c r="O3781" s="541"/>
    </row>
    <row r="3782" spans="8:15" s="175" customFormat="1" x14ac:dyDescent="0.25">
      <c r="H3782" s="540"/>
      <c r="O3782" s="541"/>
    </row>
    <row r="3783" spans="8:15" s="175" customFormat="1" x14ac:dyDescent="0.25">
      <c r="H3783" s="540"/>
      <c r="O3783" s="541"/>
    </row>
    <row r="3784" spans="8:15" s="175" customFormat="1" x14ac:dyDescent="0.25">
      <c r="H3784" s="540"/>
      <c r="O3784" s="541"/>
    </row>
    <row r="3785" spans="8:15" s="175" customFormat="1" x14ac:dyDescent="0.25">
      <c r="H3785" s="540"/>
      <c r="O3785" s="541"/>
    </row>
    <row r="3786" spans="8:15" s="175" customFormat="1" x14ac:dyDescent="0.25">
      <c r="H3786" s="540"/>
      <c r="O3786" s="541"/>
    </row>
    <row r="3787" spans="8:15" s="175" customFormat="1" x14ac:dyDescent="0.25">
      <c r="H3787" s="540"/>
      <c r="O3787" s="541"/>
    </row>
    <row r="3788" spans="8:15" s="175" customFormat="1" x14ac:dyDescent="0.25">
      <c r="H3788" s="540"/>
      <c r="O3788" s="541"/>
    </row>
    <row r="3789" spans="8:15" s="175" customFormat="1" x14ac:dyDescent="0.25">
      <c r="H3789" s="540"/>
      <c r="O3789" s="541"/>
    </row>
    <row r="3790" spans="8:15" s="175" customFormat="1" x14ac:dyDescent="0.25">
      <c r="H3790" s="540"/>
      <c r="O3790" s="541"/>
    </row>
    <row r="3791" spans="8:15" s="175" customFormat="1" x14ac:dyDescent="0.25">
      <c r="H3791" s="540"/>
      <c r="O3791" s="541"/>
    </row>
    <row r="3792" spans="8:15" s="175" customFormat="1" x14ac:dyDescent="0.25">
      <c r="H3792" s="540"/>
      <c r="O3792" s="541"/>
    </row>
    <row r="3793" spans="8:15" s="175" customFormat="1" x14ac:dyDescent="0.25">
      <c r="H3793" s="540"/>
      <c r="O3793" s="541"/>
    </row>
    <row r="3794" spans="8:15" s="175" customFormat="1" x14ac:dyDescent="0.25">
      <c r="H3794" s="540"/>
      <c r="O3794" s="541"/>
    </row>
    <row r="3795" spans="8:15" s="175" customFormat="1" x14ac:dyDescent="0.25">
      <c r="H3795" s="540"/>
      <c r="O3795" s="541"/>
    </row>
    <row r="3796" spans="8:15" s="175" customFormat="1" x14ac:dyDescent="0.25">
      <c r="H3796" s="540"/>
      <c r="O3796" s="541"/>
    </row>
    <row r="3797" spans="8:15" s="175" customFormat="1" x14ac:dyDescent="0.25">
      <c r="H3797" s="540"/>
      <c r="O3797" s="541"/>
    </row>
    <row r="3798" spans="8:15" s="175" customFormat="1" x14ac:dyDescent="0.25">
      <c r="H3798" s="540"/>
      <c r="O3798" s="541"/>
    </row>
    <row r="3799" spans="8:15" s="175" customFormat="1" x14ac:dyDescent="0.25">
      <c r="H3799" s="540"/>
      <c r="O3799" s="541"/>
    </row>
    <row r="3800" spans="8:15" s="175" customFormat="1" x14ac:dyDescent="0.25">
      <c r="H3800" s="540"/>
      <c r="O3800" s="541"/>
    </row>
    <row r="3801" spans="8:15" s="175" customFormat="1" x14ac:dyDescent="0.25">
      <c r="H3801" s="540"/>
      <c r="O3801" s="541"/>
    </row>
    <row r="3802" spans="8:15" s="175" customFormat="1" x14ac:dyDescent="0.25">
      <c r="H3802" s="540"/>
      <c r="O3802" s="541"/>
    </row>
    <row r="3803" spans="8:15" s="175" customFormat="1" x14ac:dyDescent="0.25">
      <c r="H3803" s="540"/>
      <c r="O3803" s="541"/>
    </row>
    <row r="3804" spans="8:15" s="175" customFormat="1" x14ac:dyDescent="0.25">
      <c r="H3804" s="540"/>
      <c r="O3804" s="541"/>
    </row>
    <row r="3805" spans="8:15" s="175" customFormat="1" x14ac:dyDescent="0.25">
      <c r="H3805" s="540"/>
      <c r="O3805" s="541"/>
    </row>
    <row r="3806" spans="8:15" s="175" customFormat="1" x14ac:dyDescent="0.25">
      <c r="H3806" s="540"/>
      <c r="O3806" s="541"/>
    </row>
    <row r="3807" spans="8:15" s="175" customFormat="1" x14ac:dyDescent="0.25">
      <c r="H3807" s="540"/>
      <c r="O3807" s="541"/>
    </row>
    <row r="3808" spans="8:15" s="175" customFormat="1" x14ac:dyDescent="0.25">
      <c r="H3808" s="540"/>
      <c r="O3808" s="541"/>
    </row>
    <row r="3809" spans="8:15" s="175" customFormat="1" x14ac:dyDescent="0.25">
      <c r="H3809" s="540"/>
      <c r="O3809" s="541"/>
    </row>
    <row r="3810" spans="8:15" s="175" customFormat="1" x14ac:dyDescent="0.25">
      <c r="H3810" s="540"/>
      <c r="O3810" s="541"/>
    </row>
    <row r="3811" spans="8:15" s="175" customFormat="1" x14ac:dyDescent="0.25">
      <c r="H3811" s="540"/>
      <c r="O3811" s="541"/>
    </row>
    <row r="3812" spans="8:15" s="175" customFormat="1" x14ac:dyDescent="0.25">
      <c r="H3812" s="540"/>
      <c r="O3812" s="541"/>
    </row>
    <row r="3813" spans="8:15" s="175" customFormat="1" x14ac:dyDescent="0.25">
      <c r="H3813" s="540"/>
      <c r="O3813" s="541"/>
    </row>
    <row r="3814" spans="8:15" s="175" customFormat="1" x14ac:dyDescent="0.25">
      <c r="H3814" s="540"/>
      <c r="O3814" s="541"/>
    </row>
    <row r="3815" spans="8:15" s="175" customFormat="1" x14ac:dyDescent="0.25">
      <c r="H3815" s="540"/>
      <c r="O3815" s="541"/>
    </row>
    <row r="3816" spans="8:15" s="175" customFormat="1" x14ac:dyDescent="0.25">
      <c r="H3816" s="540"/>
      <c r="O3816" s="541"/>
    </row>
    <row r="3817" spans="8:15" s="175" customFormat="1" x14ac:dyDescent="0.25">
      <c r="H3817" s="540"/>
      <c r="O3817" s="541"/>
    </row>
    <row r="3818" spans="8:15" s="175" customFormat="1" x14ac:dyDescent="0.25">
      <c r="H3818" s="540"/>
      <c r="O3818" s="541"/>
    </row>
    <row r="3819" spans="8:15" s="175" customFormat="1" x14ac:dyDescent="0.25">
      <c r="H3819" s="540"/>
      <c r="O3819" s="541"/>
    </row>
    <row r="3820" spans="8:15" s="175" customFormat="1" x14ac:dyDescent="0.25">
      <c r="H3820" s="540"/>
      <c r="O3820" s="541"/>
    </row>
    <row r="3821" spans="8:15" s="175" customFormat="1" x14ac:dyDescent="0.25">
      <c r="H3821" s="540"/>
      <c r="O3821" s="541"/>
    </row>
    <row r="3822" spans="8:15" s="175" customFormat="1" x14ac:dyDescent="0.25">
      <c r="H3822" s="540"/>
      <c r="O3822" s="541"/>
    </row>
    <row r="3823" spans="8:15" s="175" customFormat="1" x14ac:dyDescent="0.25">
      <c r="H3823" s="540"/>
      <c r="O3823" s="541"/>
    </row>
    <row r="3824" spans="8:15" s="175" customFormat="1" x14ac:dyDescent="0.25">
      <c r="H3824" s="540"/>
      <c r="O3824" s="541"/>
    </row>
    <row r="3825" spans="8:15" s="175" customFormat="1" x14ac:dyDescent="0.25">
      <c r="H3825" s="540"/>
      <c r="O3825" s="541"/>
    </row>
    <row r="3826" spans="8:15" s="175" customFormat="1" x14ac:dyDescent="0.25">
      <c r="H3826" s="540"/>
      <c r="O3826" s="541"/>
    </row>
    <row r="3827" spans="8:15" s="175" customFormat="1" x14ac:dyDescent="0.25">
      <c r="H3827" s="540"/>
      <c r="O3827" s="541"/>
    </row>
    <row r="3828" spans="8:15" s="175" customFormat="1" x14ac:dyDescent="0.25">
      <c r="H3828" s="540"/>
      <c r="O3828" s="541"/>
    </row>
    <row r="3829" spans="8:15" s="175" customFormat="1" x14ac:dyDescent="0.25">
      <c r="H3829" s="540"/>
      <c r="O3829" s="541"/>
    </row>
    <row r="3830" spans="8:15" s="175" customFormat="1" x14ac:dyDescent="0.25">
      <c r="H3830" s="540"/>
      <c r="O3830" s="541"/>
    </row>
    <row r="3831" spans="8:15" s="175" customFormat="1" x14ac:dyDescent="0.25">
      <c r="H3831" s="540"/>
      <c r="O3831" s="541"/>
    </row>
    <row r="3832" spans="8:15" s="175" customFormat="1" x14ac:dyDescent="0.25">
      <c r="H3832" s="540"/>
      <c r="O3832" s="541"/>
    </row>
    <row r="3833" spans="8:15" s="175" customFormat="1" x14ac:dyDescent="0.25">
      <c r="H3833" s="540"/>
      <c r="O3833" s="541"/>
    </row>
    <row r="3834" spans="8:15" s="175" customFormat="1" x14ac:dyDescent="0.25">
      <c r="H3834" s="540"/>
      <c r="O3834" s="541"/>
    </row>
    <row r="3835" spans="8:15" s="175" customFormat="1" x14ac:dyDescent="0.25">
      <c r="H3835" s="540"/>
      <c r="O3835" s="541"/>
    </row>
    <row r="3836" spans="8:15" s="175" customFormat="1" x14ac:dyDescent="0.25">
      <c r="H3836" s="540"/>
      <c r="O3836" s="541"/>
    </row>
    <row r="3837" spans="8:15" s="175" customFormat="1" x14ac:dyDescent="0.25">
      <c r="H3837" s="540"/>
      <c r="O3837" s="541"/>
    </row>
    <row r="3838" spans="8:15" s="175" customFormat="1" x14ac:dyDescent="0.25">
      <c r="H3838" s="540"/>
      <c r="O3838" s="541"/>
    </row>
    <row r="3839" spans="8:15" s="175" customFormat="1" x14ac:dyDescent="0.25">
      <c r="H3839" s="540"/>
      <c r="O3839" s="541"/>
    </row>
    <row r="3840" spans="8:15" s="175" customFormat="1" x14ac:dyDescent="0.25">
      <c r="H3840" s="540"/>
      <c r="O3840" s="541"/>
    </row>
    <row r="3841" spans="8:15" s="175" customFormat="1" x14ac:dyDescent="0.25">
      <c r="H3841" s="540"/>
      <c r="O3841" s="541"/>
    </row>
    <row r="3842" spans="8:15" s="175" customFormat="1" x14ac:dyDescent="0.25">
      <c r="H3842" s="540"/>
      <c r="O3842" s="541"/>
    </row>
    <row r="3843" spans="8:15" s="175" customFormat="1" x14ac:dyDescent="0.25">
      <c r="H3843" s="540"/>
      <c r="O3843" s="541"/>
    </row>
    <row r="3844" spans="8:15" s="175" customFormat="1" x14ac:dyDescent="0.25">
      <c r="H3844" s="540"/>
      <c r="O3844" s="541"/>
    </row>
    <row r="3845" spans="8:15" s="175" customFormat="1" x14ac:dyDescent="0.25">
      <c r="H3845" s="540"/>
      <c r="O3845" s="541"/>
    </row>
    <row r="3846" spans="8:15" s="175" customFormat="1" x14ac:dyDescent="0.25">
      <c r="H3846" s="540"/>
      <c r="O3846" s="541"/>
    </row>
    <row r="3847" spans="8:15" s="175" customFormat="1" x14ac:dyDescent="0.25">
      <c r="H3847" s="540"/>
      <c r="O3847" s="541"/>
    </row>
    <row r="3848" spans="8:15" s="175" customFormat="1" x14ac:dyDescent="0.25">
      <c r="H3848" s="540"/>
      <c r="O3848" s="541"/>
    </row>
    <row r="3849" spans="8:15" s="175" customFormat="1" x14ac:dyDescent="0.25">
      <c r="H3849" s="540"/>
      <c r="O3849" s="541"/>
    </row>
    <row r="3850" spans="8:15" s="175" customFormat="1" x14ac:dyDescent="0.25">
      <c r="H3850" s="540"/>
      <c r="O3850" s="541"/>
    </row>
    <row r="3851" spans="8:15" s="175" customFormat="1" x14ac:dyDescent="0.25">
      <c r="H3851" s="540"/>
      <c r="O3851" s="541"/>
    </row>
    <row r="3852" spans="8:15" s="175" customFormat="1" x14ac:dyDescent="0.25">
      <c r="H3852" s="540"/>
      <c r="O3852" s="541"/>
    </row>
    <row r="3853" spans="8:15" s="175" customFormat="1" x14ac:dyDescent="0.25">
      <c r="H3853" s="540"/>
      <c r="O3853" s="541"/>
    </row>
    <row r="3854" spans="8:15" s="175" customFormat="1" x14ac:dyDescent="0.25">
      <c r="H3854" s="540"/>
      <c r="O3854" s="541"/>
    </row>
    <row r="3855" spans="8:15" s="175" customFormat="1" x14ac:dyDescent="0.25">
      <c r="H3855" s="540"/>
      <c r="O3855" s="541"/>
    </row>
    <row r="3856" spans="8:15" s="175" customFormat="1" x14ac:dyDescent="0.25">
      <c r="H3856" s="540"/>
      <c r="O3856" s="541"/>
    </row>
    <row r="3857" spans="8:15" s="175" customFormat="1" x14ac:dyDescent="0.25">
      <c r="H3857" s="540"/>
      <c r="O3857" s="541"/>
    </row>
    <row r="3858" spans="8:15" s="175" customFormat="1" x14ac:dyDescent="0.25">
      <c r="H3858" s="540"/>
      <c r="O3858" s="541"/>
    </row>
    <row r="3859" spans="8:15" s="175" customFormat="1" x14ac:dyDescent="0.25">
      <c r="H3859" s="540"/>
      <c r="O3859" s="541"/>
    </row>
    <row r="3860" spans="8:15" s="175" customFormat="1" x14ac:dyDescent="0.25">
      <c r="H3860" s="540"/>
      <c r="O3860" s="541"/>
    </row>
    <row r="3861" spans="8:15" s="175" customFormat="1" x14ac:dyDescent="0.25">
      <c r="H3861" s="540"/>
      <c r="O3861" s="541"/>
    </row>
    <row r="3862" spans="8:15" s="175" customFormat="1" x14ac:dyDescent="0.25">
      <c r="H3862" s="540"/>
      <c r="O3862" s="541"/>
    </row>
    <row r="3863" spans="8:15" s="175" customFormat="1" x14ac:dyDescent="0.25">
      <c r="H3863" s="540"/>
      <c r="O3863" s="541"/>
    </row>
    <row r="3864" spans="8:15" s="175" customFormat="1" x14ac:dyDescent="0.25">
      <c r="H3864" s="540"/>
      <c r="O3864" s="541"/>
    </row>
    <row r="3865" spans="8:15" s="175" customFormat="1" x14ac:dyDescent="0.25">
      <c r="H3865" s="540"/>
      <c r="O3865" s="541"/>
    </row>
    <row r="3866" spans="8:15" s="175" customFormat="1" x14ac:dyDescent="0.25">
      <c r="H3866" s="540"/>
      <c r="O3866" s="541"/>
    </row>
    <row r="3867" spans="8:15" s="175" customFormat="1" x14ac:dyDescent="0.25">
      <c r="H3867" s="540"/>
      <c r="O3867" s="541"/>
    </row>
    <row r="3868" spans="8:15" s="175" customFormat="1" x14ac:dyDescent="0.25">
      <c r="H3868" s="540"/>
      <c r="O3868" s="541"/>
    </row>
    <row r="3869" spans="8:15" s="175" customFormat="1" x14ac:dyDescent="0.25">
      <c r="H3869" s="540"/>
      <c r="O3869" s="541"/>
    </row>
    <row r="3870" spans="8:15" s="175" customFormat="1" x14ac:dyDescent="0.25">
      <c r="H3870" s="540"/>
      <c r="O3870" s="541"/>
    </row>
    <row r="3871" spans="8:15" s="175" customFormat="1" x14ac:dyDescent="0.25">
      <c r="H3871" s="540"/>
      <c r="O3871" s="541"/>
    </row>
    <row r="3872" spans="8:15" s="175" customFormat="1" x14ac:dyDescent="0.25">
      <c r="H3872" s="540"/>
      <c r="O3872" s="541"/>
    </row>
    <row r="3873" spans="8:15" s="175" customFormat="1" x14ac:dyDescent="0.25">
      <c r="H3873" s="540"/>
      <c r="O3873" s="541"/>
    </row>
    <row r="3874" spans="8:15" s="175" customFormat="1" x14ac:dyDescent="0.25">
      <c r="H3874" s="540"/>
      <c r="O3874" s="541"/>
    </row>
    <row r="3875" spans="8:15" s="175" customFormat="1" x14ac:dyDescent="0.25">
      <c r="H3875" s="540"/>
      <c r="O3875" s="541"/>
    </row>
    <row r="3876" spans="8:15" s="175" customFormat="1" x14ac:dyDescent="0.25">
      <c r="H3876" s="540"/>
      <c r="O3876" s="541"/>
    </row>
    <row r="3877" spans="8:15" s="175" customFormat="1" x14ac:dyDescent="0.25">
      <c r="H3877" s="540"/>
      <c r="O3877" s="541"/>
    </row>
    <row r="3878" spans="8:15" s="175" customFormat="1" x14ac:dyDescent="0.25">
      <c r="H3878" s="540"/>
      <c r="O3878" s="541"/>
    </row>
    <row r="3879" spans="8:15" s="175" customFormat="1" x14ac:dyDescent="0.25">
      <c r="H3879" s="540"/>
      <c r="O3879" s="541"/>
    </row>
    <row r="3880" spans="8:15" s="175" customFormat="1" x14ac:dyDescent="0.25">
      <c r="H3880" s="540"/>
      <c r="O3880" s="541"/>
    </row>
    <row r="3881" spans="8:15" s="175" customFormat="1" x14ac:dyDescent="0.25">
      <c r="H3881" s="540"/>
      <c r="O3881" s="541"/>
    </row>
    <row r="3882" spans="8:15" s="175" customFormat="1" x14ac:dyDescent="0.25">
      <c r="H3882" s="540"/>
      <c r="O3882" s="541"/>
    </row>
    <row r="3883" spans="8:15" s="175" customFormat="1" x14ac:dyDescent="0.25">
      <c r="H3883" s="540"/>
      <c r="O3883" s="541"/>
    </row>
    <row r="3884" spans="8:15" s="175" customFormat="1" x14ac:dyDescent="0.25">
      <c r="H3884" s="540"/>
      <c r="O3884" s="541"/>
    </row>
    <row r="3885" spans="8:15" s="175" customFormat="1" x14ac:dyDescent="0.25">
      <c r="H3885" s="540"/>
      <c r="O3885" s="541"/>
    </row>
    <row r="3886" spans="8:15" s="175" customFormat="1" x14ac:dyDescent="0.25">
      <c r="H3886" s="540"/>
      <c r="O3886" s="541"/>
    </row>
    <row r="3887" spans="8:15" s="175" customFormat="1" x14ac:dyDescent="0.25">
      <c r="H3887" s="540"/>
      <c r="O3887" s="541"/>
    </row>
    <row r="3888" spans="8:15" s="175" customFormat="1" x14ac:dyDescent="0.25">
      <c r="H3888" s="540"/>
      <c r="O3888" s="541"/>
    </row>
    <row r="3889" spans="8:15" s="175" customFormat="1" x14ac:dyDescent="0.25">
      <c r="H3889" s="540"/>
      <c r="O3889" s="541"/>
    </row>
    <row r="3890" spans="8:15" s="175" customFormat="1" x14ac:dyDescent="0.25">
      <c r="H3890" s="540"/>
      <c r="O3890" s="541"/>
    </row>
    <row r="3891" spans="8:15" s="175" customFormat="1" x14ac:dyDescent="0.25">
      <c r="H3891" s="540"/>
      <c r="O3891" s="541"/>
    </row>
    <row r="3892" spans="8:15" s="175" customFormat="1" x14ac:dyDescent="0.25">
      <c r="H3892" s="540"/>
      <c r="O3892" s="541"/>
    </row>
    <row r="3893" spans="8:15" s="175" customFormat="1" x14ac:dyDescent="0.25">
      <c r="H3893" s="540"/>
      <c r="O3893" s="541"/>
    </row>
    <row r="3894" spans="8:15" s="175" customFormat="1" x14ac:dyDescent="0.25">
      <c r="H3894" s="540"/>
      <c r="O3894" s="541"/>
    </row>
    <row r="3895" spans="8:15" s="175" customFormat="1" x14ac:dyDescent="0.25">
      <c r="H3895" s="540"/>
      <c r="O3895" s="541"/>
    </row>
    <row r="3896" spans="8:15" s="175" customFormat="1" x14ac:dyDescent="0.25">
      <c r="H3896" s="540"/>
      <c r="O3896" s="541"/>
    </row>
    <row r="3897" spans="8:15" s="175" customFormat="1" x14ac:dyDescent="0.25">
      <c r="H3897" s="540"/>
      <c r="O3897" s="541"/>
    </row>
    <row r="3898" spans="8:15" s="175" customFormat="1" x14ac:dyDescent="0.25">
      <c r="H3898" s="540"/>
      <c r="O3898" s="541"/>
    </row>
    <row r="3899" spans="8:15" s="175" customFormat="1" x14ac:dyDescent="0.25">
      <c r="H3899" s="540"/>
      <c r="O3899" s="541"/>
    </row>
    <row r="3900" spans="8:15" s="175" customFormat="1" x14ac:dyDescent="0.25">
      <c r="H3900" s="540"/>
      <c r="O3900" s="541"/>
    </row>
    <row r="3901" spans="8:15" s="175" customFormat="1" x14ac:dyDescent="0.25">
      <c r="H3901" s="540"/>
      <c r="O3901" s="541"/>
    </row>
    <row r="3902" spans="8:15" s="175" customFormat="1" x14ac:dyDescent="0.25">
      <c r="H3902" s="540"/>
      <c r="O3902" s="541"/>
    </row>
    <row r="3903" spans="8:15" s="175" customFormat="1" x14ac:dyDescent="0.25">
      <c r="H3903" s="540"/>
      <c r="O3903" s="541"/>
    </row>
    <row r="3904" spans="8:15" s="175" customFormat="1" x14ac:dyDescent="0.25">
      <c r="H3904" s="540"/>
      <c r="O3904" s="541"/>
    </row>
    <row r="3905" spans="8:15" s="175" customFormat="1" x14ac:dyDescent="0.25">
      <c r="H3905" s="540"/>
      <c r="O3905" s="541"/>
    </row>
    <row r="3906" spans="8:15" s="175" customFormat="1" x14ac:dyDescent="0.25">
      <c r="H3906" s="540"/>
      <c r="O3906" s="541"/>
    </row>
    <row r="3907" spans="8:15" s="175" customFormat="1" x14ac:dyDescent="0.25">
      <c r="H3907" s="540"/>
      <c r="O3907" s="541"/>
    </row>
    <row r="3908" spans="8:15" s="175" customFormat="1" x14ac:dyDescent="0.25">
      <c r="H3908" s="540"/>
      <c r="O3908" s="541"/>
    </row>
    <row r="3909" spans="8:15" s="175" customFormat="1" x14ac:dyDescent="0.25">
      <c r="H3909" s="540"/>
      <c r="O3909" s="541"/>
    </row>
    <row r="3910" spans="8:15" s="175" customFormat="1" x14ac:dyDescent="0.25">
      <c r="H3910" s="540"/>
      <c r="O3910" s="541"/>
    </row>
    <row r="3911" spans="8:15" s="175" customFormat="1" x14ac:dyDescent="0.25">
      <c r="H3911" s="540"/>
      <c r="O3911" s="541"/>
    </row>
    <row r="3912" spans="8:15" s="175" customFormat="1" x14ac:dyDescent="0.25">
      <c r="H3912" s="540"/>
      <c r="O3912" s="541"/>
    </row>
    <row r="3913" spans="8:15" s="175" customFormat="1" x14ac:dyDescent="0.25">
      <c r="H3913" s="540"/>
      <c r="O3913" s="541"/>
    </row>
    <row r="3914" spans="8:15" s="175" customFormat="1" x14ac:dyDescent="0.25">
      <c r="H3914" s="540"/>
      <c r="O3914" s="541"/>
    </row>
    <row r="3915" spans="8:15" s="175" customFormat="1" x14ac:dyDescent="0.25">
      <c r="H3915" s="540"/>
      <c r="O3915" s="541"/>
    </row>
    <row r="3916" spans="8:15" s="175" customFormat="1" x14ac:dyDescent="0.25">
      <c r="H3916" s="540"/>
      <c r="O3916" s="541"/>
    </row>
    <row r="3917" spans="8:15" s="175" customFormat="1" x14ac:dyDescent="0.25">
      <c r="H3917" s="540"/>
      <c r="O3917" s="541"/>
    </row>
    <row r="3918" spans="8:15" s="175" customFormat="1" x14ac:dyDescent="0.25">
      <c r="H3918" s="540"/>
      <c r="O3918" s="541"/>
    </row>
    <row r="3919" spans="8:15" s="175" customFormat="1" x14ac:dyDescent="0.25">
      <c r="H3919" s="540"/>
      <c r="O3919" s="541"/>
    </row>
    <row r="3920" spans="8:15" s="175" customFormat="1" x14ac:dyDescent="0.25">
      <c r="H3920" s="540"/>
      <c r="O3920" s="541"/>
    </row>
    <row r="3921" spans="8:15" s="175" customFormat="1" x14ac:dyDescent="0.25">
      <c r="H3921" s="540"/>
      <c r="O3921" s="541"/>
    </row>
    <row r="3922" spans="8:15" s="175" customFormat="1" x14ac:dyDescent="0.25">
      <c r="H3922" s="540"/>
      <c r="O3922" s="541"/>
    </row>
    <row r="3923" spans="8:15" s="175" customFormat="1" x14ac:dyDescent="0.25">
      <c r="H3923" s="540"/>
      <c r="O3923" s="541"/>
    </row>
    <row r="3924" spans="8:15" s="175" customFormat="1" x14ac:dyDescent="0.25">
      <c r="H3924" s="540"/>
      <c r="O3924" s="541"/>
    </row>
    <row r="3925" spans="8:15" s="175" customFormat="1" x14ac:dyDescent="0.25">
      <c r="H3925" s="540"/>
      <c r="O3925" s="541"/>
    </row>
    <row r="3926" spans="8:15" s="175" customFormat="1" x14ac:dyDescent="0.25">
      <c r="H3926" s="540"/>
      <c r="O3926" s="541"/>
    </row>
    <row r="3927" spans="8:15" s="175" customFormat="1" x14ac:dyDescent="0.25">
      <c r="H3927" s="540"/>
      <c r="O3927" s="541"/>
    </row>
    <row r="3928" spans="8:15" s="175" customFormat="1" x14ac:dyDescent="0.25">
      <c r="H3928" s="540"/>
      <c r="O3928" s="541"/>
    </row>
    <row r="3929" spans="8:15" s="175" customFormat="1" x14ac:dyDescent="0.25">
      <c r="H3929" s="540"/>
      <c r="O3929" s="541"/>
    </row>
    <row r="3930" spans="8:15" s="175" customFormat="1" x14ac:dyDescent="0.25">
      <c r="H3930" s="540"/>
      <c r="O3930" s="541"/>
    </row>
    <row r="3931" spans="8:15" s="175" customFormat="1" x14ac:dyDescent="0.25">
      <c r="H3931" s="540"/>
      <c r="O3931" s="541"/>
    </row>
    <row r="3932" spans="8:15" s="175" customFormat="1" x14ac:dyDescent="0.25">
      <c r="H3932" s="540"/>
      <c r="O3932" s="541"/>
    </row>
    <row r="3933" spans="8:15" s="175" customFormat="1" x14ac:dyDescent="0.25">
      <c r="H3933" s="540"/>
      <c r="O3933" s="541"/>
    </row>
    <row r="3934" spans="8:15" s="175" customFormat="1" x14ac:dyDescent="0.25">
      <c r="H3934" s="540"/>
      <c r="O3934" s="541"/>
    </row>
    <row r="3935" spans="8:15" s="175" customFormat="1" x14ac:dyDescent="0.25">
      <c r="H3935" s="540"/>
      <c r="O3935" s="541"/>
    </row>
    <row r="3936" spans="8:15" s="175" customFormat="1" x14ac:dyDescent="0.25">
      <c r="H3936" s="540"/>
      <c r="O3936" s="541"/>
    </row>
    <row r="3937" spans="8:15" s="175" customFormat="1" x14ac:dyDescent="0.25">
      <c r="H3937" s="540"/>
      <c r="O3937" s="541"/>
    </row>
    <row r="3938" spans="8:15" s="175" customFormat="1" x14ac:dyDescent="0.25">
      <c r="H3938" s="540"/>
      <c r="O3938" s="541"/>
    </row>
    <row r="3939" spans="8:15" s="175" customFormat="1" x14ac:dyDescent="0.25">
      <c r="H3939" s="540"/>
      <c r="O3939" s="541"/>
    </row>
    <row r="3940" spans="8:15" s="175" customFormat="1" x14ac:dyDescent="0.25">
      <c r="H3940" s="540"/>
      <c r="O3940" s="541"/>
    </row>
    <row r="3941" spans="8:15" s="175" customFormat="1" x14ac:dyDescent="0.25">
      <c r="H3941" s="540"/>
      <c r="O3941" s="541"/>
    </row>
    <row r="3942" spans="8:15" s="175" customFormat="1" x14ac:dyDescent="0.25">
      <c r="H3942" s="540"/>
      <c r="O3942" s="541"/>
    </row>
    <row r="3943" spans="8:15" s="175" customFormat="1" x14ac:dyDescent="0.25">
      <c r="H3943" s="540"/>
      <c r="O3943" s="541"/>
    </row>
    <row r="3944" spans="8:15" s="175" customFormat="1" x14ac:dyDescent="0.25">
      <c r="H3944" s="540"/>
      <c r="O3944" s="541"/>
    </row>
    <row r="3945" spans="8:15" s="175" customFormat="1" x14ac:dyDescent="0.25">
      <c r="H3945" s="540"/>
      <c r="O3945" s="541"/>
    </row>
    <row r="3946" spans="8:15" s="175" customFormat="1" x14ac:dyDescent="0.25">
      <c r="H3946" s="540"/>
      <c r="O3946" s="541"/>
    </row>
    <row r="3947" spans="8:15" s="175" customFormat="1" x14ac:dyDescent="0.25">
      <c r="H3947" s="540"/>
      <c r="O3947" s="541"/>
    </row>
    <row r="3948" spans="8:15" s="175" customFormat="1" x14ac:dyDescent="0.25">
      <c r="H3948" s="540"/>
      <c r="O3948" s="541"/>
    </row>
    <row r="3949" spans="8:15" s="175" customFormat="1" x14ac:dyDescent="0.25">
      <c r="H3949" s="540"/>
      <c r="O3949" s="541"/>
    </row>
    <row r="3950" spans="8:15" s="175" customFormat="1" x14ac:dyDescent="0.25">
      <c r="H3950" s="540"/>
      <c r="O3950" s="541"/>
    </row>
    <row r="3951" spans="8:15" s="175" customFormat="1" x14ac:dyDescent="0.25">
      <c r="H3951" s="540"/>
      <c r="O3951" s="541"/>
    </row>
    <row r="3952" spans="8:15" s="175" customFormat="1" x14ac:dyDescent="0.25">
      <c r="H3952" s="540"/>
      <c r="O3952" s="541"/>
    </row>
    <row r="3953" spans="8:15" s="175" customFormat="1" x14ac:dyDescent="0.25">
      <c r="H3953" s="540"/>
      <c r="O3953" s="541"/>
    </row>
    <row r="3954" spans="8:15" s="175" customFormat="1" x14ac:dyDescent="0.25">
      <c r="H3954" s="540"/>
      <c r="O3954" s="541"/>
    </row>
    <row r="3955" spans="8:15" s="175" customFormat="1" x14ac:dyDescent="0.25">
      <c r="H3955" s="540"/>
      <c r="O3955" s="541"/>
    </row>
    <row r="3956" spans="8:15" s="175" customFormat="1" x14ac:dyDescent="0.25">
      <c r="H3956" s="540"/>
      <c r="O3956" s="541"/>
    </row>
    <row r="3957" spans="8:15" s="175" customFormat="1" x14ac:dyDescent="0.25">
      <c r="H3957" s="540"/>
      <c r="O3957" s="541"/>
    </row>
    <row r="3958" spans="8:15" s="175" customFormat="1" x14ac:dyDescent="0.25">
      <c r="H3958" s="540"/>
      <c r="O3958" s="541"/>
    </row>
    <row r="3959" spans="8:15" s="175" customFormat="1" x14ac:dyDescent="0.25">
      <c r="H3959" s="540"/>
      <c r="O3959" s="541"/>
    </row>
    <row r="3960" spans="8:15" s="175" customFormat="1" x14ac:dyDescent="0.25">
      <c r="H3960" s="540"/>
      <c r="O3960" s="541"/>
    </row>
    <row r="3961" spans="8:15" s="175" customFormat="1" x14ac:dyDescent="0.25">
      <c r="H3961" s="540"/>
      <c r="O3961" s="541"/>
    </row>
    <row r="3962" spans="8:15" s="175" customFormat="1" x14ac:dyDescent="0.25">
      <c r="H3962" s="540"/>
      <c r="O3962" s="541"/>
    </row>
    <row r="3963" spans="8:15" s="175" customFormat="1" x14ac:dyDescent="0.25">
      <c r="H3963" s="540"/>
      <c r="O3963" s="541"/>
    </row>
    <row r="3964" spans="8:15" s="175" customFormat="1" x14ac:dyDescent="0.25">
      <c r="H3964" s="540"/>
      <c r="O3964" s="541"/>
    </row>
    <row r="3965" spans="8:15" s="175" customFormat="1" x14ac:dyDescent="0.25">
      <c r="H3965" s="540"/>
      <c r="O3965" s="541"/>
    </row>
    <row r="3966" spans="8:15" s="175" customFormat="1" x14ac:dyDescent="0.25">
      <c r="H3966" s="540"/>
      <c r="O3966" s="541"/>
    </row>
    <row r="3967" spans="8:15" s="175" customFormat="1" x14ac:dyDescent="0.25">
      <c r="H3967" s="540"/>
      <c r="O3967" s="541"/>
    </row>
    <row r="3968" spans="8:15" s="175" customFormat="1" x14ac:dyDescent="0.25">
      <c r="H3968" s="540"/>
      <c r="O3968" s="541"/>
    </row>
    <row r="3969" spans="8:15" s="175" customFormat="1" x14ac:dyDescent="0.25">
      <c r="H3969" s="540"/>
      <c r="O3969" s="541"/>
    </row>
    <row r="3970" spans="8:15" s="175" customFormat="1" x14ac:dyDescent="0.25">
      <c r="H3970" s="540"/>
      <c r="O3970" s="541"/>
    </row>
    <row r="3971" spans="8:15" s="175" customFormat="1" x14ac:dyDescent="0.25">
      <c r="H3971" s="540"/>
      <c r="O3971" s="541"/>
    </row>
    <row r="3972" spans="8:15" s="175" customFormat="1" x14ac:dyDescent="0.25">
      <c r="H3972" s="540"/>
      <c r="O3972" s="541"/>
    </row>
    <row r="3973" spans="8:15" s="175" customFormat="1" x14ac:dyDescent="0.25">
      <c r="H3973" s="540"/>
      <c r="O3973" s="541"/>
    </row>
    <row r="3974" spans="8:15" s="175" customFormat="1" x14ac:dyDescent="0.25">
      <c r="H3974" s="540"/>
      <c r="O3974" s="541"/>
    </row>
    <row r="3975" spans="8:15" s="175" customFormat="1" x14ac:dyDescent="0.25">
      <c r="H3975" s="540"/>
      <c r="O3975" s="541"/>
    </row>
    <row r="3976" spans="8:15" s="175" customFormat="1" x14ac:dyDescent="0.25">
      <c r="H3976" s="540"/>
      <c r="O3976" s="541"/>
    </row>
    <row r="3977" spans="8:15" s="175" customFormat="1" x14ac:dyDescent="0.25">
      <c r="H3977" s="540"/>
      <c r="O3977" s="541"/>
    </row>
    <row r="3978" spans="8:15" s="175" customFormat="1" x14ac:dyDescent="0.25">
      <c r="H3978" s="540"/>
      <c r="O3978" s="541"/>
    </row>
    <row r="3979" spans="8:15" s="175" customFormat="1" x14ac:dyDescent="0.25">
      <c r="H3979" s="540"/>
      <c r="O3979" s="541"/>
    </row>
    <row r="3980" spans="8:15" s="175" customFormat="1" x14ac:dyDescent="0.25">
      <c r="H3980" s="540"/>
      <c r="O3980" s="541"/>
    </row>
    <row r="3981" spans="8:15" s="175" customFormat="1" x14ac:dyDescent="0.25">
      <c r="H3981" s="540"/>
      <c r="O3981" s="541"/>
    </row>
    <row r="3982" spans="8:15" s="175" customFormat="1" x14ac:dyDescent="0.25">
      <c r="H3982" s="540"/>
      <c r="O3982" s="541"/>
    </row>
    <row r="3983" spans="8:15" s="175" customFormat="1" x14ac:dyDescent="0.25">
      <c r="H3983" s="540"/>
      <c r="O3983" s="541"/>
    </row>
    <row r="3984" spans="8:15" s="175" customFormat="1" x14ac:dyDescent="0.25">
      <c r="H3984" s="540"/>
      <c r="O3984" s="541"/>
    </row>
    <row r="3985" spans="8:15" s="175" customFormat="1" x14ac:dyDescent="0.25">
      <c r="H3985" s="540"/>
      <c r="O3985" s="541"/>
    </row>
    <row r="3986" spans="8:15" s="175" customFormat="1" x14ac:dyDescent="0.25">
      <c r="H3986" s="540"/>
      <c r="O3986" s="541"/>
    </row>
    <row r="3987" spans="8:15" s="175" customFormat="1" x14ac:dyDescent="0.25">
      <c r="H3987" s="540"/>
      <c r="O3987" s="541"/>
    </row>
    <row r="3988" spans="8:15" s="175" customFormat="1" x14ac:dyDescent="0.25">
      <c r="H3988" s="540"/>
      <c r="O3988" s="541"/>
    </row>
    <row r="3989" spans="8:15" s="175" customFormat="1" x14ac:dyDescent="0.25">
      <c r="H3989" s="540"/>
      <c r="O3989" s="541"/>
    </row>
    <row r="3990" spans="8:15" s="175" customFormat="1" x14ac:dyDescent="0.25">
      <c r="H3990" s="540"/>
      <c r="O3990" s="541"/>
    </row>
    <row r="3991" spans="8:15" s="175" customFormat="1" x14ac:dyDescent="0.25">
      <c r="H3991" s="540"/>
      <c r="O3991" s="541"/>
    </row>
    <row r="3992" spans="8:15" s="175" customFormat="1" x14ac:dyDescent="0.25">
      <c r="H3992" s="540"/>
      <c r="O3992" s="541"/>
    </row>
    <row r="3993" spans="8:15" s="175" customFormat="1" x14ac:dyDescent="0.25">
      <c r="H3993" s="540"/>
      <c r="O3993" s="541"/>
    </row>
    <row r="3994" spans="8:15" s="175" customFormat="1" x14ac:dyDescent="0.25">
      <c r="H3994" s="540"/>
      <c r="O3994" s="541"/>
    </row>
    <row r="3995" spans="8:15" s="175" customFormat="1" x14ac:dyDescent="0.25">
      <c r="H3995" s="540"/>
      <c r="O3995" s="541"/>
    </row>
    <row r="3996" spans="8:15" s="175" customFormat="1" x14ac:dyDescent="0.25">
      <c r="H3996" s="540"/>
      <c r="O3996" s="541"/>
    </row>
    <row r="3997" spans="8:15" s="175" customFormat="1" x14ac:dyDescent="0.25">
      <c r="H3997" s="540"/>
      <c r="O3997" s="541"/>
    </row>
    <row r="3998" spans="8:15" s="175" customFormat="1" x14ac:dyDescent="0.25">
      <c r="H3998" s="540"/>
      <c r="O3998" s="541"/>
    </row>
    <row r="3999" spans="8:15" s="175" customFormat="1" x14ac:dyDescent="0.25">
      <c r="H3999" s="540"/>
      <c r="O3999" s="541"/>
    </row>
    <row r="4000" spans="8:15" s="175" customFormat="1" x14ac:dyDescent="0.25">
      <c r="H4000" s="540"/>
      <c r="O4000" s="541"/>
    </row>
    <row r="4001" spans="8:15" s="175" customFormat="1" x14ac:dyDescent="0.25">
      <c r="H4001" s="540"/>
      <c r="O4001" s="541"/>
    </row>
    <row r="4002" spans="8:15" s="175" customFormat="1" x14ac:dyDescent="0.25">
      <c r="H4002" s="540"/>
      <c r="O4002" s="541"/>
    </row>
    <row r="4003" spans="8:15" s="175" customFormat="1" x14ac:dyDescent="0.25">
      <c r="H4003" s="540"/>
      <c r="O4003" s="541"/>
    </row>
    <row r="4004" spans="8:15" s="175" customFormat="1" x14ac:dyDescent="0.25">
      <c r="H4004" s="540"/>
      <c r="O4004" s="541"/>
    </row>
    <row r="4005" spans="8:15" s="175" customFormat="1" x14ac:dyDescent="0.25">
      <c r="H4005" s="540"/>
      <c r="O4005" s="541"/>
    </row>
    <row r="4006" spans="8:15" s="175" customFormat="1" x14ac:dyDescent="0.25">
      <c r="H4006" s="540"/>
      <c r="O4006" s="541"/>
    </row>
    <row r="4007" spans="8:15" s="175" customFormat="1" x14ac:dyDescent="0.25">
      <c r="H4007" s="540"/>
      <c r="O4007" s="541"/>
    </row>
    <row r="4008" spans="8:15" s="175" customFormat="1" x14ac:dyDescent="0.25">
      <c r="H4008" s="540"/>
      <c r="O4008" s="541"/>
    </row>
    <row r="4009" spans="8:15" s="175" customFormat="1" x14ac:dyDescent="0.25">
      <c r="H4009" s="540"/>
      <c r="O4009" s="541"/>
    </row>
    <row r="4010" spans="8:15" s="175" customFormat="1" x14ac:dyDescent="0.25">
      <c r="H4010" s="540"/>
      <c r="O4010" s="541"/>
    </row>
    <row r="4011" spans="8:15" s="175" customFormat="1" x14ac:dyDescent="0.25">
      <c r="H4011" s="540"/>
      <c r="O4011" s="541"/>
    </row>
    <row r="4012" spans="8:15" s="175" customFormat="1" x14ac:dyDescent="0.25">
      <c r="H4012" s="540"/>
      <c r="O4012" s="541"/>
    </row>
    <row r="4013" spans="8:15" s="175" customFormat="1" x14ac:dyDescent="0.25">
      <c r="H4013" s="540"/>
      <c r="O4013" s="541"/>
    </row>
    <row r="4014" spans="8:15" s="175" customFormat="1" x14ac:dyDescent="0.25">
      <c r="H4014" s="540"/>
      <c r="O4014" s="541"/>
    </row>
    <row r="4015" spans="8:15" s="175" customFormat="1" x14ac:dyDescent="0.25">
      <c r="H4015" s="540"/>
      <c r="O4015" s="541"/>
    </row>
    <row r="4016" spans="8:15" s="175" customFormat="1" x14ac:dyDescent="0.25">
      <c r="H4016" s="540"/>
      <c r="O4016" s="541"/>
    </row>
    <row r="4017" spans="8:15" s="175" customFormat="1" x14ac:dyDescent="0.25">
      <c r="H4017" s="540"/>
      <c r="O4017" s="541"/>
    </row>
    <row r="4018" spans="8:15" s="175" customFormat="1" x14ac:dyDescent="0.25">
      <c r="H4018" s="540"/>
      <c r="O4018" s="541"/>
    </row>
    <row r="4019" spans="8:15" s="175" customFormat="1" x14ac:dyDescent="0.25">
      <c r="H4019" s="540"/>
      <c r="O4019" s="541"/>
    </row>
    <row r="4020" spans="8:15" s="175" customFormat="1" x14ac:dyDescent="0.25">
      <c r="H4020" s="540"/>
      <c r="O4020" s="541"/>
    </row>
    <row r="4021" spans="8:15" s="175" customFormat="1" x14ac:dyDescent="0.25">
      <c r="H4021" s="540"/>
      <c r="O4021" s="541"/>
    </row>
    <row r="4022" spans="8:15" s="175" customFormat="1" x14ac:dyDescent="0.25">
      <c r="H4022" s="540"/>
      <c r="O4022" s="541"/>
    </row>
    <row r="4023" spans="8:15" s="175" customFormat="1" x14ac:dyDescent="0.25">
      <c r="H4023" s="540"/>
      <c r="O4023" s="541"/>
    </row>
    <row r="4024" spans="8:15" s="175" customFormat="1" x14ac:dyDescent="0.25">
      <c r="H4024" s="540"/>
      <c r="O4024" s="541"/>
    </row>
    <row r="4025" spans="8:15" s="175" customFormat="1" x14ac:dyDescent="0.25">
      <c r="H4025" s="540"/>
      <c r="O4025" s="541"/>
    </row>
    <row r="4026" spans="8:15" s="175" customFormat="1" x14ac:dyDescent="0.25">
      <c r="H4026" s="540"/>
      <c r="O4026" s="541"/>
    </row>
    <row r="4027" spans="8:15" s="175" customFormat="1" x14ac:dyDescent="0.25">
      <c r="H4027" s="540"/>
      <c r="O4027" s="541"/>
    </row>
    <row r="4028" spans="8:15" s="175" customFormat="1" x14ac:dyDescent="0.25">
      <c r="H4028" s="540"/>
      <c r="O4028" s="541"/>
    </row>
    <row r="4029" spans="8:15" s="175" customFormat="1" x14ac:dyDescent="0.25">
      <c r="H4029" s="540"/>
      <c r="O4029" s="541"/>
    </row>
    <row r="4030" spans="8:15" s="175" customFormat="1" x14ac:dyDescent="0.25">
      <c r="H4030" s="540"/>
      <c r="O4030" s="541"/>
    </row>
    <row r="4031" spans="8:15" s="175" customFormat="1" x14ac:dyDescent="0.25">
      <c r="H4031" s="540"/>
      <c r="O4031" s="541"/>
    </row>
    <row r="4032" spans="8:15" s="175" customFormat="1" x14ac:dyDescent="0.25">
      <c r="H4032" s="540"/>
      <c r="O4032" s="541"/>
    </row>
    <row r="4033" spans="8:15" s="175" customFormat="1" x14ac:dyDescent="0.25">
      <c r="H4033" s="540"/>
      <c r="O4033" s="541"/>
    </row>
    <row r="4034" spans="8:15" s="175" customFormat="1" x14ac:dyDescent="0.25">
      <c r="H4034" s="540"/>
      <c r="O4034" s="541"/>
    </row>
    <row r="4035" spans="8:15" s="175" customFormat="1" x14ac:dyDescent="0.25">
      <c r="H4035" s="540"/>
      <c r="O4035" s="541"/>
    </row>
    <row r="4036" spans="8:15" s="175" customFormat="1" x14ac:dyDescent="0.25">
      <c r="H4036" s="540"/>
      <c r="O4036" s="541"/>
    </row>
    <row r="4037" spans="8:15" s="175" customFormat="1" x14ac:dyDescent="0.25">
      <c r="H4037" s="540"/>
      <c r="O4037" s="541"/>
    </row>
    <row r="4038" spans="8:15" s="175" customFormat="1" x14ac:dyDescent="0.25">
      <c r="H4038" s="540"/>
      <c r="O4038" s="541"/>
    </row>
    <row r="4039" spans="8:15" s="175" customFormat="1" x14ac:dyDescent="0.25">
      <c r="H4039" s="540"/>
      <c r="O4039" s="541"/>
    </row>
    <row r="4040" spans="8:15" s="175" customFormat="1" x14ac:dyDescent="0.25">
      <c r="H4040" s="540"/>
      <c r="O4040" s="541"/>
    </row>
    <row r="4041" spans="8:15" s="175" customFormat="1" x14ac:dyDescent="0.25">
      <c r="H4041" s="540"/>
      <c r="O4041" s="541"/>
    </row>
    <row r="4042" spans="8:15" s="175" customFormat="1" x14ac:dyDescent="0.25">
      <c r="H4042" s="540"/>
      <c r="O4042" s="541"/>
    </row>
    <row r="4043" spans="8:15" s="175" customFormat="1" x14ac:dyDescent="0.25">
      <c r="H4043" s="540"/>
      <c r="O4043" s="541"/>
    </row>
    <row r="4044" spans="8:15" s="175" customFormat="1" x14ac:dyDescent="0.25">
      <c r="H4044" s="540"/>
      <c r="O4044" s="541"/>
    </row>
    <row r="4045" spans="8:15" s="175" customFormat="1" x14ac:dyDescent="0.25">
      <c r="H4045" s="540"/>
      <c r="O4045" s="541"/>
    </row>
    <row r="4046" spans="8:15" s="175" customFormat="1" x14ac:dyDescent="0.25">
      <c r="H4046" s="540"/>
      <c r="O4046" s="541"/>
    </row>
    <row r="4047" spans="8:15" s="175" customFormat="1" x14ac:dyDescent="0.25">
      <c r="H4047" s="540"/>
      <c r="O4047" s="541"/>
    </row>
    <row r="4048" spans="8:15" s="175" customFormat="1" x14ac:dyDescent="0.25">
      <c r="H4048" s="540"/>
      <c r="O4048" s="541"/>
    </row>
    <row r="4049" spans="8:15" s="175" customFormat="1" x14ac:dyDescent="0.25">
      <c r="H4049" s="540"/>
      <c r="O4049" s="541"/>
    </row>
    <row r="4050" spans="8:15" s="175" customFormat="1" x14ac:dyDescent="0.25">
      <c r="H4050" s="540"/>
      <c r="O4050" s="541"/>
    </row>
    <row r="4051" spans="8:15" s="175" customFormat="1" x14ac:dyDescent="0.25">
      <c r="H4051" s="540"/>
      <c r="O4051" s="541"/>
    </row>
    <row r="4052" spans="8:15" s="175" customFormat="1" x14ac:dyDescent="0.25">
      <c r="H4052" s="540"/>
      <c r="O4052" s="541"/>
    </row>
    <row r="4053" spans="8:15" s="175" customFormat="1" x14ac:dyDescent="0.25">
      <c r="H4053" s="540"/>
      <c r="O4053" s="541"/>
    </row>
    <row r="4054" spans="8:15" s="175" customFormat="1" x14ac:dyDescent="0.25">
      <c r="H4054" s="540"/>
      <c r="O4054" s="541"/>
    </row>
    <row r="4055" spans="8:15" s="175" customFormat="1" x14ac:dyDescent="0.25">
      <c r="H4055" s="540"/>
      <c r="O4055" s="541"/>
    </row>
    <row r="4056" spans="8:15" s="175" customFormat="1" x14ac:dyDescent="0.25">
      <c r="H4056" s="540"/>
      <c r="O4056" s="541"/>
    </row>
    <row r="4057" spans="8:15" s="175" customFormat="1" x14ac:dyDescent="0.25">
      <c r="H4057" s="540"/>
      <c r="O4057" s="541"/>
    </row>
    <row r="4058" spans="8:15" s="175" customFormat="1" x14ac:dyDescent="0.25">
      <c r="H4058" s="540"/>
      <c r="O4058" s="541"/>
    </row>
    <row r="4059" spans="8:15" s="175" customFormat="1" x14ac:dyDescent="0.25">
      <c r="H4059" s="540"/>
      <c r="O4059" s="541"/>
    </row>
    <row r="4060" spans="8:15" s="175" customFormat="1" x14ac:dyDescent="0.25">
      <c r="H4060" s="540"/>
      <c r="O4060" s="541"/>
    </row>
    <row r="4061" spans="8:15" s="175" customFormat="1" x14ac:dyDescent="0.25">
      <c r="H4061" s="540"/>
      <c r="O4061" s="541"/>
    </row>
    <row r="4062" spans="8:15" s="175" customFormat="1" x14ac:dyDescent="0.25">
      <c r="H4062" s="540"/>
      <c r="O4062" s="541"/>
    </row>
    <row r="4063" spans="8:15" s="175" customFormat="1" x14ac:dyDescent="0.25">
      <c r="H4063" s="540"/>
      <c r="O4063" s="541"/>
    </row>
    <row r="4064" spans="8:15" s="175" customFormat="1" x14ac:dyDescent="0.25">
      <c r="H4064" s="540"/>
      <c r="O4064" s="541"/>
    </row>
    <row r="4065" spans="8:15" s="175" customFormat="1" x14ac:dyDescent="0.25">
      <c r="H4065" s="540"/>
      <c r="O4065" s="541"/>
    </row>
    <row r="4066" spans="8:15" s="175" customFormat="1" x14ac:dyDescent="0.25">
      <c r="H4066" s="540"/>
      <c r="O4066" s="541"/>
    </row>
    <row r="4067" spans="8:15" s="175" customFormat="1" x14ac:dyDescent="0.25">
      <c r="H4067" s="540"/>
      <c r="O4067" s="541"/>
    </row>
    <row r="4068" spans="8:15" s="175" customFormat="1" x14ac:dyDescent="0.25">
      <c r="H4068" s="540"/>
      <c r="O4068" s="541"/>
    </row>
    <row r="4069" spans="8:15" s="175" customFormat="1" x14ac:dyDescent="0.25">
      <c r="H4069" s="540"/>
      <c r="O4069" s="541"/>
    </row>
    <row r="4070" spans="8:15" s="175" customFormat="1" x14ac:dyDescent="0.25">
      <c r="H4070" s="540"/>
      <c r="O4070" s="541"/>
    </row>
    <row r="4071" spans="8:15" s="175" customFormat="1" x14ac:dyDescent="0.25">
      <c r="H4071" s="540"/>
      <c r="O4071" s="541"/>
    </row>
    <row r="4072" spans="8:15" s="175" customFormat="1" x14ac:dyDescent="0.25">
      <c r="H4072" s="540"/>
      <c r="O4072" s="541"/>
    </row>
    <row r="4073" spans="8:15" s="175" customFormat="1" x14ac:dyDescent="0.25">
      <c r="H4073" s="540"/>
      <c r="O4073" s="541"/>
    </row>
    <row r="4074" spans="8:15" s="175" customFormat="1" x14ac:dyDescent="0.25">
      <c r="H4074" s="540"/>
      <c r="O4074" s="541"/>
    </row>
    <row r="4075" spans="8:15" s="175" customFormat="1" x14ac:dyDescent="0.25">
      <c r="H4075" s="540"/>
      <c r="O4075" s="541"/>
    </row>
    <row r="4076" spans="8:15" s="175" customFormat="1" x14ac:dyDescent="0.25">
      <c r="H4076" s="540"/>
      <c r="O4076" s="541"/>
    </row>
    <row r="4077" spans="8:15" s="175" customFormat="1" x14ac:dyDescent="0.25">
      <c r="H4077" s="540"/>
      <c r="O4077" s="541"/>
    </row>
    <row r="4078" spans="8:15" s="175" customFormat="1" x14ac:dyDescent="0.25">
      <c r="H4078" s="540"/>
      <c r="O4078" s="541"/>
    </row>
    <row r="4079" spans="8:15" s="175" customFormat="1" x14ac:dyDescent="0.25">
      <c r="H4079" s="540"/>
      <c r="O4079" s="541"/>
    </row>
    <row r="4080" spans="8:15" s="175" customFormat="1" x14ac:dyDescent="0.25">
      <c r="H4080" s="540"/>
      <c r="O4080" s="541"/>
    </row>
    <row r="4081" spans="8:15" s="175" customFormat="1" x14ac:dyDescent="0.25">
      <c r="H4081" s="540"/>
      <c r="O4081" s="541"/>
    </row>
    <row r="4082" spans="8:15" s="175" customFormat="1" x14ac:dyDescent="0.25">
      <c r="H4082" s="540"/>
      <c r="O4082" s="541"/>
    </row>
    <row r="4083" spans="8:15" s="175" customFormat="1" x14ac:dyDescent="0.25">
      <c r="H4083" s="540"/>
      <c r="O4083" s="541"/>
    </row>
    <row r="4084" spans="8:15" s="175" customFormat="1" x14ac:dyDescent="0.25">
      <c r="H4084" s="540"/>
      <c r="O4084" s="541"/>
    </row>
    <row r="4085" spans="8:15" s="175" customFormat="1" x14ac:dyDescent="0.25">
      <c r="H4085" s="540"/>
      <c r="O4085" s="541"/>
    </row>
    <row r="4086" spans="8:15" s="175" customFormat="1" x14ac:dyDescent="0.25">
      <c r="H4086" s="540"/>
      <c r="O4086" s="541"/>
    </row>
    <row r="4087" spans="8:15" s="175" customFormat="1" x14ac:dyDescent="0.25">
      <c r="H4087" s="540"/>
      <c r="O4087" s="541"/>
    </row>
    <row r="4088" spans="8:15" s="175" customFormat="1" x14ac:dyDescent="0.25">
      <c r="H4088" s="540"/>
      <c r="O4088" s="541"/>
    </row>
    <row r="4089" spans="8:15" s="175" customFormat="1" x14ac:dyDescent="0.25">
      <c r="H4089" s="540"/>
      <c r="O4089" s="541"/>
    </row>
    <row r="4090" spans="8:15" s="175" customFormat="1" x14ac:dyDescent="0.25">
      <c r="H4090" s="540"/>
      <c r="O4090" s="541"/>
    </row>
    <row r="4091" spans="8:15" s="175" customFormat="1" x14ac:dyDescent="0.25">
      <c r="H4091" s="540"/>
      <c r="O4091" s="541"/>
    </row>
    <row r="4092" spans="8:15" s="175" customFormat="1" x14ac:dyDescent="0.25">
      <c r="H4092" s="540"/>
      <c r="O4092" s="541"/>
    </row>
    <row r="4093" spans="8:15" s="175" customFormat="1" x14ac:dyDescent="0.25">
      <c r="H4093" s="540"/>
      <c r="O4093" s="541"/>
    </row>
    <row r="4094" spans="8:15" s="175" customFormat="1" x14ac:dyDescent="0.25">
      <c r="H4094" s="540"/>
      <c r="O4094" s="541"/>
    </row>
    <row r="4095" spans="8:15" s="175" customFormat="1" x14ac:dyDescent="0.25">
      <c r="H4095" s="540"/>
      <c r="O4095" s="541"/>
    </row>
    <row r="4096" spans="8:15" s="175" customFormat="1" x14ac:dyDescent="0.25">
      <c r="H4096" s="540"/>
      <c r="O4096" s="541"/>
    </row>
    <row r="4097" spans="8:15" s="175" customFormat="1" x14ac:dyDescent="0.25">
      <c r="H4097" s="540"/>
      <c r="O4097" s="541"/>
    </row>
    <row r="4098" spans="8:15" s="175" customFormat="1" x14ac:dyDescent="0.25">
      <c r="H4098" s="540"/>
      <c r="O4098" s="541"/>
    </row>
    <row r="4099" spans="8:15" s="175" customFormat="1" x14ac:dyDescent="0.25">
      <c r="H4099" s="540"/>
      <c r="O4099" s="541"/>
    </row>
    <row r="4100" spans="8:15" s="175" customFormat="1" x14ac:dyDescent="0.25">
      <c r="H4100" s="540"/>
      <c r="O4100" s="541"/>
    </row>
    <row r="4101" spans="8:15" s="175" customFormat="1" x14ac:dyDescent="0.25">
      <c r="H4101" s="540"/>
      <c r="O4101" s="541"/>
    </row>
    <row r="4102" spans="8:15" s="175" customFormat="1" x14ac:dyDescent="0.25">
      <c r="H4102" s="540"/>
      <c r="O4102" s="541"/>
    </row>
    <row r="4103" spans="8:15" s="175" customFormat="1" x14ac:dyDescent="0.25">
      <c r="H4103" s="540"/>
      <c r="O4103" s="541"/>
    </row>
    <row r="4104" spans="8:15" s="175" customFormat="1" x14ac:dyDescent="0.25">
      <c r="H4104" s="540"/>
      <c r="O4104" s="541"/>
    </row>
    <row r="4105" spans="8:15" s="175" customFormat="1" x14ac:dyDescent="0.25">
      <c r="H4105" s="540"/>
      <c r="O4105" s="541"/>
    </row>
    <row r="4106" spans="8:15" s="175" customFormat="1" x14ac:dyDescent="0.25">
      <c r="H4106" s="540"/>
      <c r="O4106" s="541"/>
    </row>
    <row r="4107" spans="8:15" s="175" customFormat="1" x14ac:dyDescent="0.25">
      <c r="H4107" s="540"/>
      <c r="O4107" s="541"/>
    </row>
    <row r="4108" spans="8:15" s="175" customFormat="1" x14ac:dyDescent="0.25">
      <c r="H4108" s="540"/>
      <c r="O4108" s="541"/>
    </row>
    <row r="4109" spans="8:15" s="175" customFormat="1" x14ac:dyDescent="0.25">
      <c r="H4109" s="540"/>
      <c r="O4109" s="541"/>
    </row>
    <row r="4110" spans="8:15" s="175" customFormat="1" x14ac:dyDescent="0.25">
      <c r="H4110" s="540"/>
      <c r="O4110" s="541"/>
    </row>
    <row r="4111" spans="8:15" s="175" customFormat="1" x14ac:dyDescent="0.25">
      <c r="H4111" s="540"/>
      <c r="O4111" s="541"/>
    </row>
    <row r="4112" spans="8:15" s="175" customFormat="1" x14ac:dyDescent="0.25">
      <c r="H4112" s="540"/>
      <c r="O4112" s="541"/>
    </row>
    <row r="4113" spans="8:15" s="175" customFormat="1" x14ac:dyDescent="0.25">
      <c r="H4113" s="540"/>
      <c r="O4113" s="541"/>
    </row>
    <row r="4114" spans="8:15" s="175" customFormat="1" x14ac:dyDescent="0.25">
      <c r="H4114" s="540"/>
      <c r="O4114" s="541"/>
    </row>
    <row r="4115" spans="8:15" s="175" customFormat="1" x14ac:dyDescent="0.25">
      <c r="H4115" s="540"/>
      <c r="O4115" s="541"/>
    </row>
    <row r="4116" spans="8:15" s="175" customFormat="1" x14ac:dyDescent="0.25">
      <c r="H4116" s="540"/>
      <c r="O4116" s="541"/>
    </row>
    <row r="4117" spans="8:15" s="175" customFormat="1" x14ac:dyDescent="0.25">
      <c r="H4117" s="540"/>
      <c r="O4117" s="541"/>
    </row>
    <row r="4118" spans="8:15" s="175" customFormat="1" x14ac:dyDescent="0.25">
      <c r="H4118" s="540"/>
      <c r="O4118" s="541"/>
    </row>
    <row r="4119" spans="8:15" s="175" customFormat="1" x14ac:dyDescent="0.25">
      <c r="H4119" s="540"/>
      <c r="O4119" s="541"/>
    </row>
    <row r="4120" spans="8:15" s="175" customFormat="1" x14ac:dyDescent="0.25">
      <c r="H4120" s="540"/>
      <c r="O4120" s="541"/>
    </row>
    <row r="4121" spans="8:15" s="175" customFormat="1" x14ac:dyDescent="0.25">
      <c r="H4121" s="540"/>
      <c r="O4121" s="541"/>
    </row>
    <row r="4122" spans="8:15" s="175" customFormat="1" x14ac:dyDescent="0.25">
      <c r="H4122" s="540"/>
      <c r="O4122" s="541"/>
    </row>
    <row r="4123" spans="8:15" s="175" customFormat="1" x14ac:dyDescent="0.25">
      <c r="H4123" s="540"/>
      <c r="O4123" s="541"/>
    </row>
    <row r="4124" spans="8:15" s="175" customFormat="1" x14ac:dyDescent="0.25">
      <c r="H4124" s="540"/>
      <c r="O4124" s="541"/>
    </row>
    <row r="4125" spans="8:15" s="175" customFormat="1" x14ac:dyDescent="0.25">
      <c r="H4125" s="540"/>
      <c r="O4125" s="541"/>
    </row>
    <row r="4126" spans="8:15" s="175" customFormat="1" x14ac:dyDescent="0.25">
      <c r="H4126" s="540"/>
      <c r="O4126" s="541"/>
    </row>
    <row r="4127" spans="8:15" s="175" customFormat="1" x14ac:dyDescent="0.25">
      <c r="H4127" s="540"/>
      <c r="O4127" s="541"/>
    </row>
    <row r="4128" spans="8:15" s="175" customFormat="1" x14ac:dyDescent="0.25">
      <c r="H4128" s="540"/>
      <c r="O4128" s="541"/>
    </row>
    <row r="4129" spans="8:15" s="175" customFormat="1" x14ac:dyDescent="0.25">
      <c r="H4129" s="540"/>
      <c r="O4129" s="541"/>
    </row>
    <row r="4130" spans="8:15" s="175" customFormat="1" x14ac:dyDescent="0.25">
      <c r="H4130" s="540"/>
      <c r="O4130" s="541"/>
    </row>
    <row r="4131" spans="8:15" s="175" customFormat="1" x14ac:dyDescent="0.25">
      <c r="H4131" s="540"/>
      <c r="O4131" s="541"/>
    </row>
    <row r="4132" spans="8:15" s="175" customFormat="1" x14ac:dyDescent="0.25">
      <c r="H4132" s="540"/>
      <c r="O4132" s="541"/>
    </row>
    <row r="4133" spans="8:15" s="175" customFormat="1" x14ac:dyDescent="0.25">
      <c r="H4133" s="540"/>
      <c r="O4133" s="541"/>
    </row>
    <row r="4134" spans="8:15" s="175" customFormat="1" x14ac:dyDescent="0.25">
      <c r="H4134" s="540"/>
      <c r="O4134" s="541"/>
    </row>
    <row r="4135" spans="8:15" s="175" customFormat="1" x14ac:dyDescent="0.25">
      <c r="H4135" s="540"/>
      <c r="O4135" s="541"/>
    </row>
    <row r="4136" spans="8:15" s="175" customFormat="1" x14ac:dyDescent="0.25">
      <c r="H4136" s="540"/>
      <c r="O4136" s="541"/>
    </row>
    <row r="4137" spans="8:15" s="175" customFormat="1" x14ac:dyDescent="0.25">
      <c r="H4137" s="540"/>
      <c r="O4137" s="541"/>
    </row>
    <row r="4138" spans="8:15" s="175" customFormat="1" x14ac:dyDescent="0.25">
      <c r="H4138" s="540"/>
      <c r="O4138" s="541"/>
    </row>
    <row r="4139" spans="8:15" s="175" customFormat="1" x14ac:dyDescent="0.25">
      <c r="H4139" s="540"/>
      <c r="O4139" s="541"/>
    </row>
    <row r="4140" spans="8:15" s="175" customFormat="1" x14ac:dyDescent="0.25">
      <c r="H4140" s="540"/>
      <c r="O4140" s="541"/>
    </row>
    <row r="4141" spans="8:15" s="175" customFormat="1" x14ac:dyDescent="0.25">
      <c r="H4141" s="540"/>
      <c r="O4141" s="541"/>
    </row>
    <row r="4142" spans="8:15" s="175" customFormat="1" x14ac:dyDescent="0.25">
      <c r="H4142" s="540"/>
      <c r="O4142" s="541"/>
    </row>
    <row r="4143" spans="8:15" s="175" customFormat="1" x14ac:dyDescent="0.25">
      <c r="H4143" s="540"/>
      <c r="O4143" s="541"/>
    </row>
    <row r="4144" spans="8:15" s="175" customFormat="1" x14ac:dyDescent="0.25">
      <c r="H4144" s="540"/>
      <c r="O4144" s="541"/>
    </row>
    <row r="4145" spans="8:15" s="175" customFormat="1" x14ac:dyDescent="0.25">
      <c r="H4145" s="540"/>
      <c r="O4145" s="541"/>
    </row>
    <row r="4146" spans="8:15" s="175" customFormat="1" x14ac:dyDescent="0.25">
      <c r="H4146" s="540"/>
      <c r="O4146" s="541"/>
    </row>
    <row r="4147" spans="8:15" s="175" customFormat="1" x14ac:dyDescent="0.25">
      <c r="H4147" s="540"/>
      <c r="O4147" s="541"/>
    </row>
    <row r="4148" spans="8:15" s="175" customFormat="1" x14ac:dyDescent="0.25">
      <c r="H4148" s="540"/>
      <c r="O4148" s="541"/>
    </row>
    <row r="4149" spans="8:15" s="175" customFormat="1" x14ac:dyDescent="0.25">
      <c r="H4149" s="540"/>
      <c r="O4149" s="541"/>
    </row>
    <row r="4150" spans="8:15" s="175" customFormat="1" x14ac:dyDescent="0.25">
      <c r="H4150" s="540"/>
      <c r="O4150" s="541"/>
    </row>
    <row r="4151" spans="8:15" s="175" customFormat="1" x14ac:dyDescent="0.25">
      <c r="H4151" s="540"/>
      <c r="O4151" s="541"/>
    </row>
    <row r="4152" spans="8:15" s="175" customFormat="1" x14ac:dyDescent="0.25">
      <c r="H4152" s="540"/>
      <c r="O4152" s="541"/>
    </row>
    <row r="4153" spans="8:15" s="175" customFormat="1" x14ac:dyDescent="0.25">
      <c r="H4153" s="540"/>
      <c r="O4153" s="541"/>
    </row>
    <row r="4154" spans="8:15" s="175" customFormat="1" x14ac:dyDescent="0.25">
      <c r="H4154" s="540"/>
      <c r="O4154" s="541"/>
    </row>
    <row r="4155" spans="8:15" s="175" customFormat="1" x14ac:dyDescent="0.25">
      <c r="H4155" s="540"/>
      <c r="O4155" s="541"/>
    </row>
    <row r="4156" spans="8:15" s="175" customFormat="1" x14ac:dyDescent="0.25">
      <c r="H4156" s="540"/>
      <c r="O4156" s="541"/>
    </row>
    <row r="4157" spans="8:15" s="175" customFormat="1" x14ac:dyDescent="0.25">
      <c r="H4157" s="540"/>
      <c r="O4157" s="541"/>
    </row>
    <row r="4158" spans="8:15" s="175" customFormat="1" x14ac:dyDescent="0.25">
      <c r="H4158" s="540"/>
      <c r="O4158" s="541"/>
    </row>
    <row r="4159" spans="8:15" s="175" customFormat="1" x14ac:dyDescent="0.25">
      <c r="H4159" s="540"/>
      <c r="O4159" s="541"/>
    </row>
    <row r="4160" spans="8:15" s="175" customFormat="1" x14ac:dyDescent="0.25">
      <c r="H4160" s="540"/>
      <c r="O4160" s="541"/>
    </row>
    <row r="4161" spans="8:15" s="175" customFormat="1" x14ac:dyDescent="0.25">
      <c r="H4161" s="540"/>
      <c r="O4161" s="541"/>
    </row>
    <row r="4162" spans="8:15" s="175" customFormat="1" x14ac:dyDescent="0.25">
      <c r="H4162" s="540"/>
      <c r="O4162" s="541"/>
    </row>
    <row r="4163" spans="8:15" s="175" customFormat="1" x14ac:dyDescent="0.25">
      <c r="H4163" s="540"/>
      <c r="O4163" s="541"/>
    </row>
    <row r="4164" spans="8:15" s="175" customFormat="1" x14ac:dyDescent="0.25">
      <c r="H4164" s="540"/>
      <c r="O4164" s="541"/>
    </row>
    <row r="4165" spans="8:15" s="175" customFormat="1" x14ac:dyDescent="0.25">
      <c r="H4165" s="540"/>
      <c r="O4165" s="541"/>
    </row>
    <row r="4166" spans="8:15" s="175" customFormat="1" x14ac:dyDescent="0.25">
      <c r="H4166" s="540"/>
      <c r="O4166" s="541"/>
    </row>
    <row r="4167" spans="8:15" s="175" customFormat="1" x14ac:dyDescent="0.25">
      <c r="H4167" s="540"/>
      <c r="O4167" s="541"/>
    </row>
    <row r="4168" spans="8:15" s="175" customFormat="1" x14ac:dyDescent="0.25">
      <c r="H4168" s="540"/>
      <c r="O4168" s="541"/>
    </row>
    <row r="4169" spans="8:15" s="175" customFormat="1" x14ac:dyDescent="0.25">
      <c r="H4169" s="540"/>
      <c r="O4169" s="541"/>
    </row>
    <row r="4170" spans="8:15" s="175" customFormat="1" x14ac:dyDescent="0.25">
      <c r="H4170" s="540"/>
      <c r="O4170" s="541"/>
    </row>
    <row r="4171" spans="8:15" s="175" customFormat="1" x14ac:dyDescent="0.25">
      <c r="H4171" s="540"/>
      <c r="O4171" s="541"/>
    </row>
    <row r="4172" spans="8:15" s="175" customFormat="1" x14ac:dyDescent="0.25">
      <c r="H4172" s="540"/>
      <c r="O4172" s="541"/>
    </row>
    <row r="4173" spans="8:15" s="175" customFormat="1" x14ac:dyDescent="0.25">
      <c r="H4173" s="540"/>
      <c r="O4173" s="541"/>
    </row>
    <row r="4174" spans="8:15" s="175" customFormat="1" x14ac:dyDescent="0.25">
      <c r="H4174" s="540"/>
      <c r="O4174" s="541"/>
    </row>
    <row r="4175" spans="8:15" s="175" customFormat="1" x14ac:dyDescent="0.25">
      <c r="H4175" s="540"/>
      <c r="O4175" s="541"/>
    </row>
    <row r="4176" spans="8:15" s="175" customFormat="1" x14ac:dyDescent="0.25">
      <c r="H4176" s="540"/>
      <c r="O4176" s="541"/>
    </row>
    <row r="4177" spans="8:15" s="175" customFormat="1" x14ac:dyDescent="0.25">
      <c r="H4177" s="540"/>
      <c r="O4177" s="541"/>
    </row>
    <row r="4178" spans="8:15" s="175" customFormat="1" x14ac:dyDescent="0.25">
      <c r="H4178" s="540"/>
      <c r="O4178" s="541"/>
    </row>
    <row r="4179" spans="8:15" s="175" customFormat="1" x14ac:dyDescent="0.25">
      <c r="H4179" s="540"/>
      <c r="O4179" s="541"/>
    </row>
    <row r="4180" spans="8:15" s="175" customFormat="1" x14ac:dyDescent="0.25">
      <c r="H4180" s="540"/>
      <c r="O4180" s="541"/>
    </row>
    <row r="4181" spans="8:15" s="175" customFormat="1" x14ac:dyDescent="0.25">
      <c r="H4181" s="540"/>
      <c r="O4181" s="541"/>
    </row>
    <row r="4182" spans="8:15" s="175" customFormat="1" x14ac:dyDescent="0.25">
      <c r="H4182" s="540"/>
      <c r="O4182" s="541"/>
    </row>
    <row r="4183" spans="8:15" s="175" customFormat="1" x14ac:dyDescent="0.25">
      <c r="H4183" s="540"/>
      <c r="O4183" s="541"/>
    </row>
    <row r="4184" spans="8:15" s="175" customFormat="1" x14ac:dyDescent="0.25">
      <c r="H4184" s="540"/>
      <c r="O4184" s="541"/>
    </row>
    <row r="4185" spans="8:15" s="175" customFormat="1" x14ac:dyDescent="0.25">
      <c r="H4185" s="540"/>
      <c r="O4185" s="541"/>
    </row>
    <row r="4186" spans="8:15" s="175" customFormat="1" x14ac:dyDescent="0.25">
      <c r="H4186" s="540"/>
      <c r="O4186" s="541"/>
    </row>
    <row r="4187" spans="8:15" s="175" customFormat="1" x14ac:dyDescent="0.25">
      <c r="H4187" s="540"/>
      <c r="O4187" s="541"/>
    </row>
    <row r="4188" spans="8:15" s="175" customFormat="1" x14ac:dyDescent="0.25">
      <c r="H4188" s="540"/>
      <c r="O4188" s="541"/>
    </row>
    <row r="4189" spans="8:15" s="175" customFormat="1" x14ac:dyDescent="0.25">
      <c r="H4189" s="540"/>
      <c r="O4189" s="541"/>
    </row>
    <row r="4190" spans="8:15" s="175" customFormat="1" x14ac:dyDescent="0.25">
      <c r="H4190" s="540"/>
      <c r="O4190" s="541"/>
    </row>
    <row r="4191" spans="8:15" s="175" customFormat="1" x14ac:dyDescent="0.25">
      <c r="H4191" s="540"/>
      <c r="O4191" s="541"/>
    </row>
    <row r="4192" spans="8:15" s="175" customFormat="1" x14ac:dyDescent="0.25">
      <c r="H4192" s="540"/>
      <c r="O4192" s="541"/>
    </row>
    <row r="4193" spans="8:15" s="175" customFormat="1" x14ac:dyDescent="0.25">
      <c r="H4193" s="540"/>
      <c r="O4193" s="541"/>
    </row>
    <row r="4194" spans="8:15" s="175" customFormat="1" x14ac:dyDescent="0.25">
      <c r="H4194" s="540"/>
      <c r="O4194" s="541"/>
    </row>
    <row r="4195" spans="8:15" s="175" customFormat="1" x14ac:dyDescent="0.25">
      <c r="H4195" s="540"/>
      <c r="O4195" s="541"/>
    </row>
    <row r="4196" spans="8:15" s="175" customFormat="1" x14ac:dyDescent="0.25">
      <c r="H4196" s="540"/>
      <c r="O4196" s="541"/>
    </row>
    <row r="4197" spans="8:15" s="175" customFormat="1" x14ac:dyDescent="0.25">
      <c r="H4197" s="540"/>
      <c r="O4197" s="541"/>
    </row>
    <row r="4198" spans="8:15" s="175" customFormat="1" x14ac:dyDescent="0.25">
      <c r="H4198" s="540"/>
      <c r="O4198" s="541"/>
    </row>
    <row r="4199" spans="8:15" s="175" customFormat="1" x14ac:dyDescent="0.25">
      <c r="H4199" s="540"/>
      <c r="O4199" s="541"/>
    </row>
    <row r="4200" spans="8:15" s="175" customFormat="1" x14ac:dyDescent="0.25">
      <c r="H4200" s="540"/>
      <c r="O4200" s="541"/>
    </row>
    <row r="4201" spans="8:15" s="175" customFormat="1" x14ac:dyDescent="0.25">
      <c r="H4201" s="540"/>
      <c r="O4201" s="541"/>
    </row>
    <row r="4202" spans="8:15" s="175" customFormat="1" x14ac:dyDescent="0.25">
      <c r="H4202" s="540"/>
      <c r="O4202" s="541"/>
    </row>
    <row r="4203" spans="8:15" s="175" customFormat="1" x14ac:dyDescent="0.25">
      <c r="H4203" s="540"/>
      <c r="O4203" s="541"/>
    </row>
    <row r="4204" spans="8:15" s="175" customFormat="1" x14ac:dyDescent="0.25">
      <c r="H4204" s="540"/>
      <c r="O4204" s="541"/>
    </row>
    <row r="4205" spans="8:15" s="175" customFormat="1" x14ac:dyDescent="0.25">
      <c r="H4205" s="540"/>
      <c r="O4205" s="541"/>
    </row>
    <row r="4206" spans="8:15" s="175" customFormat="1" x14ac:dyDescent="0.25">
      <c r="H4206" s="540"/>
      <c r="O4206" s="541"/>
    </row>
    <row r="4207" spans="8:15" s="175" customFormat="1" x14ac:dyDescent="0.25">
      <c r="H4207" s="540"/>
      <c r="O4207" s="541"/>
    </row>
    <row r="4208" spans="8:15" s="175" customFormat="1" x14ac:dyDescent="0.25">
      <c r="H4208" s="540"/>
      <c r="O4208" s="541"/>
    </row>
    <row r="4209" spans="8:15" s="175" customFormat="1" x14ac:dyDescent="0.25">
      <c r="H4209" s="540"/>
      <c r="O4209" s="541"/>
    </row>
    <row r="4210" spans="8:15" s="175" customFormat="1" x14ac:dyDescent="0.25">
      <c r="H4210" s="540"/>
      <c r="O4210" s="541"/>
    </row>
    <row r="4211" spans="8:15" s="175" customFormat="1" x14ac:dyDescent="0.25">
      <c r="H4211" s="540"/>
      <c r="O4211" s="541"/>
    </row>
    <row r="4212" spans="8:15" s="175" customFormat="1" x14ac:dyDescent="0.25">
      <c r="H4212" s="540"/>
      <c r="O4212" s="541"/>
    </row>
    <row r="4213" spans="8:15" s="175" customFormat="1" x14ac:dyDescent="0.25">
      <c r="H4213" s="540"/>
      <c r="O4213" s="541"/>
    </row>
    <row r="4214" spans="8:15" s="175" customFormat="1" x14ac:dyDescent="0.25">
      <c r="H4214" s="540"/>
      <c r="O4214" s="541"/>
    </row>
    <row r="4215" spans="8:15" s="175" customFormat="1" x14ac:dyDescent="0.25">
      <c r="H4215" s="540"/>
      <c r="O4215" s="541"/>
    </row>
    <row r="4216" spans="8:15" s="175" customFormat="1" x14ac:dyDescent="0.25">
      <c r="H4216" s="540"/>
      <c r="O4216" s="541"/>
    </row>
    <row r="4217" spans="8:15" s="175" customFormat="1" x14ac:dyDescent="0.25">
      <c r="H4217" s="540"/>
      <c r="O4217" s="541"/>
    </row>
    <row r="4218" spans="8:15" s="175" customFormat="1" x14ac:dyDescent="0.25">
      <c r="H4218" s="540"/>
      <c r="O4218" s="541"/>
    </row>
    <row r="4219" spans="8:15" s="175" customFormat="1" x14ac:dyDescent="0.25">
      <c r="H4219" s="540"/>
      <c r="O4219" s="541"/>
    </row>
    <row r="4220" spans="8:15" s="175" customFormat="1" x14ac:dyDescent="0.25">
      <c r="H4220" s="540"/>
      <c r="O4220" s="541"/>
    </row>
    <row r="4221" spans="8:15" s="175" customFormat="1" x14ac:dyDescent="0.25">
      <c r="H4221" s="540"/>
      <c r="O4221" s="541"/>
    </row>
    <row r="4222" spans="8:15" s="175" customFormat="1" x14ac:dyDescent="0.25">
      <c r="H4222" s="540"/>
      <c r="O4222" s="541"/>
    </row>
    <row r="4223" spans="8:15" s="175" customFormat="1" x14ac:dyDescent="0.25">
      <c r="H4223" s="540"/>
      <c r="O4223" s="541"/>
    </row>
    <row r="4224" spans="8:15" s="175" customFormat="1" x14ac:dyDescent="0.25">
      <c r="H4224" s="540"/>
      <c r="O4224" s="541"/>
    </row>
    <row r="4225" spans="8:15" s="175" customFormat="1" x14ac:dyDescent="0.25">
      <c r="H4225" s="540"/>
      <c r="O4225" s="541"/>
    </row>
    <row r="4226" spans="8:15" s="175" customFormat="1" x14ac:dyDescent="0.25">
      <c r="H4226" s="540"/>
      <c r="O4226" s="541"/>
    </row>
    <row r="4227" spans="8:15" s="175" customFormat="1" x14ac:dyDescent="0.25">
      <c r="H4227" s="540"/>
      <c r="O4227" s="541"/>
    </row>
    <row r="4228" spans="8:15" s="175" customFormat="1" x14ac:dyDescent="0.25">
      <c r="H4228" s="540"/>
      <c r="O4228" s="541"/>
    </row>
    <row r="4229" spans="8:15" s="175" customFormat="1" x14ac:dyDescent="0.25">
      <c r="H4229" s="540"/>
      <c r="O4229" s="541"/>
    </row>
    <row r="4230" spans="8:15" s="175" customFormat="1" x14ac:dyDescent="0.25">
      <c r="H4230" s="540"/>
      <c r="O4230" s="541"/>
    </row>
    <row r="4231" spans="8:15" s="175" customFormat="1" x14ac:dyDescent="0.25">
      <c r="H4231" s="540"/>
      <c r="O4231" s="541"/>
    </row>
    <row r="4232" spans="8:15" s="175" customFormat="1" x14ac:dyDescent="0.25">
      <c r="H4232" s="540"/>
      <c r="O4232" s="541"/>
    </row>
    <row r="4233" spans="8:15" s="175" customFormat="1" x14ac:dyDescent="0.25">
      <c r="H4233" s="540"/>
      <c r="O4233" s="541"/>
    </row>
    <row r="4234" spans="8:15" s="175" customFormat="1" x14ac:dyDescent="0.25">
      <c r="H4234" s="540"/>
      <c r="O4234" s="541"/>
    </row>
    <row r="4235" spans="8:15" s="175" customFormat="1" x14ac:dyDescent="0.25">
      <c r="H4235" s="540"/>
      <c r="O4235" s="541"/>
    </row>
    <row r="4236" spans="8:15" s="175" customFormat="1" x14ac:dyDescent="0.25">
      <c r="H4236" s="540"/>
      <c r="O4236" s="541"/>
    </row>
    <row r="4237" spans="8:15" s="175" customFormat="1" x14ac:dyDescent="0.25">
      <c r="H4237" s="540"/>
      <c r="O4237" s="541"/>
    </row>
    <row r="4238" spans="8:15" s="175" customFormat="1" x14ac:dyDescent="0.25">
      <c r="H4238" s="540"/>
      <c r="O4238" s="541"/>
    </row>
    <row r="4239" spans="8:15" s="175" customFormat="1" x14ac:dyDescent="0.25">
      <c r="H4239" s="540"/>
      <c r="O4239" s="541"/>
    </row>
    <row r="4240" spans="8:15" s="175" customFormat="1" x14ac:dyDescent="0.25">
      <c r="H4240" s="540"/>
      <c r="O4240" s="541"/>
    </row>
    <row r="4241" spans="8:15" s="175" customFormat="1" x14ac:dyDescent="0.25">
      <c r="H4241" s="540"/>
      <c r="O4241" s="541"/>
    </row>
    <row r="4242" spans="8:15" s="175" customFormat="1" x14ac:dyDescent="0.25">
      <c r="H4242" s="540"/>
      <c r="O4242" s="541"/>
    </row>
    <row r="4243" spans="8:15" s="175" customFormat="1" x14ac:dyDescent="0.25">
      <c r="H4243" s="540"/>
      <c r="O4243" s="541"/>
    </row>
    <row r="4244" spans="8:15" s="175" customFormat="1" x14ac:dyDescent="0.25">
      <c r="H4244" s="540"/>
      <c r="O4244" s="541"/>
    </row>
    <row r="4245" spans="8:15" s="175" customFormat="1" x14ac:dyDescent="0.25">
      <c r="H4245" s="540"/>
      <c r="O4245" s="541"/>
    </row>
    <row r="4246" spans="8:15" s="175" customFormat="1" x14ac:dyDescent="0.25">
      <c r="H4246" s="540"/>
      <c r="O4246" s="541"/>
    </row>
    <row r="4247" spans="8:15" s="175" customFormat="1" x14ac:dyDescent="0.25">
      <c r="H4247" s="540"/>
      <c r="O4247" s="541"/>
    </row>
    <row r="4248" spans="8:15" s="175" customFormat="1" x14ac:dyDescent="0.25">
      <c r="H4248" s="540"/>
      <c r="O4248" s="541"/>
    </row>
    <row r="4249" spans="8:15" s="175" customFormat="1" x14ac:dyDescent="0.25">
      <c r="H4249" s="540"/>
      <c r="O4249" s="541"/>
    </row>
    <row r="4250" spans="8:15" s="175" customFormat="1" x14ac:dyDescent="0.25">
      <c r="H4250" s="540"/>
      <c r="O4250" s="541"/>
    </row>
    <row r="4251" spans="8:15" s="175" customFormat="1" x14ac:dyDescent="0.25">
      <c r="H4251" s="540"/>
      <c r="O4251" s="541"/>
    </row>
    <row r="4252" spans="8:15" s="175" customFormat="1" x14ac:dyDescent="0.25">
      <c r="H4252" s="540"/>
      <c r="O4252" s="541"/>
    </row>
    <row r="4253" spans="8:15" s="175" customFormat="1" x14ac:dyDescent="0.25">
      <c r="H4253" s="540"/>
      <c r="O4253" s="541"/>
    </row>
    <row r="4254" spans="8:15" s="175" customFormat="1" x14ac:dyDescent="0.25">
      <c r="H4254" s="540"/>
      <c r="O4254" s="541"/>
    </row>
    <row r="4255" spans="8:15" s="175" customFormat="1" x14ac:dyDescent="0.25">
      <c r="H4255" s="540"/>
      <c r="O4255" s="541"/>
    </row>
    <row r="4256" spans="8:15" s="175" customFormat="1" x14ac:dyDescent="0.25">
      <c r="H4256" s="540"/>
      <c r="O4256" s="541"/>
    </row>
    <row r="4257" spans="8:15" s="175" customFormat="1" x14ac:dyDescent="0.25">
      <c r="H4257" s="540"/>
      <c r="O4257" s="541"/>
    </row>
    <row r="4258" spans="8:15" s="175" customFormat="1" x14ac:dyDescent="0.25">
      <c r="H4258" s="540"/>
      <c r="O4258" s="541"/>
    </row>
    <row r="4259" spans="8:15" s="175" customFormat="1" x14ac:dyDescent="0.25">
      <c r="H4259" s="540"/>
      <c r="O4259" s="541"/>
    </row>
    <row r="4260" spans="8:15" s="175" customFormat="1" x14ac:dyDescent="0.25">
      <c r="H4260" s="540"/>
      <c r="O4260" s="541"/>
    </row>
    <row r="4261" spans="8:15" s="175" customFormat="1" x14ac:dyDescent="0.25">
      <c r="H4261" s="540"/>
      <c r="O4261" s="541"/>
    </row>
    <row r="4262" spans="8:15" s="175" customFormat="1" x14ac:dyDescent="0.25">
      <c r="H4262" s="540"/>
      <c r="O4262" s="541"/>
    </row>
    <row r="4263" spans="8:15" s="175" customFormat="1" x14ac:dyDescent="0.25">
      <c r="H4263" s="540"/>
      <c r="O4263" s="541"/>
    </row>
    <row r="4264" spans="8:15" s="175" customFormat="1" x14ac:dyDescent="0.25">
      <c r="H4264" s="540"/>
      <c r="O4264" s="541"/>
    </row>
    <row r="4265" spans="8:15" s="175" customFormat="1" x14ac:dyDescent="0.25">
      <c r="H4265" s="540"/>
      <c r="O4265" s="541"/>
    </row>
    <row r="4266" spans="8:15" s="175" customFormat="1" x14ac:dyDescent="0.25">
      <c r="H4266" s="540"/>
      <c r="O4266" s="541"/>
    </row>
    <row r="4267" spans="8:15" s="175" customFormat="1" x14ac:dyDescent="0.25">
      <c r="H4267" s="540"/>
      <c r="O4267" s="541"/>
    </row>
    <row r="4268" spans="8:15" s="175" customFormat="1" x14ac:dyDescent="0.25">
      <c r="H4268" s="540"/>
      <c r="O4268" s="541"/>
    </row>
    <row r="4269" spans="8:15" s="175" customFormat="1" x14ac:dyDescent="0.25">
      <c r="H4269" s="540"/>
      <c r="O4269" s="541"/>
    </row>
    <row r="4270" spans="8:15" s="175" customFormat="1" x14ac:dyDescent="0.25">
      <c r="H4270" s="540"/>
      <c r="O4270" s="541"/>
    </row>
    <row r="4271" spans="8:15" s="175" customFormat="1" x14ac:dyDescent="0.25">
      <c r="H4271" s="540"/>
      <c r="O4271" s="541"/>
    </row>
    <row r="4272" spans="8:15" s="175" customFormat="1" x14ac:dyDescent="0.25">
      <c r="H4272" s="540"/>
      <c r="O4272" s="541"/>
    </row>
    <row r="4273" spans="8:15" s="175" customFormat="1" x14ac:dyDescent="0.25">
      <c r="H4273" s="540"/>
      <c r="O4273" s="541"/>
    </row>
    <row r="4274" spans="8:15" s="175" customFormat="1" x14ac:dyDescent="0.25">
      <c r="H4274" s="540"/>
      <c r="O4274" s="541"/>
    </row>
    <row r="4275" spans="8:15" s="175" customFormat="1" x14ac:dyDescent="0.25">
      <c r="H4275" s="540"/>
      <c r="O4275" s="541"/>
    </row>
    <row r="4276" spans="8:15" s="175" customFormat="1" x14ac:dyDescent="0.25">
      <c r="H4276" s="540"/>
      <c r="O4276" s="541"/>
    </row>
    <row r="4277" spans="8:15" s="175" customFormat="1" x14ac:dyDescent="0.25">
      <c r="H4277" s="540"/>
      <c r="O4277" s="541"/>
    </row>
    <row r="4278" spans="8:15" s="175" customFormat="1" x14ac:dyDescent="0.25">
      <c r="H4278" s="540"/>
      <c r="O4278" s="541"/>
    </row>
    <row r="4279" spans="8:15" s="175" customFormat="1" x14ac:dyDescent="0.25">
      <c r="H4279" s="540"/>
      <c r="O4279" s="541"/>
    </row>
    <row r="4280" spans="8:15" s="175" customFormat="1" x14ac:dyDescent="0.25">
      <c r="H4280" s="540"/>
      <c r="O4280" s="541"/>
    </row>
    <row r="4281" spans="8:15" s="175" customFormat="1" x14ac:dyDescent="0.25">
      <c r="H4281" s="540"/>
      <c r="O4281" s="541"/>
    </row>
    <row r="4282" spans="8:15" s="175" customFormat="1" x14ac:dyDescent="0.25">
      <c r="H4282" s="540"/>
      <c r="O4282" s="541"/>
    </row>
    <row r="4283" spans="8:15" s="175" customFormat="1" x14ac:dyDescent="0.25">
      <c r="H4283" s="540"/>
      <c r="O4283" s="541"/>
    </row>
    <row r="4284" spans="8:15" s="175" customFormat="1" x14ac:dyDescent="0.25">
      <c r="H4284" s="540"/>
      <c r="O4284" s="541"/>
    </row>
    <row r="4285" spans="8:15" s="175" customFormat="1" x14ac:dyDescent="0.25">
      <c r="H4285" s="540"/>
      <c r="O4285" s="541"/>
    </row>
    <row r="4286" spans="8:15" s="175" customFormat="1" x14ac:dyDescent="0.25">
      <c r="H4286" s="540"/>
      <c r="O4286" s="541"/>
    </row>
    <row r="4287" spans="8:15" s="175" customFormat="1" x14ac:dyDescent="0.25">
      <c r="H4287" s="540"/>
      <c r="O4287" s="541"/>
    </row>
    <row r="4288" spans="8:15" s="175" customFormat="1" x14ac:dyDescent="0.25">
      <c r="H4288" s="540"/>
      <c r="O4288" s="541"/>
    </row>
    <row r="4289" spans="8:15" s="175" customFormat="1" x14ac:dyDescent="0.25">
      <c r="H4289" s="540"/>
      <c r="O4289" s="541"/>
    </row>
    <row r="4290" spans="8:15" s="175" customFormat="1" x14ac:dyDescent="0.25">
      <c r="H4290" s="540"/>
      <c r="O4290" s="541"/>
    </row>
    <row r="4291" spans="8:15" s="175" customFormat="1" x14ac:dyDescent="0.25">
      <c r="H4291" s="540"/>
      <c r="O4291" s="541"/>
    </row>
    <row r="4292" spans="8:15" s="175" customFormat="1" x14ac:dyDescent="0.25">
      <c r="H4292" s="540"/>
      <c r="O4292" s="541"/>
    </row>
    <row r="4293" spans="8:15" s="175" customFormat="1" x14ac:dyDescent="0.25">
      <c r="H4293" s="540"/>
      <c r="O4293" s="541"/>
    </row>
    <row r="4294" spans="8:15" s="175" customFormat="1" x14ac:dyDescent="0.25">
      <c r="H4294" s="540"/>
      <c r="O4294" s="541"/>
    </row>
    <row r="4295" spans="8:15" s="175" customFormat="1" x14ac:dyDescent="0.25">
      <c r="H4295" s="540"/>
      <c r="O4295" s="541"/>
    </row>
    <row r="4296" spans="8:15" s="175" customFormat="1" x14ac:dyDescent="0.25">
      <c r="H4296" s="540"/>
      <c r="O4296" s="541"/>
    </row>
    <row r="4297" spans="8:15" s="175" customFormat="1" x14ac:dyDescent="0.25">
      <c r="H4297" s="540"/>
      <c r="O4297" s="541"/>
    </row>
    <row r="4298" spans="8:15" s="175" customFormat="1" x14ac:dyDescent="0.25">
      <c r="H4298" s="540"/>
      <c r="O4298" s="541"/>
    </row>
    <row r="4299" spans="8:15" s="175" customFormat="1" x14ac:dyDescent="0.25">
      <c r="H4299" s="540"/>
      <c r="O4299" s="541"/>
    </row>
    <row r="4300" spans="8:15" s="175" customFormat="1" x14ac:dyDescent="0.25">
      <c r="H4300" s="540"/>
      <c r="O4300" s="541"/>
    </row>
    <row r="4301" spans="8:15" s="175" customFormat="1" x14ac:dyDescent="0.25">
      <c r="H4301" s="540"/>
      <c r="O4301" s="541"/>
    </row>
    <row r="4302" spans="8:15" s="175" customFormat="1" x14ac:dyDescent="0.25">
      <c r="H4302" s="540"/>
      <c r="O4302" s="541"/>
    </row>
    <row r="4303" spans="8:15" s="175" customFormat="1" x14ac:dyDescent="0.25">
      <c r="H4303" s="540"/>
      <c r="O4303" s="541"/>
    </row>
    <row r="4304" spans="8:15" s="175" customFormat="1" x14ac:dyDescent="0.25">
      <c r="H4304" s="540"/>
      <c r="O4304" s="541"/>
    </row>
    <row r="4305" spans="8:15" s="175" customFormat="1" x14ac:dyDescent="0.25">
      <c r="H4305" s="540"/>
      <c r="O4305" s="541"/>
    </row>
    <row r="4306" spans="8:15" s="175" customFormat="1" x14ac:dyDescent="0.25">
      <c r="H4306" s="540"/>
      <c r="O4306" s="541"/>
    </row>
    <row r="4307" spans="8:15" s="175" customFormat="1" x14ac:dyDescent="0.25">
      <c r="H4307" s="540"/>
      <c r="O4307" s="541"/>
    </row>
    <row r="4308" spans="8:15" s="175" customFormat="1" x14ac:dyDescent="0.25">
      <c r="H4308" s="540"/>
      <c r="O4308" s="541"/>
    </row>
    <row r="4309" spans="8:15" s="175" customFormat="1" x14ac:dyDescent="0.25">
      <c r="H4309" s="540"/>
      <c r="O4309" s="541"/>
    </row>
    <row r="4310" spans="8:15" s="175" customFormat="1" x14ac:dyDescent="0.25">
      <c r="H4310" s="540"/>
      <c r="O4310" s="541"/>
    </row>
    <row r="4311" spans="8:15" s="175" customFormat="1" x14ac:dyDescent="0.25">
      <c r="H4311" s="540"/>
      <c r="O4311" s="541"/>
    </row>
    <row r="4312" spans="8:15" s="175" customFormat="1" x14ac:dyDescent="0.25">
      <c r="H4312" s="540"/>
      <c r="O4312" s="541"/>
    </row>
    <row r="4313" spans="8:15" s="175" customFormat="1" x14ac:dyDescent="0.25">
      <c r="H4313" s="540"/>
      <c r="O4313" s="541"/>
    </row>
    <row r="4314" spans="8:15" s="175" customFormat="1" x14ac:dyDescent="0.25">
      <c r="H4314" s="540"/>
      <c r="O4314" s="541"/>
    </row>
    <row r="4315" spans="8:15" s="175" customFormat="1" x14ac:dyDescent="0.25">
      <c r="H4315" s="540"/>
      <c r="O4315" s="541"/>
    </row>
    <row r="4316" spans="8:15" s="175" customFormat="1" x14ac:dyDescent="0.25">
      <c r="H4316" s="540"/>
      <c r="O4316" s="541"/>
    </row>
    <row r="4317" spans="8:15" s="175" customFormat="1" x14ac:dyDescent="0.25">
      <c r="H4317" s="540"/>
      <c r="O4317" s="541"/>
    </row>
    <row r="4318" spans="8:15" s="175" customFormat="1" x14ac:dyDescent="0.25">
      <c r="H4318" s="540"/>
      <c r="O4318" s="541"/>
    </row>
    <row r="4319" spans="8:15" s="175" customFormat="1" x14ac:dyDescent="0.25">
      <c r="H4319" s="540"/>
      <c r="O4319" s="541"/>
    </row>
    <row r="4320" spans="8:15" s="175" customFormat="1" x14ac:dyDescent="0.25">
      <c r="H4320" s="540"/>
      <c r="O4320" s="541"/>
    </row>
    <row r="4321" spans="8:15" s="175" customFormat="1" x14ac:dyDescent="0.25">
      <c r="H4321" s="540"/>
      <c r="O4321" s="541"/>
    </row>
    <row r="4322" spans="8:15" s="175" customFormat="1" x14ac:dyDescent="0.25">
      <c r="H4322" s="540"/>
      <c r="O4322" s="541"/>
    </row>
    <row r="4323" spans="8:15" s="175" customFormat="1" x14ac:dyDescent="0.25">
      <c r="H4323" s="540"/>
      <c r="O4323" s="541"/>
    </row>
    <row r="4324" spans="8:15" s="175" customFormat="1" x14ac:dyDescent="0.25">
      <c r="H4324" s="540"/>
      <c r="O4324" s="541"/>
    </row>
    <row r="4325" spans="8:15" s="175" customFormat="1" x14ac:dyDescent="0.25">
      <c r="H4325" s="540"/>
      <c r="O4325" s="541"/>
    </row>
    <row r="4326" spans="8:15" s="175" customFormat="1" x14ac:dyDescent="0.25">
      <c r="H4326" s="540"/>
      <c r="O4326" s="541"/>
    </row>
    <row r="4327" spans="8:15" s="175" customFormat="1" x14ac:dyDescent="0.25">
      <c r="H4327" s="540"/>
      <c r="O4327" s="541"/>
    </row>
    <row r="4328" spans="8:15" s="175" customFormat="1" x14ac:dyDescent="0.25">
      <c r="H4328" s="540"/>
      <c r="O4328" s="541"/>
    </row>
    <row r="4329" spans="8:15" s="175" customFormat="1" x14ac:dyDescent="0.25">
      <c r="H4329" s="540"/>
      <c r="O4329" s="541"/>
    </row>
    <row r="4330" spans="8:15" s="175" customFormat="1" x14ac:dyDescent="0.25">
      <c r="H4330" s="540"/>
      <c r="O4330" s="541"/>
    </row>
    <row r="4331" spans="8:15" s="175" customFormat="1" x14ac:dyDescent="0.25">
      <c r="H4331" s="540"/>
      <c r="O4331" s="541"/>
    </row>
    <row r="4332" spans="8:15" s="175" customFormat="1" x14ac:dyDescent="0.25">
      <c r="H4332" s="540"/>
      <c r="O4332" s="541"/>
    </row>
    <row r="4333" spans="8:15" s="175" customFormat="1" x14ac:dyDescent="0.25">
      <c r="H4333" s="540"/>
      <c r="O4333" s="541"/>
    </row>
    <row r="4334" spans="8:15" s="175" customFormat="1" x14ac:dyDescent="0.25">
      <c r="H4334" s="540"/>
      <c r="O4334" s="541"/>
    </row>
    <row r="4335" spans="8:15" s="175" customFormat="1" x14ac:dyDescent="0.25">
      <c r="H4335" s="540"/>
      <c r="O4335" s="541"/>
    </row>
    <row r="4336" spans="8:15" s="175" customFormat="1" x14ac:dyDescent="0.25">
      <c r="H4336" s="540"/>
      <c r="O4336" s="541"/>
    </row>
    <row r="4337" spans="8:15" s="175" customFormat="1" x14ac:dyDescent="0.25">
      <c r="H4337" s="540"/>
      <c r="O4337" s="541"/>
    </row>
    <row r="4338" spans="8:15" s="175" customFormat="1" x14ac:dyDescent="0.25">
      <c r="H4338" s="540"/>
      <c r="O4338" s="541"/>
    </row>
    <row r="4339" spans="8:15" s="175" customFormat="1" x14ac:dyDescent="0.25">
      <c r="H4339" s="540"/>
      <c r="O4339" s="541"/>
    </row>
    <row r="4340" spans="8:15" s="175" customFormat="1" x14ac:dyDescent="0.25">
      <c r="H4340" s="540"/>
      <c r="O4340" s="541"/>
    </row>
    <row r="4341" spans="8:15" s="175" customFormat="1" x14ac:dyDescent="0.25">
      <c r="H4341" s="540"/>
      <c r="O4341" s="541"/>
    </row>
    <row r="4342" spans="8:15" s="175" customFormat="1" x14ac:dyDescent="0.25">
      <c r="H4342" s="540"/>
      <c r="O4342" s="541"/>
    </row>
    <row r="4343" spans="8:15" s="175" customFormat="1" x14ac:dyDescent="0.25">
      <c r="H4343" s="540"/>
      <c r="O4343" s="541"/>
    </row>
    <row r="4344" spans="8:15" s="175" customFormat="1" x14ac:dyDescent="0.25">
      <c r="H4344" s="540"/>
      <c r="O4344" s="541"/>
    </row>
    <row r="4345" spans="8:15" s="175" customFormat="1" x14ac:dyDescent="0.25">
      <c r="H4345" s="540"/>
      <c r="O4345" s="541"/>
    </row>
    <row r="4346" spans="8:15" s="175" customFormat="1" x14ac:dyDescent="0.25">
      <c r="H4346" s="540"/>
      <c r="O4346" s="541"/>
    </row>
    <row r="4347" spans="8:15" s="175" customFormat="1" x14ac:dyDescent="0.25">
      <c r="H4347" s="540"/>
      <c r="O4347" s="541"/>
    </row>
    <row r="4348" spans="8:15" s="175" customFormat="1" x14ac:dyDescent="0.25">
      <c r="H4348" s="540"/>
      <c r="O4348" s="541"/>
    </row>
    <row r="4349" spans="8:15" s="175" customFormat="1" x14ac:dyDescent="0.25">
      <c r="H4349" s="540"/>
      <c r="O4349" s="541"/>
    </row>
    <row r="4350" spans="8:15" s="175" customFormat="1" x14ac:dyDescent="0.25">
      <c r="H4350" s="540"/>
      <c r="O4350" s="541"/>
    </row>
    <row r="4351" spans="8:15" s="175" customFormat="1" x14ac:dyDescent="0.25">
      <c r="H4351" s="540"/>
      <c r="O4351" s="541"/>
    </row>
    <row r="4352" spans="8:15" s="175" customFormat="1" x14ac:dyDescent="0.25">
      <c r="H4352" s="540"/>
      <c r="O4352" s="541"/>
    </row>
    <row r="4353" spans="8:15" s="175" customFormat="1" x14ac:dyDescent="0.25">
      <c r="H4353" s="540"/>
      <c r="O4353" s="541"/>
    </row>
    <row r="4354" spans="8:15" s="175" customFormat="1" x14ac:dyDescent="0.25">
      <c r="H4354" s="540"/>
      <c r="O4354" s="541"/>
    </row>
    <row r="4355" spans="8:15" s="175" customFormat="1" x14ac:dyDescent="0.25">
      <c r="H4355" s="540"/>
      <c r="O4355" s="541"/>
    </row>
    <row r="4356" spans="8:15" s="175" customFormat="1" x14ac:dyDescent="0.25">
      <c r="H4356" s="540"/>
      <c r="O4356" s="541"/>
    </row>
    <row r="4357" spans="8:15" s="175" customFormat="1" x14ac:dyDescent="0.25">
      <c r="H4357" s="540"/>
      <c r="O4357" s="541"/>
    </row>
    <row r="4358" spans="8:15" s="175" customFormat="1" x14ac:dyDescent="0.25">
      <c r="H4358" s="540"/>
      <c r="O4358" s="541"/>
    </row>
    <row r="4359" spans="8:15" s="175" customFormat="1" x14ac:dyDescent="0.25">
      <c r="H4359" s="540"/>
      <c r="O4359" s="541"/>
    </row>
    <row r="4360" spans="8:15" s="175" customFormat="1" x14ac:dyDescent="0.25">
      <c r="H4360" s="540"/>
      <c r="O4360" s="541"/>
    </row>
    <row r="4361" spans="8:15" s="175" customFormat="1" x14ac:dyDescent="0.25">
      <c r="H4361" s="540"/>
      <c r="O4361" s="541"/>
    </row>
    <row r="4362" spans="8:15" s="175" customFormat="1" x14ac:dyDescent="0.25">
      <c r="H4362" s="540"/>
      <c r="O4362" s="541"/>
    </row>
    <row r="4363" spans="8:15" s="175" customFormat="1" x14ac:dyDescent="0.25">
      <c r="H4363" s="540"/>
      <c r="O4363" s="541"/>
    </row>
    <row r="4364" spans="8:15" s="175" customFormat="1" x14ac:dyDescent="0.25">
      <c r="H4364" s="540"/>
      <c r="O4364" s="541"/>
    </row>
    <row r="4365" spans="8:15" s="175" customFormat="1" x14ac:dyDescent="0.25">
      <c r="H4365" s="540"/>
      <c r="O4365" s="541"/>
    </row>
    <row r="4366" spans="8:15" s="175" customFormat="1" x14ac:dyDescent="0.25">
      <c r="H4366" s="540"/>
      <c r="O4366" s="541"/>
    </row>
    <row r="4367" spans="8:15" s="175" customFormat="1" x14ac:dyDescent="0.25">
      <c r="H4367" s="540"/>
      <c r="O4367" s="541"/>
    </row>
    <row r="4368" spans="8:15" s="175" customFormat="1" x14ac:dyDescent="0.25">
      <c r="H4368" s="540"/>
      <c r="O4368" s="541"/>
    </row>
    <row r="4369" spans="8:15" s="175" customFormat="1" x14ac:dyDescent="0.25">
      <c r="H4369" s="540"/>
      <c r="O4369" s="541"/>
    </row>
    <row r="4370" spans="8:15" s="175" customFormat="1" x14ac:dyDescent="0.25">
      <c r="H4370" s="540"/>
      <c r="O4370" s="541"/>
    </row>
    <row r="4371" spans="8:15" s="175" customFormat="1" x14ac:dyDescent="0.25">
      <c r="H4371" s="540"/>
      <c r="O4371" s="541"/>
    </row>
    <row r="4372" spans="8:15" s="175" customFormat="1" x14ac:dyDescent="0.25">
      <c r="H4372" s="540"/>
      <c r="O4372" s="541"/>
    </row>
    <row r="4373" spans="8:15" s="175" customFormat="1" x14ac:dyDescent="0.25">
      <c r="H4373" s="540"/>
      <c r="O4373" s="541"/>
    </row>
    <row r="4374" spans="8:15" s="175" customFormat="1" x14ac:dyDescent="0.25">
      <c r="H4374" s="540"/>
      <c r="O4374" s="541"/>
    </row>
    <row r="4375" spans="8:15" s="175" customFormat="1" x14ac:dyDescent="0.25">
      <c r="H4375" s="540"/>
      <c r="O4375" s="541"/>
    </row>
    <row r="4376" spans="8:15" s="175" customFormat="1" x14ac:dyDescent="0.25">
      <c r="H4376" s="540"/>
      <c r="O4376" s="541"/>
    </row>
    <row r="4377" spans="8:15" s="175" customFormat="1" x14ac:dyDescent="0.25">
      <c r="H4377" s="540"/>
      <c r="O4377" s="541"/>
    </row>
    <row r="4378" spans="8:15" s="175" customFormat="1" x14ac:dyDescent="0.25">
      <c r="H4378" s="540"/>
      <c r="O4378" s="541"/>
    </row>
    <row r="4379" spans="8:15" s="175" customFormat="1" x14ac:dyDescent="0.25">
      <c r="H4379" s="540"/>
      <c r="O4379" s="541"/>
    </row>
    <row r="4380" spans="8:15" s="175" customFormat="1" x14ac:dyDescent="0.25">
      <c r="H4380" s="540"/>
      <c r="O4380" s="541"/>
    </row>
    <row r="4381" spans="8:15" s="175" customFormat="1" x14ac:dyDescent="0.25">
      <c r="H4381" s="540"/>
      <c r="O4381" s="541"/>
    </row>
    <row r="4382" spans="8:15" s="175" customFormat="1" x14ac:dyDescent="0.25">
      <c r="H4382" s="540"/>
      <c r="O4382" s="541"/>
    </row>
    <row r="4383" spans="8:15" s="175" customFormat="1" x14ac:dyDescent="0.25">
      <c r="H4383" s="540"/>
      <c r="O4383" s="541"/>
    </row>
    <row r="4384" spans="8:15" s="175" customFormat="1" x14ac:dyDescent="0.25">
      <c r="H4384" s="540"/>
      <c r="O4384" s="541"/>
    </row>
    <row r="4385" spans="8:15" s="175" customFormat="1" x14ac:dyDescent="0.25">
      <c r="H4385" s="540"/>
      <c r="O4385" s="541"/>
    </row>
    <row r="4386" spans="8:15" s="175" customFormat="1" x14ac:dyDescent="0.25">
      <c r="H4386" s="540"/>
      <c r="O4386" s="541"/>
    </row>
    <row r="4387" spans="8:15" s="175" customFormat="1" x14ac:dyDescent="0.25">
      <c r="H4387" s="540"/>
      <c r="O4387" s="541"/>
    </row>
    <row r="4388" spans="8:15" s="175" customFormat="1" x14ac:dyDescent="0.25">
      <c r="H4388" s="540"/>
      <c r="O4388" s="541"/>
    </row>
    <row r="4389" spans="8:15" s="175" customFormat="1" x14ac:dyDescent="0.25">
      <c r="H4389" s="540"/>
      <c r="O4389" s="541"/>
    </row>
    <row r="4390" spans="8:15" s="175" customFormat="1" x14ac:dyDescent="0.25">
      <c r="H4390" s="540"/>
      <c r="O4390" s="541"/>
    </row>
    <row r="4391" spans="8:15" s="175" customFormat="1" x14ac:dyDescent="0.25">
      <c r="H4391" s="540"/>
      <c r="O4391" s="541"/>
    </row>
    <row r="4392" spans="8:15" s="175" customFormat="1" x14ac:dyDescent="0.25">
      <c r="H4392" s="540"/>
      <c r="O4392" s="541"/>
    </row>
    <row r="4393" spans="8:15" s="175" customFormat="1" x14ac:dyDescent="0.25">
      <c r="H4393" s="540"/>
      <c r="O4393" s="541"/>
    </row>
    <row r="4394" spans="8:15" s="175" customFormat="1" x14ac:dyDescent="0.25">
      <c r="H4394" s="540"/>
      <c r="O4394" s="541"/>
    </row>
    <row r="4395" spans="8:15" s="175" customFormat="1" x14ac:dyDescent="0.25">
      <c r="H4395" s="540"/>
      <c r="O4395" s="541"/>
    </row>
    <row r="4396" spans="8:15" s="175" customFormat="1" x14ac:dyDescent="0.25">
      <c r="H4396" s="540"/>
      <c r="O4396" s="541"/>
    </row>
    <row r="4397" spans="8:15" s="175" customFormat="1" x14ac:dyDescent="0.25">
      <c r="H4397" s="540"/>
      <c r="O4397" s="541"/>
    </row>
    <row r="4398" spans="8:15" s="175" customFormat="1" x14ac:dyDescent="0.25">
      <c r="H4398" s="540"/>
      <c r="O4398" s="541"/>
    </row>
    <row r="4399" spans="8:15" s="175" customFormat="1" x14ac:dyDescent="0.25">
      <c r="H4399" s="540"/>
      <c r="O4399" s="541"/>
    </row>
    <row r="4400" spans="8:15" s="175" customFormat="1" x14ac:dyDescent="0.25">
      <c r="H4400" s="540"/>
      <c r="O4400" s="541"/>
    </row>
    <row r="4401" spans="8:15" s="175" customFormat="1" x14ac:dyDescent="0.25">
      <c r="H4401" s="540"/>
      <c r="O4401" s="541"/>
    </row>
    <row r="4402" spans="8:15" s="175" customFormat="1" x14ac:dyDescent="0.25">
      <c r="H4402" s="540"/>
      <c r="O4402" s="541"/>
    </row>
    <row r="4403" spans="8:15" s="175" customFormat="1" x14ac:dyDescent="0.25">
      <c r="H4403" s="540"/>
      <c r="O4403" s="541"/>
    </row>
    <row r="4404" spans="8:15" s="175" customFormat="1" x14ac:dyDescent="0.25">
      <c r="H4404" s="540"/>
      <c r="O4404" s="541"/>
    </row>
    <row r="4405" spans="8:15" s="175" customFormat="1" x14ac:dyDescent="0.25">
      <c r="H4405" s="540"/>
      <c r="O4405" s="541"/>
    </row>
    <row r="4406" spans="8:15" s="175" customFormat="1" x14ac:dyDescent="0.25">
      <c r="H4406" s="540"/>
      <c r="O4406" s="541"/>
    </row>
    <row r="4407" spans="8:15" s="175" customFormat="1" x14ac:dyDescent="0.25">
      <c r="H4407" s="540"/>
      <c r="O4407" s="541"/>
    </row>
    <row r="4408" spans="8:15" s="175" customFormat="1" x14ac:dyDescent="0.25">
      <c r="H4408" s="540"/>
      <c r="O4408" s="541"/>
    </row>
    <row r="4409" spans="8:15" s="175" customFormat="1" x14ac:dyDescent="0.25">
      <c r="H4409" s="540"/>
      <c r="O4409" s="541"/>
    </row>
    <row r="4410" spans="8:15" s="175" customFormat="1" x14ac:dyDescent="0.25">
      <c r="H4410" s="540"/>
      <c r="O4410" s="541"/>
    </row>
    <row r="4411" spans="8:15" s="175" customFormat="1" x14ac:dyDescent="0.25">
      <c r="H4411" s="540"/>
      <c r="O4411" s="541"/>
    </row>
    <row r="4412" spans="8:15" s="175" customFormat="1" x14ac:dyDescent="0.25">
      <c r="H4412" s="540"/>
      <c r="O4412" s="541"/>
    </row>
    <row r="4413" spans="8:15" s="175" customFormat="1" x14ac:dyDescent="0.25">
      <c r="H4413" s="540"/>
      <c r="O4413" s="541"/>
    </row>
    <row r="4414" spans="8:15" s="175" customFormat="1" x14ac:dyDescent="0.25">
      <c r="H4414" s="540"/>
      <c r="O4414" s="541"/>
    </row>
    <row r="4415" spans="8:15" s="175" customFormat="1" x14ac:dyDescent="0.25">
      <c r="H4415" s="540"/>
      <c r="O4415" s="541"/>
    </row>
    <row r="4416" spans="8:15" s="175" customFormat="1" x14ac:dyDescent="0.25">
      <c r="H4416" s="540"/>
      <c r="O4416" s="541"/>
    </row>
    <row r="4417" spans="8:15" s="175" customFormat="1" x14ac:dyDescent="0.25">
      <c r="H4417" s="540"/>
      <c r="O4417" s="541"/>
    </row>
    <row r="4418" spans="8:15" s="175" customFormat="1" x14ac:dyDescent="0.25">
      <c r="H4418" s="540"/>
      <c r="O4418" s="541"/>
    </row>
    <row r="4419" spans="8:15" s="175" customFormat="1" x14ac:dyDescent="0.25">
      <c r="H4419" s="540"/>
      <c r="O4419" s="541"/>
    </row>
    <row r="4420" spans="8:15" s="175" customFormat="1" x14ac:dyDescent="0.25">
      <c r="H4420" s="540"/>
      <c r="O4420" s="541"/>
    </row>
    <row r="4421" spans="8:15" s="175" customFormat="1" x14ac:dyDescent="0.25">
      <c r="H4421" s="540"/>
      <c r="O4421" s="541"/>
    </row>
    <row r="4422" spans="8:15" s="175" customFormat="1" x14ac:dyDescent="0.25">
      <c r="H4422" s="540"/>
      <c r="O4422" s="541"/>
    </row>
    <row r="4423" spans="8:15" s="175" customFormat="1" x14ac:dyDescent="0.25">
      <c r="H4423" s="540"/>
      <c r="O4423" s="541"/>
    </row>
    <row r="4424" spans="8:15" s="175" customFormat="1" x14ac:dyDescent="0.25">
      <c r="H4424" s="540"/>
      <c r="O4424" s="541"/>
    </row>
    <row r="4425" spans="8:15" s="175" customFormat="1" x14ac:dyDescent="0.25">
      <c r="H4425" s="540"/>
      <c r="O4425" s="541"/>
    </row>
    <row r="4426" spans="8:15" s="175" customFormat="1" x14ac:dyDescent="0.25">
      <c r="H4426" s="540"/>
      <c r="O4426" s="541"/>
    </row>
    <row r="4427" spans="8:15" s="175" customFormat="1" x14ac:dyDescent="0.25">
      <c r="H4427" s="540"/>
      <c r="O4427" s="541"/>
    </row>
    <row r="4428" spans="8:15" s="175" customFormat="1" x14ac:dyDescent="0.25">
      <c r="H4428" s="540"/>
      <c r="O4428" s="541"/>
    </row>
    <row r="4429" spans="8:15" s="175" customFormat="1" x14ac:dyDescent="0.25">
      <c r="H4429" s="540"/>
      <c r="O4429" s="541"/>
    </row>
    <row r="4430" spans="8:15" s="175" customFormat="1" x14ac:dyDescent="0.25">
      <c r="H4430" s="540"/>
      <c r="O4430" s="541"/>
    </row>
    <row r="4431" spans="8:15" s="175" customFormat="1" x14ac:dyDescent="0.25">
      <c r="H4431" s="540"/>
      <c r="O4431" s="541"/>
    </row>
    <row r="4432" spans="8:15" s="175" customFormat="1" x14ac:dyDescent="0.25">
      <c r="H4432" s="540"/>
      <c r="O4432" s="541"/>
    </row>
    <row r="4433" spans="8:15" s="175" customFormat="1" x14ac:dyDescent="0.25">
      <c r="H4433" s="540"/>
      <c r="O4433" s="541"/>
    </row>
    <row r="4434" spans="8:15" s="175" customFormat="1" x14ac:dyDescent="0.25">
      <c r="H4434" s="540"/>
      <c r="O4434" s="541"/>
    </row>
    <row r="4435" spans="8:15" s="175" customFormat="1" x14ac:dyDescent="0.25">
      <c r="H4435" s="540"/>
      <c r="O4435" s="541"/>
    </row>
    <row r="4436" spans="8:15" s="175" customFormat="1" x14ac:dyDescent="0.25">
      <c r="H4436" s="540"/>
      <c r="O4436" s="541"/>
    </row>
    <row r="4437" spans="8:15" s="175" customFormat="1" x14ac:dyDescent="0.25">
      <c r="H4437" s="540"/>
      <c r="O4437" s="541"/>
    </row>
    <row r="4438" spans="8:15" s="175" customFormat="1" x14ac:dyDescent="0.25">
      <c r="H4438" s="540"/>
      <c r="O4438" s="541"/>
    </row>
    <row r="4439" spans="8:15" s="175" customFormat="1" x14ac:dyDescent="0.25">
      <c r="H4439" s="540"/>
      <c r="O4439" s="541"/>
    </row>
    <row r="4440" spans="8:15" s="175" customFormat="1" x14ac:dyDescent="0.25">
      <c r="H4440" s="540"/>
      <c r="O4440" s="541"/>
    </row>
    <row r="4441" spans="8:15" s="175" customFormat="1" x14ac:dyDescent="0.25">
      <c r="H4441" s="540"/>
      <c r="O4441" s="541"/>
    </row>
    <row r="4442" spans="8:15" s="175" customFormat="1" x14ac:dyDescent="0.25">
      <c r="H4442" s="540"/>
      <c r="O4442" s="541"/>
    </row>
    <row r="4443" spans="8:15" s="175" customFormat="1" x14ac:dyDescent="0.25">
      <c r="H4443" s="540"/>
      <c r="O4443" s="541"/>
    </row>
    <row r="4444" spans="8:15" s="175" customFormat="1" x14ac:dyDescent="0.25">
      <c r="H4444" s="540"/>
      <c r="O4444" s="541"/>
    </row>
    <row r="4445" spans="8:15" s="175" customFormat="1" x14ac:dyDescent="0.25">
      <c r="H4445" s="540"/>
      <c r="O4445" s="541"/>
    </row>
    <row r="4446" spans="8:15" s="175" customFormat="1" x14ac:dyDescent="0.25">
      <c r="H4446" s="540"/>
      <c r="O4446" s="541"/>
    </row>
    <row r="4447" spans="8:15" s="175" customFormat="1" x14ac:dyDescent="0.25">
      <c r="H4447" s="540"/>
      <c r="O4447" s="541"/>
    </row>
    <row r="4448" spans="8:15" s="175" customFormat="1" x14ac:dyDescent="0.25">
      <c r="H4448" s="540"/>
      <c r="O4448" s="541"/>
    </row>
    <row r="4449" spans="8:15" s="175" customFormat="1" x14ac:dyDescent="0.25">
      <c r="H4449" s="540"/>
      <c r="O4449" s="541"/>
    </row>
    <row r="4450" spans="8:15" s="175" customFormat="1" x14ac:dyDescent="0.25">
      <c r="H4450" s="540"/>
      <c r="O4450" s="541"/>
    </row>
    <row r="4451" spans="8:15" s="175" customFormat="1" x14ac:dyDescent="0.25">
      <c r="H4451" s="540"/>
      <c r="O4451" s="541"/>
    </row>
    <row r="4452" spans="8:15" s="175" customFormat="1" x14ac:dyDescent="0.25">
      <c r="H4452" s="540"/>
      <c r="O4452" s="541"/>
    </row>
    <row r="4453" spans="8:15" s="175" customFormat="1" x14ac:dyDescent="0.25">
      <c r="H4453" s="540"/>
      <c r="O4453" s="541"/>
    </row>
    <row r="4454" spans="8:15" s="175" customFormat="1" x14ac:dyDescent="0.25">
      <c r="H4454" s="540"/>
      <c r="O4454" s="541"/>
    </row>
    <row r="4455" spans="8:15" s="175" customFormat="1" x14ac:dyDescent="0.25">
      <c r="H4455" s="540"/>
      <c r="O4455" s="541"/>
    </row>
    <row r="4456" spans="8:15" s="175" customFormat="1" x14ac:dyDescent="0.25">
      <c r="H4456" s="540"/>
      <c r="O4456" s="541"/>
    </row>
    <row r="4457" spans="8:15" s="175" customFormat="1" x14ac:dyDescent="0.25">
      <c r="H4457" s="540"/>
      <c r="O4457" s="541"/>
    </row>
    <row r="4458" spans="8:15" s="175" customFormat="1" x14ac:dyDescent="0.25">
      <c r="H4458" s="540"/>
      <c r="O4458" s="541"/>
    </row>
    <row r="4459" spans="8:15" s="175" customFormat="1" x14ac:dyDescent="0.25">
      <c r="H4459" s="540"/>
      <c r="O4459" s="541"/>
    </row>
    <row r="4460" spans="8:15" s="175" customFormat="1" x14ac:dyDescent="0.25">
      <c r="H4460" s="540"/>
      <c r="O4460" s="541"/>
    </row>
    <row r="4461" spans="8:15" s="175" customFormat="1" x14ac:dyDescent="0.25">
      <c r="H4461" s="540"/>
      <c r="O4461" s="541"/>
    </row>
    <row r="4462" spans="8:15" s="175" customFormat="1" x14ac:dyDescent="0.25">
      <c r="H4462" s="540"/>
      <c r="O4462" s="541"/>
    </row>
    <row r="4463" spans="8:15" s="175" customFormat="1" x14ac:dyDescent="0.25">
      <c r="H4463" s="540"/>
      <c r="O4463" s="541"/>
    </row>
    <row r="4464" spans="8:15" s="175" customFormat="1" x14ac:dyDescent="0.25">
      <c r="H4464" s="540"/>
      <c r="O4464" s="541"/>
    </row>
    <row r="4465" spans="8:15" s="175" customFormat="1" x14ac:dyDescent="0.25">
      <c r="H4465" s="540"/>
      <c r="O4465" s="541"/>
    </row>
    <row r="4466" spans="8:15" s="175" customFormat="1" x14ac:dyDescent="0.25">
      <c r="H4466" s="540"/>
      <c r="O4466" s="541"/>
    </row>
    <row r="4467" spans="8:15" s="175" customFormat="1" x14ac:dyDescent="0.25">
      <c r="H4467" s="540"/>
      <c r="O4467" s="541"/>
    </row>
    <row r="4468" spans="8:15" s="175" customFormat="1" x14ac:dyDescent="0.25">
      <c r="H4468" s="540"/>
      <c r="O4468" s="541"/>
    </row>
    <row r="4469" spans="8:15" s="175" customFormat="1" x14ac:dyDescent="0.25">
      <c r="H4469" s="540"/>
      <c r="O4469" s="541"/>
    </row>
    <row r="4470" spans="8:15" s="175" customFormat="1" x14ac:dyDescent="0.25">
      <c r="H4470" s="540"/>
      <c r="O4470" s="541"/>
    </row>
    <row r="4471" spans="8:15" s="175" customFormat="1" x14ac:dyDescent="0.25">
      <c r="H4471" s="540"/>
      <c r="O4471" s="541"/>
    </row>
    <row r="4472" spans="8:15" s="175" customFormat="1" x14ac:dyDescent="0.25">
      <c r="H4472" s="540"/>
      <c r="O4472" s="541"/>
    </row>
    <row r="4473" spans="8:15" s="175" customFormat="1" x14ac:dyDescent="0.25">
      <c r="H4473" s="540"/>
      <c r="O4473" s="541"/>
    </row>
    <row r="4474" spans="8:15" s="175" customFormat="1" x14ac:dyDescent="0.25">
      <c r="H4474" s="540"/>
      <c r="O4474" s="541"/>
    </row>
    <row r="4475" spans="8:15" s="175" customFormat="1" x14ac:dyDescent="0.25">
      <c r="H4475" s="540"/>
      <c r="O4475" s="541"/>
    </row>
    <row r="4476" spans="8:15" s="175" customFormat="1" x14ac:dyDescent="0.25">
      <c r="H4476" s="540"/>
      <c r="O4476" s="541"/>
    </row>
    <row r="4477" spans="8:15" s="175" customFormat="1" x14ac:dyDescent="0.25">
      <c r="H4477" s="540"/>
      <c r="O4477" s="541"/>
    </row>
    <row r="4478" spans="8:15" s="175" customFormat="1" x14ac:dyDescent="0.25">
      <c r="H4478" s="540"/>
      <c r="O4478" s="541"/>
    </row>
    <row r="4479" spans="8:15" s="175" customFormat="1" x14ac:dyDescent="0.25">
      <c r="H4479" s="540"/>
      <c r="O4479" s="541"/>
    </row>
    <row r="4480" spans="8:15" s="175" customFormat="1" x14ac:dyDescent="0.25">
      <c r="H4480" s="540"/>
      <c r="O4480" s="541"/>
    </row>
    <row r="4481" spans="8:15" s="175" customFormat="1" x14ac:dyDescent="0.25">
      <c r="H4481" s="540"/>
      <c r="O4481" s="541"/>
    </row>
    <row r="4482" spans="8:15" s="175" customFormat="1" x14ac:dyDescent="0.25">
      <c r="H4482" s="540"/>
      <c r="O4482" s="541"/>
    </row>
    <row r="4483" spans="8:15" s="175" customFormat="1" x14ac:dyDescent="0.25">
      <c r="H4483" s="540"/>
      <c r="O4483" s="541"/>
    </row>
    <row r="4484" spans="8:15" s="175" customFormat="1" x14ac:dyDescent="0.25">
      <c r="H4484" s="540"/>
      <c r="O4484" s="541"/>
    </row>
    <row r="4485" spans="8:15" s="175" customFormat="1" x14ac:dyDescent="0.25">
      <c r="H4485" s="540"/>
      <c r="O4485" s="541"/>
    </row>
    <row r="4486" spans="8:15" s="175" customFormat="1" x14ac:dyDescent="0.25">
      <c r="H4486" s="540"/>
      <c r="O4486" s="541"/>
    </row>
    <row r="4487" spans="8:15" s="175" customFormat="1" x14ac:dyDescent="0.25">
      <c r="H4487" s="540"/>
      <c r="O4487" s="541"/>
    </row>
    <row r="4488" spans="8:15" s="175" customFormat="1" x14ac:dyDescent="0.25">
      <c r="H4488" s="540"/>
      <c r="O4488" s="541"/>
    </row>
    <row r="4489" spans="8:15" s="175" customFormat="1" x14ac:dyDescent="0.25">
      <c r="H4489" s="540"/>
      <c r="O4489" s="541"/>
    </row>
    <row r="4490" spans="8:15" s="175" customFormat="1" x14ac:dyDescent="0.25">
      <c r="H4490" s="540"/>
      <c r="O4490" s="541"/>
    </row>
    <row r="4491" spans="8:15" s="175" customFormat="1" x14ac:dyDescent="0.25">
      <c r="H4491" s="540"/>
      <c r="O4491" s="541"/>
    </row>
    <row r="4492" spans="8:15" s="175" customFormat="1" x14ac:dyDescent="0.25">
      <c r="H4492" s="540"/>
      <c r="O4492" s="541"/>
    </row>
    <row r="4493" spans="8:15" s="175" customFormat="1" x14ac:dyDescent="0.25">
      <c r="H4493" s="540"/>
      <c r="O4493" s="541"/>
    </row>
    <row r="4494" spans="8:15" s="175" customFormat="1" x14ac:dyDescent="0.25">
      <c r="H4494" s="540"/>
      <c r="O4494" s="541"/>
    </row>
    <row r="4495" spans="8:15" s="175" customFormat="1" x14ac:dyDescent="0.25">
      <c r="H4495" s="540"/>
      <c r="O4495" s="541"/>
    </row>
    <row r="4496" spans="8:15" s="175" customFormat="1" x14ac:dyDescent="0.25">
      <c r="H4496" s="540"/>
      <c r="O4496" s="541"/>
    </row>
    <row r="4497" spans="8:15" s="175" customFormat="1" x14ac:dyDescent="0.25">
      <c r="H4497" s="540"/>
      <c r="O4497" s="541"/>
    </row>
    <row r="4498" spans="8:15" s="175" customFormat="1" x14ac:dyDescent="0.25">
      <c r="H4498" s="540"/>
      <c r="O4498" s="541"/>
    </row>
    <row r="4499" spans="8:15" s="175" customFormat="1" x14ac:dyDescent="0.25">
      <c r="H4499" s="540"/>
      <c r="O4499" s="541"/>
    </row>
    <row r="4500" spans="8:15" s="175" customFormat="1" x14ac:dyDescent="0.25">
      <c r="H4500" s="540"/>
      <c r="O4500" s="541"/>
    </row>
    <row r="4501" spans="8:15" s="175" customFormat="1" x14ac:dyDescent="0.25">
      <c r="H4501" s="540"/>
      <c r="O4501" s="541"/>
    </row>
    <row r="4502" spans="8:15" s="175" customFormat="1" x14ac:dyDescent="0.25">
      <c r="H4502" s="540"/>
      <c r="O4502" s="541"/>
    </row>
    <row r="4503" spans="8:15" s="175" customFormat="1" x14ac:dyDescent="0.25">
      <c r="H4503" s="540"/>
      <c r="O4503" s="541"/>
    </row>
    <row r="4504" spans="8:15" s="175" customFormat="1" x14ac:dyDescent="0.25">
      <c r="H4504" s="540"/>
      <c r="O4504" s="541"/>
    </row>
    <row r="4505" spans="8:15" s="175" customFormat="1" x14ac:dyDescent="0.25">
      <c r="H4505" s="540"/>
      <c r="O4505" s="541"/>
    </row>
    <row r="4506" spans="8:15" s="175" customFormat="1" x14ac:dyDescent="0.25">
      <c r="H4506" s="540"/>
      <c r="O4506" s="541"/>
    </row>
    <row r="4507" spans="8:15" s="175" customFormat="1" x14ac:dyDescent="0.25">
      <c r="H4507" s="540"/>
      <c r="O4507" s="541"/>
    </row>
    <row r="4508" spans="8:15" s="175" customFormat="1" x14ac:dyDescent="0.25">
      <c r="H4508" s="540"/>
      <c r="O4508" s="541"/>
    </row>
    <row r="4509" spans="8:15" s="175" customFormat="1" x14ac:dyDescent="0.25">
      <c r="H4509" s="540"/>
      <c r="O4509" s="541"/>
    </row>
    <row r="4510" spans="8:15" s="175" customFormat="1" x14ac:dyDescent="0.25">
      <c r="H4510" s="540"/>
      <c r="O4510" s="541"/>
    </row>
    <row r="4511" spans="8:15" s="175" customFormat="1" x14ac:dyDescent="0.25">
      <c r="H4511" s="540"/>
      <c r="O4511" s="541"/>
    </row>
    <row r="4512" spans="8:15" s="175" customFormat="1" x14ac:dyDescent="0.25">
      <c r="H4512" s="540"/>
      <c r="O4512" s="541"/>
    </row>
    <row r="4513" spans="8:15" s="175" customFormat="1" x14ac:dyDescent="0.25">
      <c r="H4513" s="540"/>
      <c r="O4513" s="541"/>
    </row>
    <row r="4514" spans="8:15" s="175" customFormat="1" x14ac:dyDescent="0.25">
      <c r="H4514" s="540"/>
      <c r="O4514" s="541"/>
    </row>
    <row r="4515" spans="8:15" s="175" customFormat="1" x14ac:dyDescent="0.25">
      <c r="H4515" s="540"/>
      <c r="O4515" s="541"/>
    </row>
    <row r="4516" spans="8:15" s="175" customFormat="1" x14ac:dyDescent="0.25">
      <c r="H4516" s="540"/>
      <c r="O4516" s="541"/>
    </row>
    <row r="4517" spans="8:15" s="175" customFormat="1" x14ac:dyDescent="0.25">
      <c r="H4517" s="540"/>
      <c r="O4517" s="541"/>
    </row>
    <row r="4518" spans="8:15" s="175" customFormat="1" x14ac:dyDescent="0.25">
      <c r="H4518" s="540"/>
      <c r="O4518" s="541"/>
    </row>
    <row r="4519" spans="8:15" s="175" customFormat="1" x14ac:dyDescent="0.25">
      <c r="H4519" s="540"/>
      <c r="O4519" s="541"/>
    </row>
    <row r="4520" spans="8:15" s="175" customFormat="1" x14ac:dyDescent="0.25">
      <c r="H4520" s="540"/>
      <c r="O4520" s="541"/>
    </row>
    <row r="4521" spans="8:15" s="175" customFormat="1" x14ac:dyDescent="0.25">
      <c r="H4521" s="540"/>
      <c r="O4521" s="541"/>
    </row>
    <row r="4522" spans="8:15" s="175" customFormat="1" x14ac:dyDescent="0.25">
      <c r="H4522" s="540"/>
      <c r="O4522" s="541"/>
    </row>
    <row r="4523" spans="8:15" s="175" customFormat="1" x14ac:dyDescent="0.25">
      <c r="H4523" s="540"/>
      <c r="O4523" s="541"/>
    </row>
    <row r="4524" spans="8:15" s="175" customFormat="1" x14ac:dyDescent="0.25">
      <c r="H4524" s="540"/>
      <c r="O4524" s="541"/>
    </row>
    <row r="4525" spans="8:15" s="175" customFormat="1" x14ac:dyDescent="0.25">
      <c r="H4525" s="540"/>
      <c r="O4525" s="541"/>
    </row>
    <row r="4526" spans="8:15" s="175" customFormat="1" x14ac:dyDescent="0.25">
      <c r="H4526" s="540"/>
      <c r="O4526" s="541"/>
    </row>
    <row r="4527" spans="8:15" s="175" customFormat="1" x14ac:dyDescent="0.25">
      <c r="H4527" s="540"/>
      <c r="O4527" s="541"/>
    </row>
    <row r="4528" spans="8:15" s="175" customFormat="1" x14ac:dyDescent="0.25">
      <c r="H4528" s="540"/>
      <c r="O4528" s="541"/>
    </row>
    <row r="4529" spans="8:15" s="175" customFormat="1" x14ac:dyDescent="0.25">
      <c r="H4529" s="540"/>
      <c r="O4529" s="541"/>
    </row>
    <row r="4530" spans="8:15" s="175" customFormat="1" x14ac:dyDescent="0.25">
      <c r="H4530" s="540"/>
      <c r="O4530" s="541"/>
    </row>
    <row r="4531" spans="8:15" s="175" customFormat="1" x14ac:dyDescent="0.25">
      <c r="H4531" s="540"/>
      <c r="O4531" s="541"/>
    </row>
    <row r="4532" spans="8:15" s="175" customFormat="1" x14ac:dyDescent="0.25">
      <c r="H4532" s="540"/>
      <c r="O4532" s="541"/>
    </row>
    <row r="4533" spans="8:15" s="175" customFormat="1" x14ac:dyDescent="0.25">
      <c r="H4533" s="540"/>
      <c r="O4533" s="541"/>
    </row>
    <row r="4534" spans="8:15" s="175" customFormat="1" x14ac:dyDescent="0.25">
      <c r="H4534" s="540"/>
      <c r="O4534" s="541"/>
    </row>
    <row r="4535" spans="8:15" s="175" customFormat="1" x14ac:dyDescent="0.25">
      <c r="H4535" s="540"/>
      <c r="O4535" s="541"/>
    </row>
    <row r="4536" spans="8:15" s="175" customFormat="1" x14ac:dyDescent="0.25">
      <c r="H4536" s="540"/>
      <c r="O4536" s="541"/>
    </row>
    <row r="4537" spans="8:15" s="175" customFormat="1" x14ac:dyDescent="0.25">
      <c r="H4537" s="540"/>
      <c r="O4537" s="541"/>
    </row>
    <row r="4538" spans="8:15" s="175" customFormat="1" x14ac:dyDescent="0.25">
      <c r="H4538" s="540"/>
      <c r="O4538" s="541"/>
    </row>
    <row r="4539" spans="8:15" s="175" customFormat="1" x14ac:dyDescent="0.25">
      <c r="H4539" s="540"/>
      <c r="O4539" s="541"/>
    </row>
    <row r="4540" spans="8:15" s="175" customFormat="1" x14ac:dyDescent="0.25">
      <c r="H4540" s="540"/>
      <c r="O4540" s="541"/>
    </row>
    <row r="4541" spans="8:15" s="175" customFormat="1" x14ac:dyDescent="0.25">
      <c r="H4541" s="540"/>
      <c r="O4541" s="541"/>
    </row>
    <row r="4542" spans="8:15" s="175" customFormat="1" x14ac:dyDescent="0.25">
      <c r="H4542" s="540"/>
      <c r="O4542" s="541"/>
    </row>
    <row r="4543" spans="8:15" s="175" customFormat="1" x14ac:dyDescent="0.25">
      <c r="H4543" s="540"/>
      <c r="O4543" s="541"/>
    </row>
    <row r="4544" spans="8:15" s="175" customFormat="1" x14ac:dyDescent="0.25">
      <c r="H4544" s="540"/>
      <c r="O4544" s="541"/>
    </row>
    <row r="4545" spans="8:15" s="175" customFormat="1" x14ac:dyDescent="0.25">
      <c r="H4545" s="540"/>
      <c r="O4545" s="541"/>
    </row>
    <row r="4546" spans="8:15" s="175" customFormat="1" x14ac:dyDescent="0.25">
      <c r="H4546" s="540"/>
      <c r="O4546" s="541"/>
    </row>
    <row r="4547" spans="8:15" s="175" customFormat="1" x14ac:dyDescent="0.25">
      <c r="H4547" s="540"/>
      <c r="O4547" s="541"/>
    </row>
    <row r="4548" spans="8:15" s="175" customFormat="1" x14ac:dyDescent="0.25">
      <c r="H4548" s="540"/>
      <c r="O4548" s="541"/>
    </row>
    <row r="4549" spans="8:15" s="175" customFormat="1" x14ac:dyDescent="0.25">
      <c r="H4549" s="540"/>
      <c r="O4549" s="541"/>
    </row>
    <row r="4550" spans="8:15" s="175" customFormat="1" x14ac:dyDescent="0.25">
      <c r="H4550" s="540"/>
      <c r="O4550" s="541"/>
    </row>
    <row r="4551" spans="8:15" s="175" customFormat="1" x14ac:dyDescent="0.25">
      <c r="H4551" s="540"/>
      <c r="O4551" s="541"/>
    </row>
    <row r="4552" spans="8:15" s="175" customFormat="1" x14ac:dyDescent="0.25">
      <c r="H4552" s="540"/>
      <c r="O4552" s="541"/>
    </row>
    <row r="4553" spans="8:15" s="175" customFormat="1" x14ac:dyDescent="0.25">
      <c r="H4553" s="540"/>
      <c r="O4553" s="541"/>
    </row>
    <row r="4554" spans="8:15" s="175" customFormat="1" x14ac:dyDescent="0.25">
      <c r="H4554" s="540"/>
      <c r="O4554" s="541"/>
    </row>
    <row r="4555" spans="8:15" s="175" customFormat="1" x14ac:dyDescent="0.25">
      <c r="H4555" s="540"/>
      <c r="O4555" s="541"/>
    </row>
    <row r="4556" spans="8:15" s="175" customFormat="1" x14ac:dyDescent="0.25">
      <c r="H4556" s="540"/>
      <c r="O4556" s="541"/>
    </row>
    <row r="4557" spans="8:15" s="175" customFormat="1" x14ac:dyDescent="0.25">
      <c r="H4557" s="540"/>
      <c r="O4557" s="541"/>
    </row>
    <row r="4558" spans="8:15" s="175" customFormat="1" x14ac:dyDescent="0.25">
      <c r="H4558" s="540"/>
      <c r="O4558" s="541"/>
    </row>
    <row r="4559" spans="8:15" s="175" customFormat="1" x14ac:dyDescent="0.25">
      <c r="H4559" s="540"/>
      <c r="O4559" s="541"/>
    </row>
    <row r="4560" spans="8:15" s="175" customFormat="1" x14ac:dyDescent="0.25">
      <c r="H4560" s="540"/>
      <c r="O4560" s="541"/>
    </row>
    <row r="4561" spans="8:15" s="175" customFormat="1" x14ac:dyDescent="0.25">
      <c r="H4561" s="540"/>
      <c r="O4561" s="541"/>
    </row>
    <row r="4562" spans="8:15" s="175" customFormat="1" x14ac:dyDescent="0.25">
      <c r="H4562" s="540"/>
      <c r="O4562" s="541"/>
    </row>
    <row r="4563" spans="8:15" s="175" customFormat="1" x14ac:dyDescent="0.25">
      <c r="H4563" s="540"/>
      <c r="O4563" s="541"/>
    </row>
    <row r="4564" spans="8:15" s="175" customFormat="1" x14ac:dyDescent="0.25">
      <c r="H4564" s="540"/>
      <c r="O4564" s="541"/>
    </row>
    <row r="4565" spans="8:15" s="175" customFormat="1" x14ac:dyDescent="0.25">
      <c r="H4565" s="540"/>
      <c r="O4565" s="541"/>
    </row>
    <row r="4566" spans="8:15" s="175" customFormat="1" x14ac:dyDescent="0.25">
      <c r="H4566" s="540"/>
      <c r="O4566" s="541"/>
    </row>
    <row r="4567" spans="8:15" s="175" customFormat="1" x14ac:dyDescent="0.25">
      <c r="H4567" s="540"/>
      <c r="O4567" s="541"/>
    </row>
    <row r="4568" spans="8:15" s="175" customFormat="1" x14ac:dyDescent="0.25">
      <c r="H4568" s="540"/>
      <c r="O4568" s="541"/>
    </row>
    <row r="4569" spans="8:15" s="175" customFormat="1" x14ac:dyDescent="0.25">
      <c r="H4569" s="540"/>
      <c r="O4569" s="541"/>
    </row>
    <row r="4570" spans="8:15" s="175" customFormat="1" x14ac:dyDescent="0.25">
      <c r="H4570" s="540"/>
      <c r="O4570" s="541"/>
    </row>
    <row r="4571" spans="8:15" s="175" customFormat="1" x14ac:dyDescent="0.25">
      <c r="H4571" s="540"/>
      <c r="O4571" s="541"/>
    </row>
    <row r="4572" spans="8:15" s="175" customFormat="1" x14ac:dyDescent="0.25">
      <c r="H4572" s="540"/>
      <c r="O4572" s="541"/>
    </row>
    <row r="4573" spans="8:15" s="175" customFormat="1" x14ac:dyDescent="0.25">
      <c r="H4573" s="540"/>
      <c r="O4573" s="541"/>
    </row>
    <row r="4574" spans="8:15" s="175" customFormat="1" x14ac:dyDescent="0.25">
      <c r="H4574" s="540"/>
      <c r="O4574" s="541"/>
    </row>
    <row r="4575" spans="8:15" s="175" customFormat="1" x14ac:dyDescent="0.25">
      <c r="H4575" s="540"/>
      <c r="O4575" s="541"/>
    </row>
    <row r="4576" spans="8:15" s="175" customFormat="1" x14ac:dyDescent="0.25">
      <c r="H4576" s="540"/>
      <c r="O4576" s="541"/>
    </row>
    <row r="4577" spans="8:15" s="175" customFormat="1" x14ac:dyDescent="0.25">
      <c r="H4577" s="540"/>
      <c r="O4577" s="541"/>
    </row>
    <row r="4578" spans="8:15" s="175" customFormat="1" x14ac:dyDescent="0.25">
      <c r="H4578" s="540"/>
      <c r="O4578" s="541"/>
    </row>
    <row r="4579" spans="8:15" s="175" customFormat="1" x14ac:dyDescent="0.25">
      <c r="H4579" s="540"/>
      <c r="O4579" s="541"/>
    </row>
    <row r="4580" spans="8:15" s="175" customFormat="1" x14ac:dyDescent="0.25">
      <c r="H4580" s="540"/>
      <c r="O4580" s="541"/>
    </row>
    <row r="4581" spans="8:15" s="175" customFormat="1" x14ac:dyDescent="0.25">
      <c r="H4581" s="540"/>
      <c r="O4581" s="541"/>
    </row>
    <row r="4582" spans="8:15" s="175" customFormat="1" x14ac:dyDescent="0.25">
      <c r="H4582" s="540"/>
      <c r="O4582" s="541"/>
    </row>
    <row r="4583" spans="8:15" s="175" customFormat="1" x14ac:dyDescent="0.25">
      <c r="H4583" s="540"/>
      <c r="O4583" s="541"/>
    </row>
    <row r="4584" spans="8:15" s="175" customFormat="1" x14ac:dyDescent="0.25">
      <c r="H4584" s="540"/>
      <c r="O4584" s="541"/>
    </row>
    <row r="4585" spans="8:15" s="175" customFormat="1" x14ac:dyDescent="0.25">
      <c r="H4585" s="540"/>
      <c r="O4585" s="541"/>
    </row>
    <row r="4586" spans="8:15" s="175" customFormat="1" x14ac:dyDescent="0.25">
      <c r="H4586" s="540"/>
      <c r="O4586" s="541"/>
    </row>
    <row r="4587" spans="8:15" s="175" customFormat="1" x14ac:dyDescent="0.25">
      <c r="H4587" s="540"/>
      <c r="O4587" s="541"/>
    </row>
    <row r="4588" spans="8:15" s="175" customFormat="1" x14ac:dyDescent="0.25">
      <c r="H4588" s="540"/>
      <c r="O4588" s="541"/>
    </row>
    <row r="4589" spans="8:15" s="175" customFormat="1" x14ac:dyDescent="0.25">
      <c r="H4589" s="540"/>
      <c r="O4589" s="541"/>
    </row>
    <row r="4590" spans="8:15" s="175" customFormat="1" x14ac:dyDescent="0.25">
      <c r="H4590" s="540"/>
      <c r="O4590" s="541"/>
    </row>
  </sheetData>
  <sheetProtection algorithmName="SHA-512" hashValue="NoJX6aJaOaQXpstCN+q/FT18p4fbHvfXqsVIEDyUPNEeI1dUhqCTR8W8R4FiBss+I1pklrT/JKDSdZLfZRs+bg==" saltValue="g3w5/nRnuSrrna7dutF39Q==" spinCount="100000" sheet="1" formatCells="0" formatColumns="0" formatRows="0" autoFilter="0" pivotTables="0"/>
  <mergeCells count="1">
    <mergeCell ref="H2:Q2"/>
  </mergeCells>
  <conditionalFormatting sqref="A5:A504">
    <cfRule type="duplicateValues" dxfId="2" priority="3"/>
  </conditionalFormatting>
  <conditionalFormatting sqref="O5:O504">
    <cfRule type="expression" dxfId="1" priority="2">
      <formula>$H5&lt;&gt;"Nein"</formula>
    </cfRule>
  </conditionalFormatting>
  <conditionalFormatting sqref="P5:P504">
    <cfRule type="cellIs" dxfId="0" priority="1" operator="equal">
      <formula>"Restauflösungsdauer fehlt!"</formula>
    </cfRule>
  </conditionalFormatting>
  <dataValidations count="3">
    <dataValidation type="list" allowBlank="1" showInputMessage="1" showErrorMessage="1" sqref="H5:H504" xr:uid="{EA0CC17E-C810-438D-9755-3DC8E8092F09}">
      <formula1>"ja, nein"</formula1>
    </dataValidation>
    <dataValidation type="list" errorStyle="warning" allowBlank="1" showErrorMessage="1" sqref="E5:E504" xr:uid="{CAEEFEA4-C26F-4631-A503-D0FB16928C71}">
      <formula1>BKZ_Arten</formula1>
    </dataValidation>
    <dataValidation errorStyle="warning" allowBlank="1" showErrorMessage="1" sqref="P5:P504 C5:D504 I5:J504 K6:K504" xr:uid="{3F00F497-ECA3-459E-BB0C-DE9403F84529}"/>
  </dataValidations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C2B971E4-27DC-44A2-835D-026D22F69554}">
          <x14:formula1>
            <xm:f>'Drop-Down Listen'!$M$2:$M$501</xm:f>
          </x14:formula1>
          <xm:sqref>B5:B504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EF488-F313-405F-9134-CCA43B634923}">
  <sheetPr>
    <tabColor rgb="FFBDD7EE"/>
  </sheetPr>
  <dimension ref="B1:P44"/>
  <sheetViews>
    <sheetView workbookViewId="0">
      <selection activeCell="D39" sqref="D39:P42"/>
    </sheetView>
  </sheetViews>
  <sheetFormatPr baseColWidth="10" defaultRowHeight="15" x14ac:dyDescent="0.25"/>
  <cols>
    <col min="1" max="1" width="1" style="109" customWidth="1"/>
    <col min="2" max="2" width="8.5703125" style="109" customWidth="1"/>
    <col min="3" max="3" width="70.140625" style="109" customWidth="1"/>
    <col min="4" max="16" width="13.7109375" style="109" customWidth="1"/>
    <col min="17" max="16384" width="11.42578125" style="109"/>
  </cols>
  <sheetData>
    <row r="1" spans="2:16" ht="24.75" thickBot="1" x14ac:dyDescent="0.45">
      <c r="B1" s="398" t="str">
        <f xml:space="preserve"> "E_CF_Rechn: Liquiditätsrechnung " &amp; A_Stammdaten!B11</f>
        <v xml:space="preserve">E_CF_Rechn: Liquiditätsrechnung </v>
      </c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</row>
    <row r="2" spans="2:16" ht="15.75" x14ac:dyDescent="0.25">
      <c r="B2" s="553"/>
      <c r="C2" s="554"/>
      <c r="D2" s="555" t="s">
        <v>566</v>
      </c>
      <c r="E2" s="555" t="s">
        <v>567</v>
      </c>
      <c r="F2" s="555" t="s">
        <v>568</v>
      </c>
      <c r="G2" s="555" t="s">
        <v>569</v>
      </c>
      <c r="H2" s="556" t="s">
        <v>570</v>
      </c>
      <c r="I2" s="555" t="s">
        <v>571</v>
      </c>
      <c r="J2" s="555" t="s">
        <v>572</v>
      </c>
      <c r="K2" s="555" t="s">
        <v>573</v>
      </c>
      <c r="L2" s="555" t="s">
        <v>574</v>
      </c>
      <c r="M2" s="555" t="s">
        <v>575</v>
      </c>
      <c r="N2" s="555" t="s">
        <v>576</v>
      </c>
      <c r="O2" s="555" t="s">
        <v>577</v>
      </c>
      <c r="P2" s="557" t="s">
        <v>578</v>
      </c>
    </row>
    <row r="3" spans="2:16" ht="15" customHeight="1" x14ac:dyDescent="0.25">
      <c r="B3" s="558">
        <v>1</v>
      </c>
      <c r="C3" s="559" t="s">
        <v>579</v>
      </c>
      <c r="D3" s="227">
        <f>SUM(D4,D11:D12,D14:D15)</f>
        <v>0</v>
      </c>
      <c r="E3" s="227">
        <f t="shared" ref="E3:O3" si="0">SUM(E4,E11:E12,E14:E15)</f>
        <v>0</v>
      </c>
      <c r="F3" s="227">
        <f t="shared" si="0"/>
        <v>0</v>
      </c>
      <c r="G3" s="227">
        <f t="shared" si="0"/>
        <v>0</v>
      </c>
      <c r="H3" s="227">
        <f t="shared" si="0"/>
        <v>0</v>
      </c>
      <c r="I3" s="227">
        <f t="shared" si="0"/>
        <v>0</v>
      </c>
      <c r="J3" s="227">
        <f t="shared" si="0"/>
        <v>0</v>
      </c>
      <c r="K3" s="227">
        <f t="shared" si="0"/>
        <v>0</v>
      </c>
      <c r="L3" s="227">
        <f t="shared" si="0"/>
        <v>0</v>
      </c>
      <c r="M3" s="227">
        <f t="shared" si="0"/>
        <v>0</v>
      </c>
      <c r="N3" s="227">
        <f t="shared" si="0"/>
        <v>0</v>
      </c>
      <c r="O3" s="227">
        <f t="shared" si="0"/>
        <v>0</v>
      </c>
      <c r="P3" s="230">
        <f>SUM(D3:O3)</f>
        <v>0</v>
      </c>
    </row>
    <row r="4" spans="2:16" x14ac:dyDescent="0.25">
      <c r="B4" s="560" t="s">
        <v>101</v>
      </c>
      <c r="C4" s="36" t="s">
        <v>319</v>
      </c>
      <c r="D4" s="228">
        <f>SUM(D5:D6)</f>
        <v>0</v>
      </c>
      <c r="E4" s="228">
        <f t="shared" ref="E4:O4" si="1">SUM(E5:E6)</f>
        <v>0</v>
      </c>
      <c r="F4" s="228">
        <f t="shared" si="1"/>
        <v>0</v>
      </c>
      <c r="G4" s="228">
        <f t="shared" si="1"/>
        <v>0</v>
      </c>
      <c r="H4" s="228">
        <f t="shared" si="1"/>
        <v>0</v>
      </c>
      <c r="I4" s="228">
        <f t="shared" si="1"/>
        <v>0</v>
      </c>
      <c r="J4" s="228">
        <f t="shared" si="1"/>
        <v>0</v>
      </c>
      <c r="K4" s="228">
        <f t="shared" si="1"/>
        <v>0</v>
      </c>
      <c r="L4" s="228">
        <f t="shared" si="1"/>
        <v>0</v>
      </c>
      <c r="M4" s="228">
        <f t="shared" si="1"/>
        <v>0</v>
      </c>
      <c r="N4" s="228">
        <f t="shared" si="1"/>
        <v>0</v>
      </c>
      <c r="O4" s="228">
        <f t="shared" si="1"/>
        <v>0</v>
      </c>
      <c r="P4" s="231">
        <f t="shared" ref="P4:P26" si="2">SUM(D4:O4)</f>
        <v>0</v>
      </c>
    </row>
    <row r="5" spans="2:16" x14ac:dyDescent="0.25">
      <c r="B5" s="560" t="s">
        <v>103</v>
      </c>
      <c r="C5" s="561" t="s">
        <v>580</v>
      </c>
      <c r="D5" s="543"/>
      <c r="E5" s="543"/>
      <c r="F5" s="543"/>
      <c r="G5" s="543"/>
      <c r="H5" s="543"/>
      <c r="I5" s="543"/>
      <c r="J5" s="543"/>
      <c r="K5" s="543"/>
      <c r="L5" s="543"/>
      <c r="M5" s="543"/>
      <c r="N5" s="543"/>
      <c r="O5" s="543"/>
      <c r="P5" s="568">
        <f t="shared" si="2"/>
        <v>0</v>
      </c>
    </row>
    <row r="6" spans="2:16" x14ac:dyDescent="0.25">
      <c r="B6" s="562" t="s">
        <v>105</v>
      </c>
      <c r="C6" s="36" t="s">
        <v>581</v>
      </c>
      <c r="D6" s="228">
        <f>SUM(D7:D8,D10)</f>
        <v>0</v>
      </c>
      <c r="E6" s="228">
        <f t="shared" ref="E6:O6" si="3">SUM(E7:E8,E10)</f>
        <v>0</v>
      </c>
      <c r="F6" s="228">
        <f t="shared" si="3"/>
        <v>0</v>
      </c>
      <c r="G6" s="228">
        <f t="shared" si="3"/>
        <v>0</v>
      </c>
      <c r="H6" s="228">
        <f t="shared" si="3"/>
        <v>0</v>
      </c>
      <c r="I6" s="228">
        <f t="shared" si="3"/>
        <v>0</v>
      </c>
      <c r="J6" s="228">
        <f t="shared" si="3"/>
        <v>0</v>
      </c>
      <c r="K6" s="228">
        <f t="shared" si="3"/>
        <v>0</v>
      </c>
      <c r="L6" s="228">
        <f t="shared" si="3"/>
        <v>0</v>
      </c>
      <c r="M6" s="228">
        <f t="shared" si="3"/>
        <v>0</v>
      </c>
      <c r="N6" s="228">
        <f t="shared" si="3"/>
        <v>0</v>
      </c>
      <c r="O6" s="228">
        <f t="shared" si="3"/>
        <v>0</v>
      </c>
      <c r="P6" s="295">
        <f t="shared" si="2"/>
        <v>0</v>
      </c>
    </row>
    <row r="7" spans="2:16" x14ac:dyDescent="0.25">
      <c r="B7" s="562" t="s">
        <v>582</v>
      </c>
      <c r="C7" s="36" t="s">
        <v>583</v>
      </c>
      <c r="D7" s="543"/>
      <c r="E7" s="543"/>
      <c r="F7" s="543"/>
      <c r="G7" s="543"/>
      <c r="H7" s="543"/>
      <c r="I7" s="543"/>
      <c r="J7" s="543"/>
      <c r="K7" s="543"/>
      <c r="L7" s="543"/>
      <c r="M7" s="543"/>
      <c r="N7" s="543"/>
      <c r="O7" s="543"/>
      <c r="P7" s="569">
        <f t="shared" si="2"/>
        <v>0</v>
      </c>
    </row>
    <row r="8" spans="2:16" x14ac:dyDescent="0.25">
      <c r="B8" s="562" t="s">
        <v>584</v>
      </c>
      <c r="C8" s="36" t="s">
        <v>585</v>
      </c>
      <c r="D8" s="543"/>
      <c r="E8" s="543"/>
      <c r="F8" s="543"/>
      <c r="G8" s="543"/>
      <c r="H8" s="543"/>
      <c r="I8" s="543"/>
      <c r="J8" s="543"/>
      <c r="K8" s="543"/>
      <c r="L8" s="543"/>
      <c r="M8" s="543"/>
      <c r="N8" s="543"/>
      <c r="O8" s="543"/>
      <c r="P8" s="569">
        <f t="shared" si="2"/>
        <v>0</v>
      </c>
    </row>
    <row r="9" spans="2:16" ht="30" x14ac:dyDescent="0.25">
      <c r="B9" s="562" t="s">
        <v>586</v>
      </c>
      <c r="C9" s="303" t="s">
        <v>587</v>
      </c>
      <c r="D9" s="543"/>
      <c r="E9" s="543"/>
      <c r="F9" s="543"/>
      <c r="G9" s="543"/>
      <c r="H9" s="543"/>
      <c r="I9" s="543"/>
      <c r="J9" s="543"/>
      <c r="K9" s="543"/>
      <c r="L9" s="543"/>
      <c r="M9" s="543"/>
      <c r="N9" s="543"/>
      <c r="O9" s="543"/>
      <c r="P9" s="569">
        <f t="shared" si="2"/>
        <v>0</v>
      </c>
    </row>
    <row r="10" spans="2:16" x14ac:dyDescent="0.25">
      <c r="B10" s="562" t="s">
        <v>588</v>
      </c>
      <c r="C10" s="36" t="s">
        <v>336</v>
      </c>
      <c r="D10" s="543"/>
      <c r="E10" s="543"/>
      <c r="F10" s="543"/>
      <c r="G10" s="543"/>
      <c r="H10" s="543"/>
      <c r="I10" s="543"/>
      <c r="J10" s="543"/>
      <c r="K10" s="543"/>
      <c r="L10" s="543"/>
      <c r="M10" s="543"/>
      <c r="N10" s="543"/>
      <c r="O10" s="543"/>
      <c r="P10" s="569">
        <f t="shared" si="2"/>
        <v>0</v>
      </c>
    </row>
    <row r="11" spans="2:16" x14ac:dyDescent="0.25">
      <c r="B11" s="562" t="s">
        <v>111</v>
      </c>
      <c r="C11" s="36" t="s">
        <v>340</v>
      </c>
      <c r="D11" s="543"/>
      <c r="E11" s="543"/>
      <c r="F11" s="543"/>
      <c r="G11" s="543"/>
      <c r="H11" s="543"/>
      <c r="I11" s="543"/>
      <c r="J11" s="543"/>
      <c r="K11" s="543"/>
      <c r="L11" s="543"/>
      <c r="M11" s="543"/>
      <c r="N11" s="543"/>
      <c r="O11" s="543"/>
      <c r="P11" s="569">
        <f t="shared" si="2"/>
        <v>0</v>
      </c>
    </row>
    <row r="12" spans="2:16" x14ac:dyDescent="0.25">
      <c r="B12" s="562" t="s">
        <v>121</v>
      </c>
      <c r="C12" s="36" t="s">
        <v>396</v>
      </c>
      <c r="D12" s="543"/>
      <c r="E12" s="543"/>
      <c r="F12" s="543"/>
      <c r="G12" s="543"/>
      <c r="H12" s="543"/>
      <c r="I12" s="543"/>
      <c r="J12" s="543"/>
      <c r="K12" s="543"/>
      <c r="L12" s="543"/>
      <c r="M12" s="543"/>
      <c r="N12" s="543"/>
      <c r="O12" s="543"/>
      <c r="P12" s="569">
        <f t="shared" si="2"/>
        <v>0</v>
      </c>
    </row>
    <row r="13" spans="2:16" x14ac:dyDescent="0.25">
      <c r="B13" s="562" t="s">
        <v>589</v>
      </c>
      <c r="C13" s="36" t="s">
        <v>590</v>
      </c>
      <c r="D13" s="543"/>
      <c r="E13" s="543"/>
      <c r="F13" s="543"/>
      <c r="G13" s="543"/>
      <c r="H13" s="543"/>
      <c r="I13" s="543"/>
      <c r="J13" s="543"/>
      <c r="K13" s="543"/>
      <c r="L13" s="543"/>
      <c r="M13" s="543"/>
      <c r="N13" s="543"/>
      <c r="O13" s="543"/>
      <c r="P13" s="569">
        <f t="shared" si="2"/>
        <v>0</v>
      </c>
    </row>
    <row r="14" spans="2:16" x14ac:dyDescent="0.25">
      <c r="B14" s="562" t="s">
        <v>420</v>
      </c>
      <c r="C14" s="36" t="s">
        <v>591</v>
      </c>
      <c r="D14" s="543"/>
      <c r="E14" s="543"/>
      <c r="F14" s="543"/>
      <c r="G14" s="543"/>
      <c r="H14" s="543"/>
      <c r="I14" s="543"/>
      <c r="J14" s="543"/>
      <c r="K14" s="543"/>
      <c r="L14" s="543"/>
      <c r="M14" s="543"/>
      <c r="N14" s="543"/>
      <c r="O14" s="543"/>
      <c r="P14" s="569">
        <f t="shared" si="2"/>
        <v>0</v>
      </c>
    </row>
    <row r="15" spans="2:16" x14ac:dyDescent="0.25">
      <c r="B15" s="562" t="s">
        <v>592</v>
      </c>
      <c r="C15" s="36" t="s">
        <v>593</v>
      </c>
      <c r="D15" s="543"/>
      <c r="E15" s="543"/>
      <c r="F15" s="543"/>
      <c r="G15" s="543"/>
      <c r="H15" s="543"/>
      <c r="I15" s="543"/>
      <c r="J15" s="543"/>
      <c r="K15" s="543"/>
      <c r="L15" s="543"/>
      <c r="M15" s="543"/>
      <c r="N15" s="543"/>
      <c r="O15" s="543"/>
      <c r="P15" s="569">
        <f t="shared" si="2"/>
        <v>0</v>
      </c>
    </row>
    <row r="16" spans="2:16" x14ac:dyDescent="0.25">
      <c r="B16" s="562" t="s">
        <v>594</v>
      </c>
      <c r="C16" s="36" t="s">
        <v>595</v>
      </c>
      <c r="D16" s="543"/>
      <c r="E16" s="543"/>
      <c r="F16" s="543"/>
      <c r="G16" s="543"/>
      <c r="H16" s="543"/>
      <c r="I16" s="543"/>
      <c r="J16" s="543"/>
      <c r="K16" s="543"/>
      <c r="L16" s="543"/>
      <c r="M16" s="543"/>
      <c r="N16" s="543"/>
      <c r="O16" s="543"/>
      <c r="P16" s="569">
        <f t="shared" si="2"/>
        <v>0</v>
      </c>
    </row>
    <row r="17" spans="2:16" ht="30" x14ac:dyDescent="0.25">
      <c r="B17" s="562" t="s">
        <v>727</v>
      </c>
      <c r="C17" s="303" t="s">
        <v>596</v>
      </c>
      <c r="D17" s="543"/>
      <c r="E17" s="543"/>
      <c r="F17" s="543"/>
      <c r="G17" s="543"/>
      <c r="H17" s="543"/>
      <c r="I17" s="543"/>
      <c r="J17" s="543"/>
      <c r="K17" s="543"/>
      <c r="L17" s="543"/>
      <c r="M17" s="543"/>
      <c r="N17" s="543"/>
      <c r="O17" s="543"/>
      <c r="P17" s="569">
        <f t="shared" si="2"/>
        <v>0</v>
      </c>
    </row>
    <row r="18" spans="2:16" x14ac:dyDescent="0.25">
      <c r="B18" s="563" t="s">
        <v>135</v>
      </c>
      <c r="C18" s="564" t="s">
        <v>597</v>
      </c>
      <c r="D18" s="228">
        <f>D19+D20</f>
        <v>0</v>
      </c>
      <c r="E18" s="232">
        <f t="shared" ref="E18:O18" si="4">E19+E20</f>
        <v>0</v>
      </c>
      <c r="F18" s="232">
        <f t="shared" si="4"/>
        <v>0</v>
      </c>
      <c r="G18" s="232">
        <f t="shared" si="4"/>
        <v>0</v>
      </c>
      <c r="H18" s="232">
        <f t="shared" si="4"/>
        <v>0</v>
      </c>
      <c r="I18" s="232">
        <f t="shared" si="4"/>
        <v>0</v>
      </c>
      <c r="J18" s="232">
        <f t="shared" si="4"/>
        <v>0</v>
      </c>
      <c r="K18" s="232">
        <f t="shared" si="4"/>
        <v>0</v>
      </c>
      <c r="L18" s="232">
        <f t="shared" si="4"/>
        <v>0</v>
      </c>
      <c r="M18" s="232">
        <f t="shared" si="4"/>
        <v>0</v>
      </c>
      <c r="N18" s="232">
        <f t="shared" si="4"/>
        <v>0</v>
      </c>
      <c r="O18" s="232">
        <f t="shared" si="4"/>
        <v>0</v>
      </c>
      <c r="P18" s="296">
        <f t="shared" si="2"/>
        <v>0</v>
      </c>
    </row>
    <row r="19" spans="2:16" x14ac:dyDescent="0.25">
      <c r="B19" s="562" t="s">
        <v>137</v>
      </c>
      <c r="C19" s="36" t="s">
        <v>598</v>
      </c>
      <c r="D19" s="543"/>
      <c r="E19" s="543"/>
      <c r="F19" s="543"/>
      <c r="G19" s="543"/>
      <c r="H19" s="543"/>
      <c r="I19" s="543"/>
      <c r="J19" s="543"/>
      <c r="K19" s="543"/>
      <c r="L19" s="543"/>
      <c r="M19" s="543"/>
      <c r="N19" s="543"/>
      <c r="O19" s="543"/>
      <c r="P19" s="569">
        <f t="shared" si="2"/>
        <v>0</v>
      </c>
    </row>
    <row r="20" spans="2:16" x14ac:dyDescent="0.25">
      <c r="B20" s="562" t="s">
        <v>139</v>
      </c>
      <c r="C20" s="36" t="s">
        <v>599</v>
      </c>
      <c r="D20" s="543"/>
      <c r="E20" s="543"/>
      <c r="F20" s="543"/>
      <c r="G20" s="543"/>
      <c r="H20" s="543"/>
      <c r="I20" s="543"/>
      <c r="J20" s="543"/>
      <c r="K20" s="543"/>
      <c r="L20" s="543"/>
      <c r="M20" s="543"/>
      <c r="N20" s="543"/>
      <c r="O20" s="543"/>
      <c r="P20" s="569">
        <f t="shared" si="2"/>
        <v>0</v>
      </c>
    </row>
    <row r="21" spans="2:16" x14ac:dyDescent="0.25">
      <c r="B21" s="563" t="s">
        <v>147</v>
      </c>
      <c r="C21" s="564" t="s">
        <v>600</v>
      </c>
      <c r="D21" s="228">
        <f>SUM(D22:D25)</f>
        <v>0</v>
      </c>
      <c r="E21" s="228">
        <f t="shared" ref="E21:P21" si="5">SUM(E22:E25)</f>
        <v>0</v>
      </c>
      <c r="F21" s="228">
        <f t="shared" si="5"/>
        <v>0</v>
      </c>
      <c r="G21" s="228">
        <f t="shared" si="5"/>
        <v>0</v>
      </c>
      <c r="H21" s="228">
        <f t="shared" si="5"/>
        <v>0</v>
      </c>
      <c r="I21" s="228">
        <f t="shared" si="5"/>
        <v>0</v>
      </c>
      <c r="J21" s="228">
        <f t="shared" si="5"/>
        <v>0</v>
      </c>
      <c r="K21" s="228">
        <f t="shared" si="5"/>
        <v>0</v>
      </c>
      <c r="L21" s="228">
        <f t="shared" si="5"/>
        <v>0</v>
      </c>
      <c r="M21" s="228">
        <f t="shared" si="5"/>
        <v>0</v>
      </c>
      <c r="N21" s="228">
        <f t="shared" si="5"/>
        <v>0</v>
      </c>
      <c r="O21" s="228">
        <f t="shared" si="5"/>
        <v>0</v>
      </c>
      <c r="P21" s="295">
        <f t="shared" si="5"/>
        <v>0</v>
      </c>
    </row>
    <row r="22" spans="2:16" x14ac:dyDescent="0.25">
      <c r="B22" s="562" t="s">
        <v>601</v>
      </c>
      <c r="C22" s="36" t="s">
        <v>602</v>
      </c>
      <c r="D22" s="543"/>
      <c r="E22" s="543"/>
      <c r="F22" s="543"/>
      <c r="G22" s="543"/>
      <c r="H22" s="543"/>
      <c r="I22" s="543"/>
      <c r="J22" s="543"/>
      <c r="K22" s="543"/>
      <c r="L22" s="543"/>
      <c r="M22" s="543"/>
      <c r="N22" s="543"/>
      <c r="O22" s="543"/>
      <c r="P22" s="569">
        <f t="shared" si="2"/>
        <v>0</v>
      </c>
    </row>
    <row r="23" spans="2:16" x14ac:dyDescent="0.25">
      <c r="B23" s="562" t="s">
        <v>603</v>
      </c>
      <c r="C23" s="36" t="s">
        <v>604</v>
      </c>
      <c r="D23" s="543"/>
      <c r="E23" s="543"/>
      <c r="F23" s="543"/>
      <c r="G23" s="543"/>
      <c r="H23" s="543"/>
      <c r="I23" s="543"/>
      <c r="J23" s="543"/>
      <c r="K23" s="543"/>
      <c r="L23" s="543"/>
      <c r="M23" s="543"/>
      <c r="N23" s="543"/>
      <c r="O23" s="543"/>
      <c r="P23" s="569">
        <f t="shared" si="2"/>
        <v>0</v>
      </c>
    </row>
    <row r="24" spans="2:16" x14ac:dyDescent="0.25">
      <c r="B24" s="562" t="s">
        <v>605</v>
      </c>
      <c r="C24" s="36" t="s">
        <v>606</v>
      </c>
      <c r="D24" s="543"/>
      <c r="E24" s="543"/>
      <c r="F24" s="543"/>
      <c r="G24" s="543"/>
      <c r="H24" s="543"/>
      <c r="I24" s="543"/>
      <c r="J24" s="543"/>
      <c r="K24" s="543"/>
      <c r="L24" s="543"/>
      <c r="M24" s="543"/>
      <c r="N24" s="543"/>
      <c r="O24" s="543"/>
      <c r="P24" s="569">
        <f t="shared" si="2"/>
        <v>0</v>
      </c>
    </row>
    <row r="25" spans="2:16" x14ac:dyDescent="0.25">
      <c r="B25" s="562" t="s">
        <v>607</v>
      </c>
      <c r="C25" s="36" t="s">
        <v>608</v>
      </c>
      <c r="D25" s="543"/>
      <c r="E25" s="543"/>
      <c r="F25" s="543"/>
      <c r="G25" s="543"/>
      <c r="H25" s="543"/>
      <c r="I25" s="543"/>
      <c r="J25" s="543"/>
      <c r="K25" s="543"/>
      <c r="L25" s="543"/>
      <c r="M25" s="543"/>
      <c r="N25" s="543"/>
      <c r="O25" s="543"/>
      <c r="P25" s="569">
        <f t="shared" si="2"/>
        <v>0</v>
      </c>
    </row>
    <row r="26" spans="2:16" x14ac:dyDescent="0.25">
      <c r="B26" s="563" t="s">
        <v>149</v>
      </c>
      <c r="C26" s="564" t="s">
        <v>609</v>
      </c>
      <c r="D26" s="543"/>
      <c r="E26" s="543"/>
      <c r="F26" s="543"/>
      <c r="G26" s="543"/>
      <c r="H26" s="543"/>
      <c r="I26" s="543"/>
      <c r="J26" s="543"/>
      <c r="K26" s="543"/>
      <c r="L26" s="543"/>
      <c r="M26" s="543"/>
      <c r="N26" s="543"/>
      <c r="O26" s="543"/>
      <c r="P26" s="569">
        <f t="shared" si="2"/>
        <v>0</v>
      </c>
    </row>
    <row r="27" spans="2:16" x14ac:dyDescent="0.25">
      <c r="B27" s="234" t="s">
        <v>610</v>
      </c>
      <c r="C27" s="235" t="s">
        <v>611</v>
      </c>
      <c r="D27" s="232">
        <f t="shared" ref="D27:O27" si="6">SUM(D3,D18,D21,D26:D26)</f>
        <v>0</v>
      </c>
      <c r="E27" s="232">
        <f t="shared" si="6"/>
        <v>0</v>
      </c>
      <c r="F27" s="232">
        <f t="shared" si="6"/>
        <v>0</v>
      </c>
      <c r="G27" s="232">
        <f t="shared" si="6"/>
        <v>0</v>
      </c>
      <c r="H27" s="232">
        <f t="shared" si="6"/>
        <v>0</v>
      </c>
      <c r="I27" s="232">
        <f t="shared" si="6"/>
        <v>0</v>
      </c>
      <c r="J27" s="232">
        <f t="shared" si="6"/>
        <v>0</v>
      </c>
      <c r="K27" s="232">
        <f t="shared" si="6"/>
        <v>0</v>
      </c>
      <c r="L27" s="232">
        <f t="shared" si="6"/>
        <v>0</v>
      </c>
      <c r="M27" s="232">
        <f t="shared" si="6"/>
        <v>0</v>
      </c>
      <c r="N27" s="232">
        <f t="shared" si="6"/>
        <v>0</v>
      </c>
      <c r="O27" s="232">
        <f t="shared" si="6"/>
        <v>0</v>
      </c>
      <c r="P27" s="296">
        <f>SUM(P3,P18,P21,P26)</f>
        <v>0</v>
      </c>
    </row>
    <row r="28" spans="2:16" ht="9.9499999999999993" customHeight="1" x14ac:dyDescent="0.4">
      <c r="B28" s="565"/>
      <c r="C28" s="566"/>
      <c r="D28" s="226"/>
      <c r="E28" s="226"/>
      <c r="F28" s="226"/>
      <c r="G28" s="226"/>
      <c r="H28" s="226"/>
      <c r="I28" s="226"/>
      <c r="J28" s="226"/>
      <c r="K28" s="226"/>
      <c r="L28" s="226"/>
      <c r="M28" s="226"/>
      <c r="N28" s="226"/>
      <c r="O28" s="226"/>
      <c r="P28" s="297"/>
    </row>
    <row r="29" spans="2:16" x14ac:dyDescent="0.25">
      <c r="B29" s="563" t="s">
        <v>151</v>
      </c>
      <c r="C29" s="564" t="s">
        <v>612</v>
      </c>
      <c r="D29" s="229">
        <f>SUM(D30:D34)</f>
        <v>0</v>
      </c>
      <c r="E29" s="229">
        <f t="shared" ref="E29:O29" si="7">SUM(E30:E34)</f>
        <v>0</v>
      </c>
      <c r="F29" s="229">
        <f t="shared" si="7"/>
        <v>0</v>
      </c>
      <c r="G29" s="229">
        <f t="shared" si="7"/>
        <v>0</v>
      </c>
      <c r="H29" s="229">
        <f t="shared" si="7"/>
        <v>0</v>
      </c>
      <c r="I29" s="229">
        <f t="shared" si="7"/>
        <v>0</v>
      </c>
      <c r="J29" s="229">
        <f t="shared" si="7"/>
        <v>0</v>
      </c>
      <c r="K29" s="229">
        <f t="shared" si="7"/>
        <v>0</v>
      </c>
      <c r="L29" s="229">
        <f t="shared" si="7"/>
        <v>0</v>
      </c>
      <c r="M29" s="229">
        <f t="shared" si="7"/>
        <v>0</v>
      </c>
      <c r="N29" s="229">
        <f t="shared" si="7"/>
        <v>0</v>
      </c>
      <c r="O29" s="229">
        <f t="shared" si="7"/>
        <v>0</v>
      </c>
      <c r="P29" s="298">
        <f t="shared" ref="P29:P41" si="8">SUM(D29:O29)</f>
        <v>0</v>
      </c>
    </row>
    <row r="30" spans="2:16" ht="30" x14ac:dyDescent="0.25">
      <c r="B30" s="567" t="s">
        <v>324</v>
      </c>
      <c r="C30" s="304" t="s">
        <v>723</v>
      </c>
      <c r="D30" s="570"/>
      <c r="E30" s="570"/>
      <c r="F30" s="570"/>
      <c r="G30" s="570"/>
      <c r="H30" s="570"/>
      <c r="I30" s="570"/>
      <c r="J30" s="570"/>
      <c r="K30" s="570"/>
      <c r="L30" s="570"/>
      <c r="M30" s="570"/>
      <c r="N30" s="570"/>
      <c r="O30" s="570"/>
      <c r="P30" s="569">
        <f t="shared" si="8"/>
        <v>0</v>
      </c>
    </row>
    <row r="31" spans="2:16" x14ac:dyDescent="0.25">
      <c r="B31" s="562" t="s">
        <v>325</v>
      </c>
      <c r="C31" s="36" t="s">
        <v>613</v>
      </c>
      <c r="D31" s="543"/>
      <c r="E31" s="543"/>
      <c r="F31" s="543"/>
      <c r="G31" s="543"/>
      <c r="H31" s="543"/>
      <c r="I31" s="543"/>
      <c r="J31" s="543"/>
      <c r="K31" s="543"/>
      <c r="L31" s="543"/>
      <c r="M31" s="543"/>
      <c r="N31" s="543"/>
      <c r="O31" s="543"/>
      <c r="P31" s="569">
        <f t="shared" si="8"/>
        <v>0</v>
      </c>
    </row>
    <row r="32" spans="2:16" x14ac:dyDescent="0.25">
      <c r="B32" s="562" t="s">
        <v>614</v>
      </c>
      <c r="C32" s="36" t="s">
        <v>615</v>
      </c>
      <c r="D32" s="543"/>
      <c r="E32" s="543"/>
      <c r="F32" s="543"/>
      <c r="G32" s="543"/>
      <c r="H32" s="543"/>
      <c r="I32" s="543"/>
      <c r="J32" s="543"/>
      <c r="K32" s="543"/>
      <c r="L32" s="543"/>
      <c r="M32" s="543"/>
      <c r="N32" s="543"/>
      <c r="O32" s="543"/>
      <c r="P32" s="569">
        <f>SUM(D32:O32)</f>
        <v>0</v>
      </c>
    </row>
    <row r="33" spans="2:16" x14ac:dyDescent="0.25">
      <c r="B33" s="562" t="s">
        <v>616</v>
      </c>
      <c r="C33" s="36" t="s">
        <v>617</v>
      </c>
      <c r="D33" s="543"/>
      <c r="E33" s="543"/>
      <c r="F33" s="543"/>
      <c r="G33" s="543"/>
      <c r="H33" s="543"/>
      <c r="I33" s="543"/>
      <c r="J33" s="543"/>
      <c r="K33" s="543"/>
      <c r="L33" s="543"/>
      <c r="M33" s="543"/>
      <c r="N33" s="543"/>
      <c r="O33" s="543"/>
      <c r="P33" s="569">
        <f>SUM(D33:O33)</f>
        <v>0</v>
      </c>
    </row>
    <row r="34" spans="2:16" x14ac:dyDescent="0.25">
      <c r="B34" s="562" t="s">
        <v>618</v>
      </c>
      <c r="C34" s="36" t="s">
        <v>619</v>
      </c>
      <c r="D34" s="543"/>
      <c r="E34" s="543"/>
      <c r="F34" s="543"/>
      <c r="G34" s="543"/>
      <c r="H34" s="543"/>
      <c r="I34" s="543"/>
      <c r="J34" s="543"/>
      <c r="K34" s="543"/>
      <c r="L34" s="543"/>
      <c r="M34" s="543"/>
      <c r="N34" s="543"/>
      <c r="O34" s="543"/>
      <c r="P34" s="569">
        <f>SUM(D34:O34)</f>
        <v>0</v>
      </c>
    </row>
    <row r="35" spans="2:16" x14ac:dyDescent="0.25">
      <c r="B35" s="563" t="s">
        <v>155</v>
      </c>
      <c r="C35" s="564" t="s">
        <v>620</v>
      </c>
      <c r="D35" s="228">
        <f>SUM(D36:D37)</f>
        <v>0</v>
      </c>
      <c r="E35" s="228">
        <f t="shared" ref="E35:O35" si="9">SUM(E36:E37)</f>
        <v>0</v>
      </c>
      <c r="F35" s="228">
        <f t="shared" si="9"/>
        <v>0</v>
      </c>
      <c r="G35" s="228">
        <f t="shared" si="9"/>
        <v>0</v>
      </c>
      <c r="H35" s="228">
        <f t="shared" si="9"/>
        <v>0</v>
      </c>
      <c r="I35" s="228">
        <f t="shared" si="9"/>
        <v>0</v>
      </c>
      <c r="J35" s="228">
        <f t="shared" si="9"/>
        <v>0</v>
      </c>
      <c r="K35" s="228">
        <f t="shared" si="9"/>
        <v>0</v>
      </c>
      <c r="L35" s="228">
        <f t="shared" si="9"/>
        <v>0</v>
      </c>
      <c r="M35" s="228">
        <f t="shared" si="9"/>
        <v>0</v>
      </c>
      <c r="N35" s="228">
        <f t="shared" si="9"/>
        <v>0</v>
      </c>
      <c r="O35" s="228">
        <f t="shared" si="9"/>
        <v>0</v>
      </c>
      <c r="P35" s="295">
        <f t="shared" si="8"/>
        <v>0</v>
      </c>
    </row>
    <row r="36" spans="2:16" x14ac:dyDescent="0.25">
      <c r="B36" s="562" t="s">
        <v>157</v>
      </c>
      <c r="C36" s="36" t="s">
        <v>621</v>
      </c>
      <c r="D36" s="543"/>
      <c r="E36" s="543"/>
      <c r="F36" s="543"/>
      <c r="G36" s="543"/>
      <c r="H36" s="543"/>
      <c r="I36" s="543"/>
      <c r="J36" s="543"/>
      <c r="K36" s="543"/>
      <c r="L36" s="543"/>
      <c r="M36" s="543"/>
      <c r="N36" s="543"/>
      <c r="O36" s="543"/>
      <c r="P36" s="569">
        <f t="shared" si="8"/>
        <v>0</v>
      </c>
    </row>
    <row r="37" spans="2:16" x14ac:dyDescent="0.25">
      <c r="B37" s="562" t="s">
        <v>159</v>
      </c>
      <c r="C37" s="36" t="s">
        <v>622</v>
      </c>
      <c r="D37" s="543"/>
      <c r="E37" s="543"/>
      <c r="F37" s="543"/>
      <c r="G37" s="543"/>
      <c r="H37" s="543"/>
      <c r="I37" s="543"/>
      <c r="J37" s="543"/>
      <c r="K37" s="543"/>
      <c r="L37" s="543"/>
      <c r="M37" s="543"/>
      <c r="N37" s="543"/>
      <c r="O37" s="543"/>
      <c r="P37" s="569">
        <f t="shared" si="8"/>
        <v>0</v>
      </c>
    </row>
    <row r="38" spans="2:16" x14ac:dyDescent="0.25">
      <c r="B38" s="563" t="s">
        <v>168</v>
      </c>
      <c r="C38" s="564" t="s">
        <v>623</v>
      </c>
      <c r="D38" s="228">
        <f>SUM(D39:D41)</f>
        <v>0</v>
      </c>
      <c r="E38" s="228">
        <f t="shared" ref="E38:O38" si="10">SUM(E39:E41)</f>
        <v>0</v>
      </c>
      <c r="F38" s="228">
        <f t="shared" si="10"/>
        <v>0</v>
      </c>
      <c r="G38" s="228">
        <f t="shared" si="10"/>
        <v>0</v>
      </c>
      <c r="H38" s="228">
        <f t="shared" si="10"/>
        <v>0</v>
      </c>
      <c r="I38" s="228">
        <f t="shared" si="10"/>
        <v>0</v>
      </c>
      <c r="J38" s="228">
        <f t="shared" si="10"/>
        <v>0</v>
      </c>
      <c r="K38" s="228">
        <f t="shared" si="10"/>
        <v>0</v>
      </c>
      <c r="L38" s="228">
        <f t="shared" si="10"/>
        <v>0</v>
      </c>
      <c r="M38" s="228">
        <f t="shared" si="10"/>
        <v>0</v>
      </c>
      <c r="N38" s="228">
        <f t="shared" si="10"/>
        <v>0</v>
      </c>
      <c r="O38" s="228">
        <f t="shared" si="10"/>
        <v>0</v>
      </c>
      <c r="P38" s="295">
        <f t="shared" si="8"/>
        <v>0</v>
      </c>
    </row>
    <row r="39" spans="2:16" x14ac:dyDescent="0.25">
      <c r="B39" s="562" t="s">
        <v>345</v>
      </c>
      <c r="C39" s="36" t="s">
        <v>624</v>
      </c>
      <c r="D39" s="543"/>
      <c r="E39" s="543"/>
      <c r="F39" s="543"/>
      <c r="G39" s="543"/>
      <c r="H39" s="543"/>
      <c r="I39" s="543"/>
      <c r="J39" s="543"/>
      <c r="K39" s="543"/>
      <c r="L39" s="543"/>
      <c r="M39" s="543"/>
      <c r="N39" s="543"/>
      <c r="O39" s="543"/>
      <c r="P39" s="569">
        <f t="shared" si="8"/>
        <v>0</v>
      </c>
    </row>
    <row r="40" spans="2:16" x14ac:dyDescent="0.25">
      <c r="B40" s="562" t="s">
        <v>346</v>
      </c>
      <c r="C40" s="36" t="s">
        <v>625</v>
      </c>
      <c r="D40" s="543"/>
      <c r="E40" s="543"/>
      <c r="F40" s="543"/>
      <c r="G40" s="543"/>
      <c r="H40" s="543"/>
      <c r="I40" s="543"/>
      <c r="J40" s="543"/>
      <c r="K40" s="543"/>
      <c r="L40" s="543"/>
      <c r="M40" s="543"/>
      <c r="N40" s="543"/>
      <c r="O40" s="543"/>
      <c r="P40" s="569">
        <f t="shared" si="8"/>
        <v>0</v>
      </c>
    </row>
    <row r="41" spans="2:16" x14ac:dyDescent="0.25">
      <c r="B41" s="562" t="s">
        <v>347</v>
      </c>
      <c r="C41" s="36" t="s">
        <v>626</v>
      </c>
      <c r="D41" s="543"/>
      <c r="E41" s="543"/>
      <c r="F41" s="543"/>
      <c r="G41" s="543"/>
      <c r="H41" s="543"/>
      <c r="I41" s="543"/>
      <c r="J41" s="543"/>
      <c r="K41" s="543"/>
      <c r="L41" s="543"/>
      <c r="M41" s="543"/>
      <c r="N41" s="543"/>
      <c r="O41" s="543"/>
      <c r="P41" s="569">
        <f t="shared" si="8"/>
        <v>0</v>
      </c>
    </row>
    <row r="42" spans="2:16" x14ac:dyDescent="0.25">
      <c r="B42" s="563" t="s">
        <v>170</v>
      </c>
      <c r="C42" s="564" t="s">
        <v>627</v>
      </c>
      <c r="D42" s="543"/>
      <c r="E42" s="543"/>
      <c r="F42" s="543"/>
      <c r="G42" s="543"/>
      <c r="H42" s="543"/>
      <c r="I42" s="543"/>
      <c r="J42" s="543"/>
      <c r="K42" s="543"/>
      <c r="L42" s="543"/>
      <c r="M42" s="543"/>
      <c r="N42" s="543"/>
      <c r="O42" s="543"/>
      <c r="P42" s="569">
        <f>SUM(D42:O42)</f>
        <v>0</v>
      </c>
    </row>
    <row r="43" spans="2:16" x14ac:dyDescent="0.25">
      <c r="B43" s="234" t="s">
        <v>628</v>
      </c>
      <c r="C43" s="235" t="s">
        <v>629</v>
      </c>
      <c r="D43" s="232">
        <f t="shared" ref="D43:O43" si="11">SUM(D29,D35,D38,D42:D42)</f>
        <v>0</v>
      </c>
      <c r="E43" s="232">
        <f t="shared" si="11"/>
        <v>0</v>
      </c>
      <c r="F43" s="232">
        <f t="shared" si="11"/>
        <v>0</v>
      </c>
      <c r="G43" s="232">
        <f t="shared" si="11"/>
        <v>0</v>
      </c>
      <c r="H43" s="232">
        <f t="shared" si="11"/>
        <v>0</v>
      </c>
      <c r="I43" s="232">
        <f t="shared" si="11"/>
        <v>0</v>
      </c>
      <c r="J43" s="232">
        <f t="shared" si="11"/>
        <v>0</v>
      </c>
      <c r="K43" s="232">
        <f t="shared" si="11"/>
        <v>0</v>
      </c>
      <c r="L43" s="232">
        <f t="shared" si="11"/>
        <v>0</v>
      </c>
      <c r="M43" s="232">
        <f t="shared" si="11"/>
        <v>0</v>
      </c>
      <c r="N43" s="232">
        <f t="shared" si="11"/>
        <v>0</v>
      </c>
      <c r="O43" s="232">
        <f t="shared" si="11"/>
        <v>0</v>
      </c>
      <c r="P43" s="296">
        <f>SUM(D43:O43)</f>
        <v>0</v>
      </c>
    </row>
    <row r="44" spans="2:16" ht="15.75" thickBot="1" x14ac:dyDescent="0.3">
      <c r="B44" s="236"/>
      <c r="C44" s="237" t="s">
        <v>630</v>
      </c>
      <c r="D44" s="233">
        <f t="shared" ref="D44:O44" si="12">D43-D27</f>
        <v>0</v>
      </c>
      <c r="E44" s="233">
        <f t="shared" si="12"/>
        <v>0</v>
      </c>
      <c r="F44" s="233">
        <f t="shared" si="12"/>
        <v>0</v>
      </c>
      <c r="G44" s="233">
        <f t="shared" si="12"/>
        <v>0</v>
      </c>
      <c r="H44" s="233">
        <f t="shared" si="12"/>
        <v>0</v>
      </c>
      <c r="I44" s="233">
        <f t="shared" si="12"/>
        <v>0</v>
      </c>
      <c r="J44" s="233">
        <f t="shared" si="12"/>
        <v>0</v>
      </c>
      <c r="K44" s="233">
        <f t="shared" si="12"/>
        <v>0</v>
      </c>
      <c r="L44" s="233">
        <f t="shared" si="12"/>
        <v>0</v>
      </c>
      <c r="M44" s="233">
        <f t="shared" si="12"/>
        <v>0</v>
      </c>
      <c r="N44" s="233">
        <f t="shared" si="12"/>
        <v>0</v>
      </c>
      <c r="O44" s="233">
        <f t="shared" si="12"/>
        <v>0</v>
      </c>
      <c r="P44" s="299">
        <f>SUM(D44:O44)</f>
        <v>0</v>
      </c>
    </row>
  </sheetData>
  <sheetProtection algorithmName="SHA-512" hashValue="wLOpcENZdFb3NQW6eoo9jBk2CCD/vhpF0jd0CRtIBGUaR/Pt7Lon78N70qsDRDZIB2iAlZuWqNJT7uUybMx2dg==" saltValue="/gDR6I7gSyu19/vPuXqEkg==" spinCount="100000" sheet="1" objects="1" scenarios="1"/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B0C83-27F6-4777-943D-CDE86C86454D}">
  <dimension ref="A1:N501"/>
  <sheetViews>
    <sheetView zoomScaleNormal="100" workbookViewId="0">
      <selection sqref="A1:XFD1048576"/>
    </sheetView>
  </sheetViews>
  <sheetFormatPr baseColWidth="10" defaultColWidth="11.42578125" defaultRowHeight="15" x14ac:dyDescent="0.25"/>
  <cols>
    <col min="1" max="1" width="20.7109375" style="7" customWidth="1"/>
    <col min="2" max="2" width="105.28515625" style="7" customWidth="1"/>
    <col min="3" max="3" width="30" style="7" customWidth="1"/>
    <col min="4" max="4" width="136.140625" style="7" customWidth="1"/>
    <col min="5" max="5" width="55" style="7" customWidth="1"/>
    <col min="6" max="6" width="52.42578125" style="7" customWidth="1"/>
    <col min="7" max="7" width="33.42578125" style="7" customWidth="1"/>
    <col min="8" max="8" width="71.42578125" style="7" customWidth="1"/>
    <col min="9" max="9" width="12.85546875" style="7" customWidth="1"/>
    <col min="10" max="10" width="55.5703125" style="7" customWidth="1"/>
    <col min="11" max="11" width="14.85546875" style="7" customWidth="1"/>
    <col min="12" max="12" width="25.140625" style="7" customWidth="1"/>
    <col min="13" max="16384" width="11.42578125" style="7"/>
  </cols>
  <sheetData>
    <row r="1" spans="1:13" x14ac:dyDescent="0.25">
      <c r="A1" s="45" t="s">
        <v>45</v>
      </c>
      <c r="B1" s="45" t="s">
        <v>48</v>
      </c>
      <c r="C1" s="45" t="s">
        <v>27</v>
      </c>
      <c r="D1" s="45" t="s">
        <v>220</v>
      </c>
      <c r="E1" s="45" t="s">
        <v>286</v>
      </c>
      <c r="F1" s="45" t="s">
        <v>297</v>
      </c>
      <c r="G1" s="45" t="s">
        <v>425</v>
      </c>
      <c r="H1" s="45" t="s">
        <v>443</v>
      </c>
      <c r="I1" s="45" t="s">
        <v>493</v>
      </c>
      <c r="J1" s="45" t="s">
        <v>524</v>
      </c>
      <c r="K1" s="45" t="s">
        <v>562</v>
      </c>
      <c r="L1" s="45" t="s">
        <v>564</v>
      </c>
      <c r="M1" s="45" t="s">
        <v>744</v>
      </c>
    </row>
    <row r="2" spans="1:13" x14ac:dyDescent="0.25">
      <c r="A2" s="7" t="s">
        <v>44</v>
      </c>
      <c r="B2" s="7" t="s">
        <v>688</v>
      </c>
      <c r="C2" s="7" t="s">
        <v>80</v>
      </c>
      <c r="D2" s="7" t="s">
        <v>221</v>
      </c>
      <c r="E2" s="7" t="s">
        <v>183</v>
      </c>
      <c r="F2" s="7" t="s">
        <v>298</v>
      </c>
      <c r="G2" s="7" t="s">
        <v>426</v>
      </c>
      <c r="H2" s="7" t="s">
        <v>444</v>
      </c>
      <c r="I2" s="7">
        <v>1</v>
      </c>
      <c r="J2" s="7" t="s">
        <v>169</v>
      </c>
      <c r="K2" s="215" t="s">
        <v>103</v>
      </c>
      <c r="L2" s="7" t="str">
        <f>IF(OR(A2_SaLi!$A8="Bitte Konto und GuV-Position angeben",A2_SaLi!$A8="Bitte Konto angeben",A2_SaLi!$A8="Bitte GuV-Position angeben"),"",A2_SaLi!$A8)</f>
        <v/>
      </c>
      <c r="M2" s="7" t="str" cm="1">
        <f t="array" ref="M2">_xlfn.UNIQUE(_xlfn._xlws.FILTER(_xlfn.VSTACK(A_Stammdaten!$B$8,A_Stammdaten!$J$6:$J$104), _xlfn.VSTACK(A_Stammdaten!$B$8,A_Stammdaten!$J$6:$J$104) &lt;&gt; "",""))</f>
        <v/>
      </c>
    </row>
    <row r="3" spans="1:13" x14ac:dyDescent="0.25">
      <c r="A3" s="7" t="s">
        <v>30</v>
      </c>
      <c r="B3" s="7" t="s">
        <v>689</v>
      </c>
      <c r="C3" s="7" t="s">
        <v>81</v>
      </c>
      <c r="D3" s="7" t="s">
        <v>222</v>
      </c>
      <c r="E3" s="7" t="s">
        <v>185</v>
      </c>
      <c r="F3" s="7" t="s">
        <v>299</v>
      </c>
      <c r="G3" s="7" t="s">
        <v>427</v>
      </c>
      <c r="H3" s="7" t="s">
        <v>445</v>
      </c>
      <c r="I3" s="7">
        <v>1</v>
      </c>
      <c r="J3" s="7" t="s">
        <v>173</v>
      </c>
      <c r="K3" s="215" t="s">
        <v>105</v>
      </c>
      <c r="L3" s="7" t="str">
        <f>IF(OR(A2_SaLi!$A9="Bitte Konto und GuV-Position angeben",A2_SaLi!$A9="Bitte Konto angeben",A2_SaLi!$A9="Bitte GuV-Position angeben"),"",A2_SaLi!$A9)</f>
        <v/>
      </c>
    </row>
    <row r="4" spans="1:13" x14ac:dyDescent="0.25">
      <c r="A4" s="7" t="s">
        <v>46</v>
      </c>
      <c r="B4" s="7" t="s">
        <v>690</v>
      </c>
      <c r="C4" s="7" t="s">
        <v>82</v>
      </c>
      <c r="D4" s="7" t="s">
        <v>223</v>
      </c>
      <c r="E4" s="7" t="s">
        <v>737</v>
      </c>
      <c r="F4" s="96" t="s">
        <v>300</v>
      </c>
      <c r="G4" s="7" t="s">
        <v>428</v>
      </c>
      <c r="H4" s="7" t="s">
        <v>446</v>
      </c>
      <c r="I4" s="7">
        <v>1</v>
      </c>
      <c r="J4" s="7" t="s">
        <v>177</v>
      </c>
      <c r="K4" s="215" t="s">
        <v>107</v>
      </c>
      <c r="L4" s="7" t="str">
        <f>IF(OR(A2_SaLi!$A10="Bitte Konto und GuV-Position angeben",A2_SaLi!$A10="Bitte Konto angeben",A2_SaLi!$A10="Bitte GuV-Position angeben"),"",A2_SaLi!$A10)</f>
        <v/>
      </c>
    </row>
    <row r="5" spans="1:13" x14ac:dyDescent="0.25">
      <c r="A5" s="7" t="s">
        <v>47</v>
      </c>
      <c r="B5" s="7" t="s">
        <v>686</v>
      </c>
      <c r="C5" s="7" t="s">
        <v>83</v>
      </c>
      <c r="D5" s="7" t="s">
        <v>224</v>
      </c>
      <c r="H5" s="7" t="s">
        <v>447</v>
      </c>
      <c r="I5" s="7">
        <v>4</v>
      </c>
      <c r="K5" s="215" t="s">
        <v>728</v>
      </c>
      <c r="L5" s="7" t="str">
        <f>IF(OR(A2_SaLi!$A11="Bitte Konto und GuV-Position angeben",A2_SaLi!$A11="Bitte Konto angeben",A2_SaLi!$A11="Bitte GuV-Position angeben"),"",A2_SaLi!$A11)</f>
        <v/>
      </c>
    </row>
    <row r="6" spans="1:13" x14ac:dyDescent="0.25">
      <c r="B6" s="7" t="s">
        <v>49</v>
      </c>
      <c r="D6" s="7" t="s">
        <v>225</v>
      </c>
      <c r="H6" s="7" t="s">
        <v>448</v>
      </c>
      <c r="I6" s="7">
        <v>4</v>
      </c>
      <c r="K6" s="215" t="s">
        <v>135</v>
      </c>
      <c r="L6" s="7" t="str">
        <f>IF(OR(A2_SaLi!$A12="Bitte Konto und GuV-Position angeben",A2_SaLi!$A12="Bitte Konto angeben",A2_SaLi!$A12="Bitte GuV-Position angeben"),"",A2_SaLi!$A12)</f>
        <v/>
      </c>
    </row>
    <row r="7" spans="1:13" x14ac:dyDescent="0.25">
      <c r="B7" s="7" t="s">
        <v>50</v>
      </c>
      <c r="D7" s="7" t="s">
        <v>226</v>
      </c>
      <c r="H7" s="7" t="s">
        <v>449</v>
      </c>
      <c r="I7" s="7">
        <v>4</v>
      </c>
      <c r="K7" s="215" t="s">
        <v>147</v>
      </c>
      <c r="L7" s="7" t="str">
        <f>IF(OR(A2_SaLi!$A13="Bitte Konto und GuV-Position angeben",A2_SaLi!$A13="Bitte Konto angeben",A2_SaLi!$A13="Bitte GuV-Position angeben"),"",A2_SaLi!$A13)</f>
        <v/>
      </c>
    </row>
    <row r="8" spans="1:13" x14ac:dyDescent="0.25">
      <c r="B8" s="7" t="s">
        <v>691</v>
      </c>
      <c r="D8" s="7" t="s">
        <v>227</v>
      </c>
      <c r="H8" s="7" t="s">
        <v>450</v>
      </c>
      <c r="I8" s="7">
        <v>4</v>
      </c>
      <c r="K8" s="215" t="s">
        <v>729</v>
      </c>
      <c r="L8" s="7" t="str">
        <f>IF(OR(A2_SaLi!$A14="Bitte Konto und GuV-Position angeben",A2_SaLi!$A14="Bitte Konto angeben",A2_SaLi!$A14="Bitte GuV-Position angeben"),"",A2_SaLi!$A14)</f>
        <v/>
      </c>
    </row>
    <row r="9" spans="1:13" x14ac:dyDescent="0.25">
      <c r="B9" s="7" t="s">
        <v>692</v>
      </c>
      <c r="D9" s="7" t="s">
        <v>228</v>
      </c>
      <c r="H9" s="7" t="s">
        <v>451</v>
      </c>
      <c r="I9" s="7">
        <v>4</v>
      </c>
      <c r="K9" s="215" t="s">
        <v>314</v>
      </c>
      <c r="L9" s="7" t="str">
        <f>IF(OR(A2_SaLi!$A15="Bitte Konto und GuV-Position angeben",A2_SaLi!$A15="Bitte Konto angeben",A2_SaLi!$A15="Bitte GuV-Position angeben"),"",A2_SaLi!$A15)</f>
        <v/>
      </c>
    </row>
    <row r="10" spans="1:13" x14ac:dyDescent="0.25">
      <c r="B10" s="7" t="s">
        <v>693</v>
      </c>
      <c r="D10" s="7" t="s">
        <v>229</v>
      </c>
      <c r="H10" s="7" t="s">
        <v>452</v>
      </c>
      <c r="I10" s="7">
        <v>4</v>
      </c>
      <c r="K10" s="215" t="s">
        <v>315</v>
      </c>
      <c r="L10" s="7" t="str">
        <f>IF(OR(A2_SaLi!$A16="Bitte Konto und GuV-Position angeben",A2_SaLi!$A16="Bitte Konto angeben",A2_SaLi!$A16="Bitte GuV-Position angeben"),"",A2_SaLi!$A16)</f>
        <v/>
      </c>
    </row>
    <row r="11" spans="1:13" x14ac:dyDescent="0.25">
      <c r="B11" s="7" t="s">
        <v>694</v>
      </c>
      <c r="D11" s="7" t="s">
        <v>230</v>
      </c>
      <c r="H11" s="7" t="s">
        <v>453</v>
      </c>
      <c r="I11" s="7">
        <v>4</v>
      </c>
      <c r="K11" s="215" t="s">
        <v>316</v>
      </c>
      <c r="L11" s="7" t="str">
        <f>IF(OR(A2_SaLi!$A17="Bitte Konto und GuV-Position angeben",A2_SaLi!$A17="Bitte Konto angeben",A2_SaLi!$A17="Bitte GuV-Position angeben"),"",A2_SaLi!$A17)</f>
        <v/>
      </c>
    </row>
    <row r="12" spans="1:13" x14ac:dyDescent="0.25">
      <c r="B12" s="7" t="s">
        <v>756</v>
      </c>
      <c r="D12" s="7" t="s">
        <v>231</v>
      </c>
      <c r="H12" s="7" t="s">
        <v>454</v>
      </c>
      <c r="I12" s="7">
        <v>4</v>
      </c>
      <c r="K12" s="215" t="s">
        <v>317</v>
      </c>
      <c r="L12" s="7" t="str">
        <f>IF(OR(A2_SaLi!$A18="Bitte Konto und GuV-Position angeben",A2_SaLi!$A18="Bitte Konto angeben",A2_SaLi!$A18="Bitte GuV-Position angeben"),"",A2_SaLi!$A18)</f>
        <v/>
      </c>
    </row>
    <row r="13" spans="1:13" x14ac:dyDescent="0.25">
      <c r="B13" s="7" t="s">
        <v>695</v>
      </c>
      <c r="D13" s="7" t="s">
        <v>232</v>
      </c>
      <c r="H13" s="7" t="s">
        <v>455</v>
      </c>
      <c r="I13" s="7">
        <v>4</v>
      </c>
      <c r="K13" s="215" t="s">
        <v>318</v>
      </c>
      <c r="L13" s="7" t="str">
        <f>IF(OR(A2_SaLi!$A19="Bitte Konto und GuV-Position angeben",A2_SaLi!$A19="Bitte Konto angeben",A2_SaLi!$A19="Bitte GuV-Position angeben"),"",A2_SaLi!$A19)</f>
        <v/>
      </c>
    </row>
    <row r="14" spans="1:13" x14ac:dyDescent="0.25">
      <c r="B14" s="7" t="s">
        <v>696</v>
      </c>
      <c r="D14" s="7" t="s">
        <v>233</v>
      </c>
      <c r="H14" s="7" t="s">
        <v>518</v>
      </c>
      <c r="I14" s="7">
        <v>4</v>
      </c>
      <c r="K14" s="215" t="s">
        <v>651</v>
      </c>
      <c r="L14" s="7" t="str">
        <f>IF(OR(A2_SaLi!$A20="Bitte Konto und GuV-Position angeben",A2_SaLi!$A20="Bitte Konto angeben",A2_SaLi!$A20="Bitte GuV-Position angeben"),"",A2_SaLi!$A20)</f>
        <v/>
      </c>
    </row>
    <row r="15" spans="1:13" x14ac:dyDescent="0.25">
      <c r="B15" s="7" t="s">
        <v>697</v>
      </c>
      <c r="D15" s="7" t="s">
        <v>234</v>
      </c>
      <c r="H15" s="7" t="s">
        <v>456</v>
      </c>
      <c r="I15" s="7">
        <v>4</v>
      </c>
      <c r="K15" s="215" t="s">
        <v>652</v>
      </c>
      <c r="L15" s="7" t="str">
        <f>IF(OR(A2_SaLi!$A21="Bitte Konto und GuV-Position angeben",A2_SaLi!$A21="Bitte Konto angeben",A2_SaLi!$A21="Bitte GuV-Position angeben"),"",A2_SaLi!$A21)</f>
        <v/>
      </c>
    </row>
    <row r="16" spans="1:13" x14ac:dyDescent="0.25">
      <c r="B16" s="7" t="s">
        <v>698</v>
      </c>
      <c r="D16" s="7" t="s">
        <v>235</v>
      </c>
      <c r="H16" s="7" t="s">
        <v>457</v>
      </c>
      <c r="I16" s="7">
        <v>4</v>
      </c>
      <c r="K16" s="215" t="s">
        <v>655</v>
      </c>
      <c r="L16" s="7" t="str">
        <f>IF(OR(A2_SaLi!$A22="Bitte Konto und GuV-Position angeben",A2_SaLi!$A22="Bitte Konto angeben",A2_SaLi!$A22="Bitte GuV-Position angeben"),"",A2_SaLi!$A22)</f>
        <v/>
      </c>
    </row>
    <row r="17" spans="2:12" x14ac:dyDescent="0.25">
      <c r="B17" s="7" t="s">
        <v>699</v>
      </c>
      <c r="D17" s="7" t="s">
        <v>267</v>
      </c>
      <c r="H17" s="7" t="s">
        <v>458</v>
      </c>
      <c r="I17" s="7">
        <v>4</v>
      </c>
      <c r="K17" s="215" t="s">
        <v>656</v>
      </c>
      <c r="L17" s="7" t="str">
        <f>IF(OR(A2_SaLi!$A23="Bitte Konto und GuV-Position angeben",A2_SaLi!$A23="Bitte Konto angeben",A2_SaLi!$A23="Bitte GuV-Position angeben"),"",A2_SaLi!$A23)</f>
        <v/>
      </c>
    </row>
    <row r="18" spans="2:12" x14ac:dyDescent="0.25">
      <c r="B18" s="7" t="s">
        <v>700</v>
      </c>
      <c r="D18" s="7" t="s">
        <v>269</v>
      </c>
      <c r="H18" s="7" t="s">
        <v>519</v>
      </c>
      <c r="I18" s="7">
        <v>4</v>
      </c>
      <c r="K18" s="215" t="s">
        <v>657</v>
      </c>
      <c r="L18" s="7" t="str">
        <f>IF(OR(A2_SaLi!$A24="Bitte Konto und GuV-Position angeben",A2_SaLi!$A24="Bitte Konto angeben",A2_SaLi!$A24="Bitte GuV-Position angeben"),"",A2_SaLi!$A24)</f>
        <v/>
      </c>
    </row>
    <row r="19" spans="2:12" x14ac:dyDescent="0.25">
      <c r="B19" s="7" t="s">
        <v>701</v>
      </c>
      <c r="D19" s="7" t="s">
        <v>270</v>
      </c>
      <c r="H19" s="7" t="s">
        <v>520</v>
      </c>
      <c r="I19" s="7">
        <v>4</v>
      </c>
      <c r="K19" s="215" t="s">
        <v>658</v>
      </c>
      <c r="L19" s="7" t="str">
        <f>IF(OR(A2_SaLi!$A25="Bitte Konto und GuV-Position angeben",A2_SaLi!$A25="Bitte Konto angeben",A2_SaLi!$A25="Bitte GuV-Position angeben"),"",A2_SaLi!$A25)</f>
        <v/>
      </c>
    </row>
    <row r="20" spans="2:12" x14ac:dyDescent="0.25">
      <c r="B20" s="7" t="s">
        <v>702</v>
      </c>
      <c r="D20" s="7" t="s">
        <v>271</v>
      </c>
      <c r="H20" s="7" t="s">
        <v>521</v>
      </c>
      <c r="I20" s="7">
        <v>4</v>
      </c>
      <c r="K20" s="215" t="s">
        <v>659</v>
      </c>
      <c r="L20" s="7" t="str">
        <f>IF(OR(A2_SaLi!$A26="Bitte Konto und GuV-Position angeben",A2_SaLi!$A26="Bitte Konto angeben",A2_SaLi!$A26="Bitte GuV-Position angeben"),"",A2_SaLi!$A26)</f>
        <v/>
      </c>
    </row>
    <row r="21" spans="2:12" x14ac:dyDescent="0.25">
      <c r="B21" s="7" t="s">
        <v>703</v>
      </c>
      <c r="D21" s="7" t="s">
        <v>236</v>
      </c>
      <c r="H21" s="7" t="s">
        <v>459</v>
      </c>
      <c r="I21" s="7">
        <v>1</v>
      </c>
      <c r="K21" s="215" t="s">
        <v>660</v>
      </c>
      <c r="L21" s="7" t="str">
        <f>IF(OR(A2_SaLi!$A27="Bitte Konto und GuV-Position angeben",A2_SaLi!$A27="Bitte Konto angeben",A2_SaLi!$A27="Bitte GuV-Position angeben"),"",A2_SaLi!$A27)</f>
        <v/>
      </c>
    </row>
    <row r="22" spans="2:12" x14ac:dyDescent="0.25">
      <c r="B22" s="7" t="s">
        <v>704</v>
      </c>
      <c r="D22" s="7" t="s">
        <v>237</v>
      </c>
      <c r="H22" s="7" t="s">
        <v>460</v>
      </c>
      <c r="I22" s="7">
        <v>2</v>
      </c>
      <c r="K22" s="215" t="s">
        <v>730</v>
      </c>
      <c r="L22" s="7" t="str">
        <f>IF(OR(A2_SaLi!$A28="Bitte Konto und GuV-Position angeben",A2_SaLi!$A28="Bitte Konto angeben",A2_SaLi!$A28="Bitte GuV-Position angeben"),"",A2_SaLi!$A28)</f>
        <v/>
      </c>
    </row>
    <row r="23" spans="2:12" x14ac:dyDescent="0.25">
      <c r="B23" s="7" t="s">
        <v>51</v>
      </c>
      <c r="D23" s="7" t="s">
        <v>238</v>
      </c>
      <c r="H23" s="7" t="s">
        <v>461</v>
      </c>
      <c r="I23" s="7">
        <v>3</v>
      </c>
      <c r="K23" s="215" t="s">
        <v>327</v>
      </c>
      <c r="L23" s="7" t="str">
        <f>IF(OR(A2_SaLi!$A29="Bitte Konto und GuV-Position angeben",A2_SaLi!$A29="Bitte Konto angeben",A2_SaLi!$A29="Bitte GuV-Position angeben"),"",A2_SaLi!$A29)</f>
        <v/>
      </c>
    </row>
    <row r="24" spans="2:12" x14ac:dyDescent="0.25">
      <c r="B24" s="7" t="s">
        <v>52</v>
      </c>
      <c r="D24" s="7" t="s">
        <v>239</v>
      </c>
      <c r="H24" s="7" t="s">
        <v>462</v>
      </c>
      <c r="I24" s="7">
        <v>2</v>
      </c>
      <c r="K24" s="215" t="s">
        <v>328</v>
      </c>
      <c r="L24" s="7" t="str">
        <f>IF(OR(A2_SaLi!$A30="Bitte Konto und GuV-Position angeben",A2_SaLi!$A30="Bitte Konto angeben",A2_SaLi!$A30="Bitte GuV-Position angeben"),"",A2_SaLi!$A30)</f>
        <v/>
      </c>
    </row>
    <row r="25" spans="2:12" x14ac:dyDescent="0.25">
      <c r="B25" s="7" t="s">
        <v>421</v>
      </c>
      <c r="D25" s="7" t="s">
        <v>240</v>
      </c>
      <c r="H25" s="7" t="s">
        <v>463</v>
      </c>
      <c r="I25" s="7">
        <v>3</v>
      </c>
      <c r="K25" s="215" t="s">
        <v>329</v>
      </c>
      <c r="L25" s="7" t="str">
        <f>IF(OR(A2_SaLi!$A31="Bitte Konto und GuV-Position angeben",A2_SaLi!$A31="Bitte Konto angeben",A2_SaLi!$A31="Bitte GuV-Position angeben"),"",A2_SaLi!$A31)</f>
        <v/>
      </c>
    </row>
    <row r="26" spans="2:12" x14ac:dyDescent="0.25">
      <c r="B26" s="7" t="s">
        <v>422</v>
      </c>
      <c r="D26" s="7" t="s">
        <v>241</v>
      </c>
      <c r="H26" s="7" t="s">
        <v>464</v>
      </c>
      <c r="I26" s="7">
        <v>2</v>
      </c>
      <c r="K26" s="215" t="s">
        <v>330</v>
      </c>
      <c r="L26" s="7" t="str">
        <f>IF(OR(A2_SaLi!$A32="Bitte Konto und GuV-Position angeben",A2_SaLi!$A32="Bitte Konto angeben",A2_SaLi!$A32="Bitte GuV-Position angeben"),"",A2_SaLi!$A32)</f>
        <v/>
      </c>
    </row>
    <row r="27" spans="2:12" x14ac:dyDescent="0.25">
      <c r="B27" s="7" t="s">
        <v>53</v>
      </c>
      <c r="D27" s="7" t="s">
        <v>242</v>
      </c>
      <c r="H27" s="7" t="s">
        <v>465</v>
      </c>
      <c r="I27" s="7">
        <v>3</v>
      </c>
      <c r="K27" s="215" t="s">
        <v>157</v>
      </c>
      <c r="L27" s="7" t="str">
        <f>IF(OR(A2_SaLi!$A33="Bitte Konto und GuV-Position angeben",A2_SaLi!$A33="Bitte Konto angeben",A2_SaLi!$A33="Bitte GuV-Position angeben"),"",A2_SaLi!$A33)</f>
        <v/>
      </c>
    </row>
    <row r="28" spans="2:12" x14ac:dyDescent="0.25">
      <c r="B28" s="7" t="s">
        <v>54</v>
      </c>
      <c r="D28" s="7" t="s">
        <v>243</v>
      </c>
      <c r="H28" s="7" t="s">
        <v>466</v>
      </c>
      <c r="I28" s="7">
        <v>2</v>
      </c>
      <c r="K28" s="215" t="s">
        <v>338</v>
      </c>
      <c r="L28" s="7" t="str">
        <f>IF(OR(A2_SaLi!$A34="Bitte Konto und GuV-Position angeben",A2_SaLi!$A34="Bitte Konto angeben",A2_SaLi!$A34="Bitte GuV-Position angeben"),"",A2_SaLi!$A34)</f>
        <v/>
      </c>
    </row>
    <row r="29" spans="2:12" x14ac:dyDescent="0.25">
      <c r="B29" s="7" t="s">
        <v>55</v>
      </c>
      <c r="D29" s="7" t="s">
        <v>244</v>
      </c>
      <c r="H29" s="7" t="s">
        <v>467</v>
      </c>
      <c r="I29" s="7">
        <v>2</v>
      </c>
      <c r="K29" s="215" t="s">
        <v>339</v>
      </c>
      <c r="L29" s="7" t="str">
        <f>IF(OR(A2_SaLi!$A35="Bitte Konto und GuV-Position angeben",A2_SaLi!$A35="Bitte Konto angeben",A2_SaLi!$A35="Bitte GuV-Position angeben"),"",A2_SaLi!$A35)</f>
        <v/>
      </c>
    </row>
    <row r="30" spans="2:12" x14ac:dyDescent="0.25">
      <c r="B30" s="7" t="s">
        <v>56</v>
      </c>
      <c r="D30" s="7" t="s">
        <v>245</v>
      </c>
      <c r="H30" s="7" t="s">
        <v>468</v>
      </c>
      <c r="I30" s="7">
        <v>2</v>
      </c>
      <c r="K30" s="215" t="s">
        <v>731</v>
      </c>
      <c r="L30" s="7" t="str">
        <f>IF(OR(A2_SaLi!$A36="Bitte Konto und GuV-Position angeben",A2_SaLi!$A36="Bitte Konto angeben",A2_SaLi!$A36="Bitte GuV-Position angeben"),"",A2_SaLi!$A36)</f>
        <v/>
      </c>
    </row>
    <row r="31" spans="2:12" x14ac:dyDescent="0.25">
      <c r="B31" s="7" t="s">
        <v>57</v>
      </c>
      <c r="D31" s="7" t="s">
        <v>246</v>
      </c>
      <c r="H31" s="7" t="s">
        <v>469</v>
      </c>
      <c r="I31" s="7">
        <v>2</v>
      </c>
      <c r="K31" s="215" t="s">
        <v>346</v>
      </c>
      <c r="L31" s="7" t="str">
        <f>IF(OR(A2_SaLi!$A37="Bitte Konto und GuV-Position angeben",A2_SaLi!$A37="Bitte Konto angeben",A2_SaLi!$A37="Bitte GuV-Position angeben"),"",A2_SaLi!$A37)</f>
        <v/>
      </c>
    </row>
    <row r="32" spans="2:12" x14ac:dyDescent="0.25">
      <c r="B32" s="7" t="s">
        <v>58</v>
      </c>
      <c r="D32" s="7" t="s">
        <v>247</v>
      </c>
      <c r="H32" s="7" t="s">
        <v>470</v>
      </c>
      <c r="I32" s="7">
        <v>4</v>
      </c>
      <c r="K32" s="215" t="s">
        <v>347</v>
      </c>
      <c r="L32" s="7" t="str">
        <f>IF(OR(A2_SaLi!$A38="Bitte Konto und GuV-Position angeben",A2_SaLi!$A38="Bitte Konto angeben",A2_SaLi!$A38="Bitte GuV-Position angeben"),"",A2_SaLi!$A38)</f>
        <v/>
      </c>
    </row>
    <row r="33" spans="2:12" x14ac:dyDescent="0.25">
      <c r="B33" s="7" t="s">
        <v>705</v>
      </c>
      <c r="D33" s="7" t="s">
        <v>248</v>
      </c>
      <c r="H33" s="7" t="s">
        <v>471</v>
      </c>
      <c r="I33" s="7">
        <v>4</v>
      </c>
      <c r="K33" s="215" t="s">
        <v>732</v>
      </c>
      <c r="L33" s="7" t="str">
        <f>IF(OR(A2_SaLi!$A39="Bitte Konto und GuV-Position angeben",A2_SaLi!$A39="Bitte Konto angeben",A2_SaLi!$A39="Bitte GuV-Position angeben"),"",A2_SaLi!$A39)</f>
        <v/>
      </c>
    </row>
    <row r="34" spans="2:12" x14ac:dyDescent="0.25">
      <c r="B34" s="7" t="s">
        <v>706</v>
      </c>
      <c r="D34" s="7" t="s">
        <v>249</v>
      </c>
      <c r="H34" s="7" t="s">
        <v>472</v>
      </c>
      <c r="I34" s="7">
        <v>4</v>
      </c>
      <c r="K34" s="215" t="s">
        <v>174</v>
      </c>
      <c r="L34" s="7" t="str">
        <f>IF(OR(A2_SaLi!$A40="Bitte Konto und GuV-Position angeben",A2_SaLi!$A40="Bitte Konto angeben",A2_SaLi!$A40="Bitte GuV-Position angeben"),"",A2_SaLi!$A40)</f>
        <v/>
      </c>
    </row>
    <row r="35" spans="2:12" x14ac:dyDescent="0.25">
      <c r="B35" s="7" t="s">
        <v>707</v>
      </c>
      <c r="D35" s="7" t="s">
        <v>250</v>
      </c>
      <c r="H35" s="7" t="s">
        <v>473</v>
      </c>
      <c r="I35" s="7">
        <v>4</v>
      </c>
      <c r="K35" s="215" t="s">
        <v>176</v>
      </c>
      <c r="L35" s="7" t="str">
        <f>IF(OR(A2_SaLi!$A41="Bitte Konto und GuV-Position angeben",A2_SaLi!$A41="Bitte Konto angeben",A2_SaLi!$A41="Bitte GuV-Position angeben"),"",A2_SaLi!$A41)</f>
        <v/>
      </c>
    </row>
    <row r="36" spans="2:12" x14ac:dyDescent="0.25">
      <c r="B36" s="7" t="s">
        <v>708</v>
      </c>
      <c r="D36" s="7" t="s">
        <v>251</v>
      </c>
      <c r="H36" s="7" t="s">
        <v>474</v>
      </c>
      <c r="I36" s="7">
        <v>4</v>
      </c>
      <c r="K36" s="215" t="s">
        <v>354</v>
      </c>
      <c r="L36" s="7" t="str">
        <f>IF(OR(A2_SaLi!$A42="Bitte Konto und GuV-Position angeben",A2_SaLi!$A42="Bitte Konto angeben",A2_SaLi!$A42="Bitte GuV-Position angeben"),"",A2_SaLi!$A42)</f>
        <v/>
      </c>
    </row>
    <row r="37" spans="2:12" x14ac:dyDescent="0.25">
      <c r="B37" s="7" t="s">
        <v>709</v>
      </c>
      <c r="D37" s="7" t="s">
        <v>252</v>
      </c>
      <c r="H37" s="7" t="s">
        <v>475</v>
      </c>
      <c r="I37" s="7">
        <v>4</v>
      </c>
      <c r="K37" s="215" t="s">
        <v>356</v>
      </c>
      <c r="L37" s="7" t="str">
        <f>IF(OR(A2_SaLi!$A43="Bitte Konto und GuV-Position angeben",A2_SaLi!$A43="Bitte Konto angeben",A2_SaLi!$A43="Bitte GuV-Position angeben"),"",A2_SaLi!$A43)</f>
        <v/>
      </c>
    </row>
    <row r="38" spans="2:12" x14ac:dyDescent="0.25">
      <c r="B38" s="7" t="s">
        <v>710</v>
      </c>
      <c r="D38" s="7" t="s">
        <v>253</v>
      </c>
      <c r="H38" s="7" t="s">
        <v>476</v>
      </c>
      <c r="I38" s="7">
        <v>4</v>
      </c>
      <c r="K38" s="215" t="s">
        <v>358</v>
      </c>
      <c r="L38" s="7" t="str">
        <f>IF(OR(A2_SaLi!$A44="Bitte Konto und GuV-Position angeben",A2_SaLi!$A44="Bitte Konto angeben",A2_SaLi!$A44="Bitte GuV-Position angeben"),"",A2_SaLi!$A44)</f>
        <v/>
      </c>
    </row>
    <row r="39" spans="2:12" x14ac:dyDescent="0.25">
      <c r="B39" s="7" t="s">
        <v>711</v>
      </c>
      <c r="D39" s="7" t="s">
        <v>254</v>
      </c>
      <c r="H39" s="7" t="s">
        <v>477</v>
      </c>
      <c r="I39" s="7">
        <v>4</v>
      </c>
      <c r="K39" s="215" t="s">
        <v>360</v>
      </c>
      <c r="L39" s="7" t="str">
        <f>IF(OR(A2_SaLi!$A45="Bitte Konto und GuV-Position angeben",A2_SaLi!$A45="Bitte Konto angeben",A2_SaLi!$A45="Bitte GuV-Position angeben"),"",A2_SaLi!$A45)</f>
        <v/>
      </c>
    </row>
    <row r="40" spans="2:12" x14ac:dyDescent="0.25">
      <c r="B40" s="7" t="s">
        <v>712</v>
      </c>
      <c r="D40" s="7" t="s">
        <v>255</v>
      </c>
      <c r="H40" s="7" t="s">
        <v>478</v>
      </c>
      <c r="I40" s="7">
        <v>4</v>
      </c>
      <c r="K40" s="215" t="s">
        <v>362</v>
      </c>
      <c r="L40" s="7" t="str">
        <f>IF(OR(A2_SaLi!$A46="Bitte Konto und GuV-Position angeben",A2_SaLi!$A46="Bitte Konto angeben",A2_SaLi!$A46="Bitte GuV-Position angeben"),"",A2_SaLi!$A46)</f>
        <v/>
      </c>
    </row>
    <row r="41" spans="2:12" x14ac:dyDescent="0.25">
      <c r="B41" s="7" t="s">
        <v>713</v>
      </c>
      <c r="D41" s="7" t="s">
        <v>256</v>
      </c>
      <c r="H41" s="7" t="s">
        <v>479</v>
      </c>
      <c r="I41" s="7">
        <v>4</v>
      </c>
      <c r="K41" s="215" t="s">
        <v>364</v>
      </c>
      <c r="L41" s="7" t="str">
        <f>IF(OR(A2_SaLi!$A47="Bitte Konto und GuV-Position angeben",A2_SaLi!$A47="Bitte Konto angeben",A2_SaLi!$A47="Bitte GuV-Position angeben"),"",A2_SaLi!$A47)</f>
        <v/>
      </c>
    </row>
    <row r="42" spans="2:12" x14ac:dyDescent="0.25">
      <c r="B42" s="7" t="s">
        <v>714</v>
      </c>
      <c r="D42" s="7" t="s">
        <v>257</v>
      </c>
      <c r="H42" s="7" t="s">
        <v>480</v>
      </c>
      <c r="I42" s="7">
        <v>4</v>
      </c>
      <c r="K42" s="215" t="s">
        <v>366</v>
      </c>
      <c r="L42" s="7" t="str">
        <f>IF(OR(A2_SaLi!$A48="Bitte Konto und GuV-Position angeben",A2_SaLi!$A48="Bitte Konto angeben",A2_SaLi!$A48="Bitte GuV-Position angeben"),"",A2_SaLi!$A48)</f>
        <v/>
      </c>
    </row>
    <row r="43" spans="2:12" x14ac:dyDescent="0.25">
      <c r="B43" s="7" t="s">
        <v>715</v>
      </c>
      <c r="D43" s="7" t="s">
        <v>258</v>
      </c>
      <c r="H43" s="7" t="s">
        <v>481</v>
      </c>
      <c r="I43" s="7">
        <v>1</v>
      </c>
      <c r="K43" s="215" t="s">
        <v>368</v>
      </c>
      <c r="L43" s="7" t="str">
        <f>IF(OR(A2_SaLi!$A49="Bitte Konto und GuV-Position angeben",A2_SaLi!$A49="Bitte Konto angeben",A2_SaLi!$A49="Bitte GuV-Position angeben"),"",A2_SaLi!$A49)</f>
        <v/>
      </c>
    </row>
    <row r="44" spans="2:12" x14ac:dyDescent="0.25">
      <c r="B44" s="7" t="s">
        <v>716</v>
      </c>
      <c r="D44" s="7" t="s">
        <v>259</v>
      </c>
      <c r="H44" s="7" t="s">
        <v>482</v>
      </c>
      <c r="I44" s="7">
        <v>4</v>
      </c>
      <c r="K44" s="215" t="s">
        <v>370</v>
      </c>
      <c r="L44" s="7" t="str">
        <f>IF(OR(A2_SaLi!$A50="Bitte Konto und GuV-Position angeben",A2_SaLi!$A50="Bitte Konto angeben",A2_SaLi!$A50="Bitte GuV-Position angeben"),"",A2_SaLi!$A50)</f>
        <v/>
      </c>
    </row>
    <row r="45" spans="2:12" x14ac:dyDescent="0.25">
      <c r="B45" s="7" t="s">
        <v>717</v>
      </c>
      <c r="D45" s="7" t="s">
        <v>260</v>
      </c>
      <c r="H45" s="7" t="s">
        <v>483</v>
      </c>
      <c r="I45" s="7" t="s">
        <v>490</v>
      </c>
      <c r="K45" s="215" t="s">
        <v>372</v>
      </c>
      <c r="L45" s="7" t="str">
        <f>IF(OR(A2_SaLi!$A51="Bitte Konto und GuV-Position angeben",A2_SaLi!$A51="Bitte Konto angeben",A2_SaLi!$A51="Bitte GuV-Position angeben"),"",A2_SaLi!$A51)</f>
        <v/>
      </c>
    </row>
    <row r="46" spans="2:12" x14ac:dyDescent="0.25">
      <c r="B46" s="7" t="s">
        <v>718</v>
      </c>
      <c r="D46" s="7" t="s">
        <v>261</v>
      </c>
      <c r="H46" s="7" t="s">
        <v>484</v>
      </c>
      <c r="I46" s="7" t="s">
        <v>490</v>
      </c>
      <c r="K46" s="215" t="s">
        <v>374</v>
      </c>
      <c r="L46" s="7" t="str">
        <f>IF(OR(A2_SaLi!$A52="Bitte Konto und GuV-Position angeben",A2_SaLi!$A52="Bitte Konto angeben",A2_SaLi!$A52="Bitte GuV-Position angeben"),"",A2_SaLi!$A52)</f>
        <v/>
      </c>
    </row>
    <row r="47" spans="2:12" x14ac:dyDescent="0.25">
      <c r="B47" s="7" t="s">
        <v>719</v>
      </c>
      <c r="D47" s="7" t="s">
        <v>262</v>
      </c>
      <c r="H47" s="7" t="s">
        <v>104</v>
      </c>
      <c r="I47" s="7" t="s">
        <v>490</v>
      </c>
      <c r="K47" s="215" t="s">
        <v>669</v>
      </c>
      <c r="L47" s="7" t="str">
        <f>IF(OR(A2_SaLi!$A53="Bitte Konto und GuV-Position angeben",A2_SaLi!$A53="Bitte Konto angeben",A2_SaLi!$A53="Bitte GuV-Position angeben"),"",A2_SaLi!$A53)</f>
        <v/>
      </c>
    </row>
    <row r="48" spans="2:12" x14ac:dyDescent="0.25">
      <c r="B48" s="7" t="s">
        <v>720</v>
      </c>
      <c r="D48" s="7" t="s">
        <v>263</v>
      </c>
      <c r="H48" s="7" t="s">
        <v>106</v>
      </c>
      <c r="I48" s="7" t="s">
        <v>490</v>
      </c>
      <c r="K48" s="215" t="s">
        <v>671</v>
      </c>
      <c r="L48" s="7" t="str">
        <f>IF(OR(A2_SaLi!$A54="Bitte Konto und GuV-Position angeben",A2_SaLi!$A54="Bitte Konto angeben",A2_SaLi!$A54="Bitte GuV-Position angeben"),"",A2_SaLi!$A54)</f>
        <v/>
      </c>
    </row>
    <row r="49" spans="2:12" x14ac:dyDescent="0.25">
      <c r="B49" s="7" t="s">
        <v>59</v>
      </c>
      <c r="D49" s="7" t="s">
        <v>264</v>
      </c>
      <c r="H49" s="7" t="s">
        <v>485</v>
      </c>
      <c r="I49" s="7" t="s">
        <v>490</v>
      </c>
      <c r="K49" s="215" t="s">
        <v>733</v>
      </c>
      <c r="L49" s="7" t="str">
        <f>IF(OR(A2_SaLi!$A55="Bitte Konto und GuV-Position angeben",A2_SaLi!$A55="Bitte Konto angeben",A2_SaLi!$A55="Bitte GuV-Position angeben"),"",A2_SaLi!$A55)</f>
        <v/>
      </c>
    </row>
    <row r="50" spans="2:12" x14ac:dyDescent="0.25">
      <c r="B50" s="7" t="s">
        <v>721</v>
      </c>
      <c r="D50" s="7" t="s">
        <v>265</v>
      </c>
      <c r="H50" s="7" t="s">
        <v>486</v>
      </c>
      <c r="I50" s="7" t="s">
        <v>490</v>
      </c>
      <c r="K50" s="215" t="s">
        <v>672</v>
      </c>
      <c r="L50" s="7" t="str">
        <f>IF(OR(A2_SaLi!$A56="Bitte Konto und GuV-Position angeben",A2_SaLi!$A56="Bitte Konto angeben",A2_SaLi!$A56="Bitte GuV-Position angeben"),"",A2_SaLi!$A56)</f>
        <v/>
      </c>
    </row>
    <row r="51" spans="2:12" x14ac:dyDescent="0.25">
      <c r="B51" s="7" t="s">
        <v>60</v>
      </c>
      <c r="D51" s="7" t="s">
        <v>266</v>
      </c>
      <c r="K51" s="215" t="s">
        <v>734</v>
      </c>
      <c r="L51" s="7" t="str">
        <f>IF(OR(A2_SaLi!$A57="Bitte Konto und GuV-Position angeben",A2_SaLi!$A57="Bitte Konto angeben",A2_SaLi!$A57="Bitte GuV-Position angeben"),"",A2_SaLi!$A57)</f>
        <v/>
      </c>
    </row>
    <row r="52" spans="2:12" x14ac:dyDescent="0.25">
      <c r="B52" s="7" t="s">
        <v>722</v>
      </c>
      <c r="K52" s="215" t="s">
        <v>673</v>
      </c>
      <c r="L52" s="7" t="str">
        <f>IF(OR(A2_SaLi!$A58="Bitte Konto und GuV-Position angeben",A2_SaLi!$A58="Bitte Konto angeben",A2_SaLi!$A58="Bitte GuV-Position angeben"),"",A2_SaLi!$A58)</f>
        <v/>
      </c>
    </row>
    <row r="53" spans="2:12" x14ac:dyDescent="0.25">
      <c r="B53" s="7" t="s">
        <v>61</v>
      </c>
      <c r="K53" s="215" t="s">
        <v>190</v>
      </c>
      <c r="L53" s="7" t="str">
        <f>IF(OR(A2_SaLi!$A59="Bitte Konto und GuV-Position angeben",A2_SaLi!$A59="Bitte Konto angeben",A2_SaLi!$A59="Bitte GuV-Position angeben"),"",A2_SaLi!$A59)</f>
        <v/>
      </c>
    </row>
    <row r="54" spans="2:12" x14ac:dyDescent="0.25">
      <c r="B54" s="7" t="s">
        <v>62</v>
      </c>
      <c r="K54" s="215" t="s">
        <v>563</v>
      </c>
      <c r="L54" s="7" t="str">
        <f>IF(OR(A2_SaLi!$A60="Bitte Konto und GuV-Position angeben",A2_SaLi!$A60="Bitte Konto angeben",A2_SaLi!$A60="Bitte GuV-Position angeben"),"",A2_SaLi!$A60)</f>
        <v/>
      </c>
    </row>
    <row r="55" spans="2:12" x14ac:dyDescent="0.25">
      <c r="B55" s="7" t="s">
        <v>63</v>
      </c>
      <c r="K55" s="215" t="s">
        <v>382</v>
      </c>
      <c r="L55" s="7" t="str">
        <f>IF(OR(A2_SaLi!$A61="Bitte Konto und GuV-Position angeben",A2_SaLi!$A61="Bitte Konto angeben",A2_SaLi!$A61="Bitte GuV-Position angeben"),"",A2_SaLi!$A61)</f>
        <v/>
      </c>
    </row>
    <row r="56" spans="2:12" x14ac:dyDescent="0.25">
      <c r="B56" s="7" t="s">
        <v>64</v>
      </c>
      <c r="K56" s="215" t="s">
        <v>384</v>
      </c>
      <c r="L56" s="7" t="str">
        <f>IF(OR(A2_SaLi!$A62="Bitte Konto und GuV-Position angeben",A2_SaLi!$A62="Bitte Konto angeben",A2_SaLi!$A62="Bitte GuV-Position angeben"),"",A2_SaLi!$A62)</f>
        <v/>
      </c>
    </row>
    <row r="57" spans="2:12" x14ac:dyDescent="0.25">
      <c r="B57" s="7" t="s">
        <v>65</v>
      </c>
      <c r="K57" s="215" t="s">
        <v>386</v>
      </c>
      <c r="L57" s="7" t="str">
        <f>IF(OR(A2_SaLi!$A63="Bitte Konto und GuV-Position angeben",A2_SaLi!$A63="Bitte Konto angeben",A2_SaLi!$A63="Bitte GuV-Position angeben"),"",A2_SaLi!$A63)</f>
        <v/>
      </c>
    </row>
    <row r="58" spans="2:12" x14ac:dyDescent="0.25">
      <c r="B58" s="7" t="s">
        <v>66</v>
      </c>
      <c r="K58" s="215" t="s">
        <v>388</v>
      </c>
      <c r="L58" s="7" t="str">
        <f>IF(OR(A2_SaLi!$A64="Bitte Konto und GuV-Position angeben",A2_SaLi!$A64="Bitte Konto angeben",A2_SaLi!$A64="Bitte GuV-Position angeben"),"",A2_SaLi!$A64)</f>
        <v/>
      </c>
    </row>
    <row r="59" spans="2:12" x14ac:dyDescent="0.25">
      <c r="B59" s="7" t="s">
        <v>67</v>
      </c>
      <c r="K59" s="215" t="s">
        <v>390</v>
      </c>
      <c r="L59" s="7" t="str">
        <f>IF(OR(A2_SaLi!$A65="Bitte Konto und GuV-Position angeben",A2_SaLi!$A65="Bitte Konto angeben",A2_SaLi!$A65="Bitte GuV-Position angeben"),"",A2_SaLi!$A65)</f>
        <v/>
      </c>
    </row>
    <row r="60" spans="2:12" x14ac:dyDescent="0.25">
      <c r="B60" s="7" t="s">
        <v>68</v>
      </c>
      <c r="K60" s="215" t="s">
        <v>392</v>
      </c>
      <c r="L60" s="7" t="str">
        <f>IF(OR(A2_SaLi!$A66="Bitte Konto und GuV-Position angeben",A2_SaLi!$A66="Bitte Konto angeben",A2_SaLi!$A66="Bitte GuV-Position angeben"),"",A2_SaLi!$A66)</f>
        <v/>
      </c>
    </row>
    <row r="61" spans="2:12" x14ac:dyDescent="0.25">
      <c r="B61" s="7" t="s">
        <v>69</v>
      </c>
      <c r="K61" s="215" t="s">
        <v>735</v>
      </c>
      <c r="L61" s="7" t="str">
        <f>IF(OR(A2_SaLi!$A67="Bitte Konto und GuV-Position angeben",A2_SaLi!$A67="Bitte Konto angeben",A2_SaLi!$A67="Bitte GuV-Position angeben"),"",A2_SaLi!$A67)</f>
        <v/>
      </c>
    </row>
    <row r="62" spans="2:12" x14ac:dyDescent="0.25">
      <c r="B62" s="7" t="s">
        <v>70</v>
      </c>
      <c r="K62" s="215" t="s">
        <v>561</v>
      </c>
      <c r="L62" s="7" t="str">
        <f>IF(OR(A2_SaLi!$A68="Bitte Konto und GuV-Position angeben",A2_SaLi!$A68="Bitte Konto angeben",A2_SaLi!$A68="Bitte GuV-Position angeben"),"",A2_SaLi!$A68)</f>
        <v/>
      </c>
    </row>
    <row r="63" spans="2:12" x14ac:dyDescent="0.25">
      <c r="B63" s="7" t="s">
        <v>71</v>
      </c>
      <c r="K63" s="215" t="s">
        <v>397</v>
      </c>
      <c r="L63" s="7" t="str">
        <f>IF(OR(A2_SaLi!$A69="Bitte Konto und GuV-Position angeben",A2_SaLi!$A69="Bitte Konto angeben",A2_SaLi!$A69="Bitte GuV-Position angeben"),"",A2_SaLi!$A69)</f>
        <v/>
      </c>
    </row>
    <row r="64" spans="2:12" x14ac:dyDescent="0.25">
      <c r="B64" s="7" t="s">
        <v>72</v>
      </c>
      <c r="K64" s="215" t="s">
        <v>399</v>
      </c>
      <c r="L64" s="7" t="str">
        <f>IF(OR(A2_SaLi!$A70="Bitte Konto und GuV-Position angeben",A2_SaLi!$A70="Bitte Konto angeben",A2_SaLi!$A70="Bitte GuV-Position angeben"),"",A2_SaLi!$A70)</f>
        <v/>
      </c>
    </row>
    <row r="65" spans="2:12" x14ac:dyDescent="0.25">
      <c r="B65" s="7" t="s">
        <v>73</v>
      </c>
      <c r="K65" s="215" t="s">
        <v>401</v>
      </c>
      <c r="L65" s="7" t="str">
        <f>IF(OR(A2_SaLi!$A71="Bitte Konto und GuV-Position angeben",A2_SaLi!$A71="Bitte Konto angeben",A2_SaLi!$A71="Bitte GuV-Position angeben"),"",A2_SaLi!$A71)</f>
        <v/>
      </c>
    </row>
    <row r="66" spans="2:12" x14ac:dyDescent="0.25">
      <c r="B66" s="7" t="s">
        <v>74</v>
      </c>
      <c r="K66" s="215" t="s">
        <v>403</v>
      </c>
      <c r="L66" s="7" t="str">
        <f>IF(OR(A2_SaLi!$A72="Bitte Konto und GuV-Position angeben",A2_SaLi!$A72="Bitte Konto angeben",A2_SaLi!$A72="Bitte GuV-Position angeben"),"",A2_SaLi!$A72)</f>
        <v/>
      </c>
    </row>
    <row r="67" spans="2:12" x14ac:dyDescent="0.25">
      <c r="B67" s="7" t="s">
        <v>75</v>
      </c>
      <c r="K67" s="215" t="s">
        <v>405</v>
      </c>
      <c r="L67" s="7" t="str">
        <f>IF(OR(A2_SaLi!$A73="Bitte Konto und GuV-Position angeben",A2_SaLi!$A73="Bitte Konto angeben",A2_SaLi!$A73="Bitte GuV-Position angeben"),"",A2_SaLi!$A73)</f>
        <v/>
      </c>
    </row>
    <row r="68" spans="2:12" x14ac:dyDescent="0.25">
      <c r="B68" s="7" t="s">
        <v>76</v>
      </c>
      <c r="K68" s="215" t="s">
        <v>209</v>
      </c>
      <c r="L68" s="7" t="str">
        <f>IF(OR(A2_SaLi!$A74="Bitte Konto und GuV-Position angeben",A2_SaLi!$A74="Bitte Konto angeben",A2_SaLi!$A74="Bitte GuV-Position angeben"),"",A2_SaLi!$A74)</f>
        <v/>
      </c>
    </row>
    <row r="69" spans="2:12" x14ac:dyDescent="0.25">
      <c r="B69" s="7" t="s">
        <v>77</v>
      </c>
      <c r="K69" s="215" t="s">
        <v>409</v>
      </c>
      <c r="L69" s="7" t="str">
        <f>IF(OR(A2_SaLi!$A75="Bitte Konto und GuV-Position angeben",A2_SaLi!$A75="Bitte Konto angeben",A2_SaLi!$A75="Bitte GuV-Position angeben"),"",A2_SaLi!$A75)</f>
        <v/>
      </c>
    </row>
    <row r="70" spans="2:12" x14ac:dyDescent="0.25">
      <c r="B70" s="7" t="s">
        <v>78</v>
      </c>
      <c r="K70" s="215" t="s">
        <v>411</v>
      </c>
      <c r="L70" s="7" t="str">
        <f>IF(OR(A2_SaLi!$A76="Bitte Konto und GuV-Position angeben",A2_SaLi!$A76="Bitte Konto angeben",A2_SaLi!$A76="Bitte GuV-Position angeben"),"",A2_SaLi!$A76)</f>
        <v/>
      </c>
    </row>
    <row r="71" spans="2:12" x14ac:dyDescent="0.25">
      <c r="B71" s="7" t="s">
        <v>79</v>
      </c>
      <c r="K71" s="215" t="s">
        <v>413</v>
      </c>
      <c r="L71" s="7" t="str">
        <f>IF(OR(A2_SaLi!$A77="Bitte Konto und GuV-Position angeben",A2_SaLi!$A77="Bitte Konto angeben",A2_SaLi!$A77="Bitte GuV-Position angeben"),"",A2_SaLi!$A77)</f>
        <v/>
      </c>
    </row>
    <row r="72" spans="2:12" x14ac:dyDescent="0.25">
      <c r="L72" s="7" t="str">
        <f>IF(OR(A2_SaLi!$A78="Bitte Konto und GuV-Position angeben",A2_SaLi!$A78="Bitte Konto angeben",A2_SaLi!$A78="Bitte GuV-Position angeben"),"",A2_SaLi!$A78)</f>
        <v/>
      </c>
    </row>
    <row r="73" spans="2:12" x14ac:dyDescent="0.25">
      <c r="L73" s="7" t="str">
        <f>IF(OR(A2_SaLi!$A79="Bitte Konto und GuV-Position angeben",A2_SaLi!$A79="Bitte Konto angeben",A2_SaLi!$A79="Bitte GuV-Position angeben"),"",A2_SaLi!$A79)</f>
        <v/>
      </c>
    </row>
    <row r="74" spans="2:12" x14ac:dyDescent="0.25">
      <c r="L74" s="7" t="str">
        <f>IF(OR(A2_SaLi!$A80="Bitte Konto und GuV-Position angeben",A2_SaLi!$A80="Bitte Konto angeben",A2_SaLi!$A80="Bitte GuV-Position angeben"),"",A2_SaLi!$A80)</f>
        <v/>
      </c>
    </row>
    <row r="75" spans="2:12" x14ac:dyDescent="0.25">
      <c r="L75" s="7" t="str">
        <f>IF(OR(A2_SaLi!$A81="Bitte Konto und GuV-Position angeben",A2_SaLi!$A81="Bitte Konto angeben",A2_SaLi!$A81="Bitte GuV-Position angeben"),"",A2_SaLi!$A81)</f>
        <v/>
      </c>
    </row>
    <row r="76" spans="2:12" x14ac:dyDescent="0.25">
      <c r="L76" s="7" t="str">
        <f>IF(OR(A2_SaLi!$A82="Bitte Konto und GuV-Position angeben",A2_SaLi!$A82="Bitte Konto angeben",A2_SaLi!$A82="Bitte GuV-Position angeben"),"",A2_SaLi!$A82)</f>
        <v/>
      </c>
    </row>
    <row r="77" spans="2:12" x14ac:dyDescent="0.25">
      <c r="L77" s="7" t="str">
        <f>IF(OR(A2_SaLi!$A83="Bitte Konto und GuV-Position angeben",A2_SaLi!$A83="Bitte Konto angeben",A2_SaLi!$A83="Bitte GuV-Position angeben"),"",A2_SaLi!$A83)</f>
        <v/>
      </c>
    </row>
    <row r="78" spans="2:12" x14ac:dyDescent="0.25">
      <c r="L78" s="7" t="str">
        <f>IF(OR(A2_SaLi!$A84="Bitte Konto und GuV-Position angeben",A2_SaLi!$A84="Bitte Konto angeben",A2_SaLi!$A84="Bitte GuV-Position angeben"),"",A2_SaLi!$A84)</f>
        <v/>
      </c>
    </row>
    <row r="79" spans="2:12" x14ac:dyDescent="0.25">
      <c r="L79" s="7" t="str">
        <f>IF(OR(A2_SaLi!$A85="Bitte Konto und GuV-Position angeben",A2_SaLi!$A85="Bitte Konto angeben",A2_SaLi!$A85="Bitte GuV-Position angeben"),"",A2_SaLi!$A85)</f>
        <v/>
      </c>
    </row>
    <row r="80" spans="2:12" x14ac:dyDescent="0.25">
      <c r="L80" s="7" t="str">
        <f>IF(OR(A2_SaLi!$A86="Bitte Konto und GuV-Position angeben",A2_SaLi!$A86="Bitte Konto angeben",A2_SaLi!$A86="Bitte GuV-Position angeben"),"",A2_SaLi!$A86)</f>
        <v/>
      </c>
    </row>
    <row r="81" spans="11:14" x14ac:dyDescent="0.25">
      <c r="L81" s="7" t="str">
        <f>IF(OR(A2_SaLi!$A87="Bitte Konto und GuV-Position angeben",A2_SaLi!$A87="Bitte Konto angeben",A2_SaLi!$A87="Bitte GuV-Position angeben"),"",A2_SaLi!$A87)</f>
        <v/>
      </c>
    </row>
    <row r="82" spans="11:14" x14ac:dyDescent="0.25">
      <c r="L82" s="7" t="str">
        <f>IF(OR(A2_SaLi!$A88="Bitte Konto und GuV-Position angeben",A2_SaLi!$A88="Bitte Konto angeben",A2_SaLi!$A88="Bitte GuV-Position angeben"),"",A2_SaLi!$A88)</f>
        <v/>
      </c>
    </row>
    <row r="83" spans="11:14" x14ac:dyDescent="0.25">
      <c r="K83" s="132"/>
      <c r="L83" s="7" t="str">
        <f>IF(OR(A2_SaLi!$A89="Bitte Konto und GuV-Position angeben",A2_SaLi!$A89="Bitte Konto angeben",A2_SaLi!$A89="Bitte GuV-Position angeben"),"",A2_SaLi!$A89)</f>
        <v/>
      </c>
      <c r="M83" s="132"/>
      <c r="N83" s="132"/>
    </row>
    <row r="84" spans="11:14" x14ac:dyDescent="0.25">
      <c r="K84" s="132"/>
      <c r="L84" s="7" t="str">
        <f>IF(OR(A2_SaLi!$A90="Bitte Konto und GuV-Position angeben",A2_SaLi!$A90="Bitte Konto angeben",A2_SaLi!$A90="Bitte GuV-Position angeben"),"",A2_SaLi!$A90)</f>
        <v/>
      </c>
      <c r="M84" s="132"/>
      <c r="N84" s="132"/>
    </row>
    <row r="85" spans="11:14" x14ac:dyDescent="0.25">
      <c r="L85" s="7" t="str">
        <f>IF(OR(A2_SaLi!$A91="Bitte Konto und GuV-Position angeben",A2_SaLi!$A91="Bitte Konto angeben",A2_SaLi!$A91="Bitte GuV-Position angeben"),"",A2_SaLi!$A91)</f>
        <v/>
      </c>
    </row>
    <row r="86" spans="11:14" x14ac:dyDescent="0.25">
      <c r="L86" s="7" t="str">
        <f>IF(OR(A2_SaLi!$A92="Bitte Konto und GuV-Position angeben",A2_SaLi!$A92="Bitte Konto angeben",A2_SaLi!$A92="Bitte GuV-Position angeben"),"",A2_SaLi!$A92)</f>
        <v/>
      </c>
    </row>
    <row r="87" spans="11:14" x14ac:dyDescent="0.25">
      <c r="L87" s="7" t="str">
        <f>IF(OR(A2_SaLi!$A93="Bitte Konto und GuV-Position angeben",A2_SaLi!$A93="Bitte Konto angeben",A2_SaLi!$A93="Bitte GuV-Position angeben"),"",A2_SaLi!$A93)</f>
        <v/>
      </c>
    </row>
    <row r="88" spans="11:14" x14ac:dyDescent="0.25">
      <c r="L88" s="7" t="str">
        <f>IF(OR(A2_SaLi!$A94="Bitte Konto und GuV-Position angeben",A2_SaLi!$A94="Bitte Konto angeben",A2_SaLi!$A94="Bitte GuV-Position angeben"),"",A2_SaLi!$A94)</f>
        <v/>
      </c>
    </row>
    <row r="89" spans="11:14" x14ac:dyDescent="0.25">
      <c r="L89" s="7" t="str">
        <f>IF(OR(A2_SaLi!$A95="Bitte Konto und GuV-Position angeben",A2_SaLi!$A95="Bitte Konto angeben",A2_SaLi!$A95="Bitte GuV-Position angeben"),"",A2_SaLi!$A95)</f>
        <v/>
      </c>
    </row>
    <row r="90" spans="11:14" x14ac:dyDescent="0.25">
      <c r="L90" s="7" t="str">
        <f>IF(OR(A2_SaLi!$A96="Bitte Konto und GuV-Position angeben",A2_SaLi!$A96="Bitte Konto angeben",A2_SaLi!$A96="Bitte GuV-Position angeben"),"",A2_SaLi!$A96)</f>
        <v/>
      </c>
    </row>
    <row r="91" spans="11:14" x14ac:dyDescent="0.25">
      <c r="L91" s="7" t="str">
        <f>IF(OR(A2_SaLi!$A97="Bitte Konto und GuV-Position angeben",A2_SaLi!$A97="Bitte Konto angeben",A2_SaLi!$A97="Bitte GuV-Position angeben"),"",A2_SaLi!$A97)</f>
        <v/>
      </c>
    </row>
    <row r="92" spans="11:14" x14ac:dyDescent="0.25">
      <c r="L92" s="7" t="str">
        <f>IF(OR(A2_SaLi!$A98="Bitte Konto und GuV-Position angeben",A2_SaLi!$A98="Bitte Konto angeben",A2_SaLi!$A98="Bitte GuV-Position angeben"),"",A2_SaLi!$A98)</f>
        <v/>
      </c>
    </row>
    <row r="93" spans="11:14" x14ac:dyDescent="0.25">
      <c r="L93" s="7" t="str">
        <f>IF(OR(A2_SaLi!$A99="Bitte Konto und GuV-Position angeben",A2_SaLi!$A99="Bitte Konto angeben",A2_SaLi!$A99="Bitte GuV-Position angeben"),"",A2_SaLi!$A99)</f>
        <v/>
      </c>
    </row>
    <row r="94" spans="11:14" x14ac:dyDescent="0.25">
      <c r="L94" s="7" t="str">
        <f>IF(OR(A2_SaLi!$A100="Bitte Konto und GuV-Position angeben",A2_SaLi!$A100="Bitte Konto angeben",A2_SaLi!$A100="Bitte GuV-Position angeben"),"",A2_SaLi!$A100)</f>
        <v/>
      </c>
    </row>
    <row r="95" spans="11:14" x14ac:dyDescent="0.25">
      <c r="L95" s="7" t="str">
        <f>IF(OR(A2_SaLi!$A101="Bitte Konto und GuV-Position angeben",A2_SaLi!$A101="Bitte Konto angeben",A2_SaLi!$A101="Bitte GuV-Position angeben"),"",A2_SaLi!$A101)</f>
        <v/>
      </c>
    </row>
    <row r="96" spans="11:14" x14ac:dyDescent="0.25">
      <c r="L96" s="7" t="str">
        <f>IF(OR(A2_SaLi!$A102="Bitte Konto und GuV-Position angeben",A2_SaLi!$A102="Bitte Konto angeben",A2_SaLi!$A102="Bitte GuV-Position angeben"),"",A2_SaLi!$A102)</f>
        <v/>
      </c>
    </row>
    <row r="97" spans="12:12" x14ac:dyDescent="0.25">
      <c r="L97" s="7" t="str">
        <f>IF(OR(A2_SaLi!$A103="Bitte Konto und GuV-Position angeben",A2_SaLi!$A103="Bitte Konto angeben",A2_SaLi!$A103="Bitte GuV-Position angeben"),"",A2_SaLi!$A103)</f>
        <v/>
      </c>
    </row>
    <row r="98" spans="12:12" x14ac:dyDescent="0.25">
      <c r="L98" s="7" t="str">
        <f>IF(OR(A2_SaLi!$A104="Bitte Konto und GuV-Position angeben",A2_SaLi!$A104="Bitte Konto angeben",A2_SaLi!$A104="Bitte GuV-Position angeben"),"",A2_SaLi!$A104)</f>
        <v/>
      </c>
    </row>
    <row r="99" spans="12:12" x14ac:dyDescent="0.25">
      <c r="L99" s="7" t="str">
        <f>IF(OR(A2_SaLi!$A105="Bitte Konto und GuV-Position angeben",A2_SaLi!$A105="Bitte Konto angeben",A2_SaLi!$A105="Bitte GuV-Position angeben"),"",A2_SaLi!$A105)</f>
        <v/>
      </c>
    </row>
    <row r="100" spans="12:12" x14ac:dyDescent="0.25">
      <c r="L100" s="7" t="str">
        <f>IF(OR(A2_SaLi!$A106="Bitte Konto und GuV-Position angeben",A2_SaLi!$A106="Bitte Konto angeben",A2_SaLi!$A106="Bitte GuV-Position angeben"),"",A2_SaLi!$A106)</f>
        <v/>
      </c>
    </row>
    <row r="101" spans="12:12" x14ac:dyDescent="0.25">
      <c r="L101" s="7" t="str">
        <f>IF(OR(A2_SaLi!$A107="Bitte Konto und GuV-Position angeben",A2_SaLi!$A107="Bitte Konto angeben",A2_SaLi!$A107="Bitte GuV-Position angeben"),"",A2_SaLi!$A107)</f>
        <v/>
      </c>
    </row>
    <row r="102" spans="12:12" x14ac:dyDescent="0.25">
      <c r="L102" s="7" t="str">
        <f>IF(OR(A2_SaLi!$A108="Bitte Konto und GuV-Position angeben",A2_SaLi!$A108="Bitte Konto angeben",A2_SaLi!$A108="Bitte GuV-Position angeben"),"",A2_SaLi!$A108)</f>
        <v/>
      </c>
    </row>
    <row r="103" spans="12:12" x14ac:dyDescent="0.25">
      <c r="L103" s="7" t="str">
        <f>IF(OR(A2_SaLi!$A109="Bitte Konto und GuV-Position angeben",A2_SaLi!$A109="Bitte Konto angeben",A2_SaLi!$A109="Bitte GuV-Position angeben"),"",A2_SaLi!$A109)</f>
        <v/>
      </c>
    </row>
    <row r="104" spans="12:12" x14ac:dyDescent="0.25">
      <c r="L104" s="7" t="str">
        <f>IF(OR(A2_SaLi!$A110="Bitte Konto und GuV-Position angeben",A2_SaLi!$A110="Bitte Konto angeben",A2_SaLi!$A110="Bitte GuV-Position angeben"),"",A2_SaLi!$A110)</f>
        <v/>
      </c>
    </row>
    <row r="105" spans="12:12" x14ac:dyDescent="0.25">
      <c r="L105" s="7" t="str">
        <f>IF(OR(A2_SaLi!$A111="Bitte Konto und GuV-Position angeben",A2_SaLi!$A111="Bitte Konto angeben",A2_SaLi!$A111="Bitte GuV-Position angeben"),"",A2_SaLi!$A111)</f>
        <v/>
      </c>
    </row>
    <row r="106" spans="12:12" x14ac:dyDescent="0.25">
      <c r="L106" s="7" t="str">
        <f>IF(OR(A2_SaLi!$A112="Bitte Konto und GuV-Position angeben",A2_SaLi!$A112="Bitte Konto angeben",A2_SaLi!$A112="Bitte GuV-Position angeben"),"",A2_SaLi!$A112)</f>
        <v/>
      </c>
    </row>
    <row r="107" spans="12:12" x14ac:dyDescent="0.25">
      <c r="L107" s="7" t="str">
        <f>IF(OR(A2_SaLi!$A113="Bitte Konto und GuV-Position angeben",A2_SaLi!$A113="Bitte Konto angeben",A2_SaLi!$A113="Bitte GuV-Position angeben"),"",A2_SaLi!$A113)</f>
        <v/>
      </c>
    </row>
    <row r="108" spans="12:12" x14ac:dyDescent="0.25">
      <c r="L108" s="7" t="str">
        <f>IF(OR(A2_SaLi!$A114="Bitte Konto und GuV-Position angeben",A2_SaLi!$A114="Bitte Konto angeben",A2_SaLi!$A114="Bitte GuV-Position angeben"),"",A2_SaLi!$A114)</f>
        <v/>
      </c>
    </row>
    <row r="109" spans="12:12" x14ac:dyDescent="0.25">
      <c r="L109" s="7" t="str">
        <f>IF(OR(A2_SaLi!$A115="Bitte Konto und GuV-Position angeben",A2_SaLi!$A115="Bitte Konto angeben",A2_SaLi!$A115="Bitte GuV-Position angeben"),"",A2_SaLi!$A115)</f>
        <v/>
      </c>
    </row>
    <row r="110" spans="12:12" x14ac:dyDescent="0.25">
      <c r="L110" s="7" t="str">
        <f>IF(OR(A2_SaLi!$A116="Bitte Konto und GuV-Position angeben",A2_SaLi!$A116="Bitte Konto angeben",A2_SaLi!$A116="Bitte GuV-Position angeben"),"",A2_SaLi!$A116)</f>
        <v/>
      </c>
    </row>
    <row r="111" spans="12:12" x14ac:dyDescent="0.25">
      <c r="L111" s="7" t="str">
        <f>IF(OR(A2_SaLi!$A117="Bitte Konto und GuV-Position angeben",A2_SaLi!$A117="Bitte Konto angeben",A2_SaLi!$A117="Bitte GuV-Position angeben"),"",A2_SaLi!$A117)</f>
        <v/>
      </c>
    </row>
    <row r="112" spans="12:12" x14ac:dyDescent="0.25">
      <c r="L112" s="7" t="str">
        <f>IF(OR(A2_SaLi!$A118="Bitte Konto und GuV-Position angeben",A2_SaLi!$A118="Bitte Konto angeben",A2_SaLi!$A118="Bitte GuV-Position angeben"),"",A2_SaLi!$A118)</f>
        <v/>
      </c>
    </row>
    <row r="113" spans="12:12" x14ac:dyDescent="0.25">
      <c r="L113" s="7" t="str">
        <f>IF(OR(A2_SaLi!$A119="Bitte Konto und GuV-Position angeben",A2_SaLi!$A119="Bitte Konto angeben",A2_SaLi!$A119="Bitte GuV-Position angeben"),"",A2_SaLi!$A119)</f>
        <v/>
      </c>
    </row>
    <row r="114" spans="12:12" x14ac:dyDescent="0.25">
      <c r="L114" s="7" t="str">
        <f>IF(OR(A2_SaLi!$A120="Bitte Konto und GuV-Position angeben",A2_SaLi!$A120="Bitte Konto angeben",A2_SaLi!$A120="Bitte GuV-Position angeben"),"",A2_SaLi!$A120)</f>
        <v/>
      </c>
    </row>
    <row r="115" spans="12:12" x14ac:dyDescent="0.25">
      <c r="L115" s="7" t="str">
        <f>IF(OR(A2_SaLi!$A121="Bitte Konto und GuV-Position angeben",A2_SaLi!$A121="Bitte Konto angeben",A2_SaLi!$A121="Bitte GuV-Position angeben"),"",A2_SaLi!$A121)</f>
        <v/>
      </c>
    </row>
    <row r="116" spans="12:12" x14ac:dyDescent="0.25">
      <c r="L116" s="7" t="str">
        <f>IF(OR(A2_SaLi!$A122="Bitte Konto und GuV-Position angeben",A2_SaLi!$A122="Bitte Konto angeben",A2_SaLi!$A122="Bitte GuV-Position angeben"),"",A2_SaLi!$A122)</f>
        <v/>
      </c>
    </row>
    <row r="117" spans="12:12" x14ac:dyDescent="0.25">
      <c r="L117" s="7" t="str">
        <f>IF(OR(A2_SaLi!$A123="Bitte Konto und GuV-Position angeben",A2_SaLi!$A123="Bitte Konto angeben",A2_SaLi!$A123="Bitte GuV-Position angeben"),"",A2_SaLi!$A123)</f>
        <v/>
      </c>
    </row>
    <row r="118" spans="12:12" x14ac:dyDescent="0.25">
      <c r="L118" s="7" t="str">
        <f>IF(OR(A2_SaLi!$A124="Bitte Konto und GuV-Position angeben",A2_SaLi!$A124="Bitte Konto angeben",A2_SaLi!$A124="Bitte GuV-Position angeben"),"",A2_SaLi!$A124)</f>
        <v/>
      </c>
    </row>
    <row r="119" spans="12:12" x14ac:dyDescent="0.25">
      <c r="L119" s="7" t="str">
        <f>IF(OR(A2_SaLi!$A125="Bitte Konto und GuV-Position angeben",A2_SaLi!$A125="Bitte Konto angeben",A2_SaLi!$A125="Bitte GuV-Position angeben"),"",A2_SaLi!$A125)</f>
        <v/>
      </c>
    </row>
    <row r="120" spans="12:12" x14ac:dyDescent="0.25">
      <c r="L120" s="7" t="str">
        <f>IF(OR(A2_SaLi!$A126="Bitte Konto und GuV-Position angeben",A2_SaLi!$A126="Bitte Konto angeben",A2_SaLi!$A126="Bitte GuV-Position angeben"),"",A2_SaLi!$A126)</f>
        <v/>
      </c>
    </row>
    <row r="121" spans="12:12" x14ac:dyDescent="0.25">
      <c r="L121" s="7" t="str">
        <f>IF(OR(A2_SaLi!$A127="Bitte Konto und GuV-Position angeben",A2_SaLi!$A127="Bitte Konto angeben",A2_SaLi!$A127="Bitte GuV-Position angeben"),"",A2_SaLi!$A127)</f>
        <v/>
      </c>
    </row>
    <row r="122" spans="12:12" x14ac:dyDescent="0.25">
      <c r="L122" s="7" t="str">
        <f>IF(OR(A2_SaLi!$A128="Bitte Konto und GuV-Position angeben",A2_SaLi!$A128="Bitte Konto angeben",A2_SaLi!$A128="Bitte GuV-Position angeben"),"",A2_SaLi!$A128)</f>
        <v/>
      </c>
    </row>
    <row r="123" spans="12:12" x14ac:dyDescent="0.25">
      <c r="L123" s="7" t="str">
        <f>IF(OR(A2_SaLi!$A129="Bitte Konto und GuV-Position angeben",A2_SaLi!$A129="Bitte Konto angeben",A2_SaLi!$A129="Bitte GuV-Position angeben"),"",A2_SaLi!$A129)</f>
        <v/>
      </c>
    </row>
    <row r="124" spans="12:12" x14ac:dyDescent="0.25">
      <c r="L124" s="7" t="str">
        <f>IF(OR(A2_SaLi!$A130="Bitte Konto und GuV-Position angeben",A2_SaLi!$A130="Bitte Konto angeben",A2_SaLi!$A130="Bitte GuV-Position angeben"),"",A2_SaLi!$A130)</f>
        <v/>
      </c>
    </row>
    <row r="125" spans="12:12" x14ac:dyDescent="0.25">
      <c r="L125" s="7" t="str">
        <f>IF(OR(A2_SaLi!$A131="Bitte Konto und GuV-Position angeben",A2_SaLi!$A131="Bitte Konto angeben",A2_SaLi!$A131="Bitte GuV-Position angeben"),"",A2_SaLi!$A131)</f>
        <v/>
      </c>
    </row>
    <row r="126" spans="12:12" x14ac:dyDescent="0.25">
      <c r="L126" s="7" t="str">
        <f>IF(OR(A2_SaLi!$A132="Bitte Konto und GuV-Position angeben",A2_SaLi!$A132="Bitte Konto angeben",A2_SaLi!$A132="Bitte GuV-Position angeben"),"",A2_SaLi!$A132)</f>
        <v/>
      </c>
    </row>
    <row r="127" spans="12:12" x14ac:dyDescent="0.25">
      <c r="L127" s="7" t="str">
        <f>IF(OR(A2_SaLi!$A133="Bitte Konto und GuV-Position angeben",A2_SaLi!$A133="Bitte Konto angeben",A2_SaLi!$A133="Bitte GuV-Position angeben"),"",A2_SaLi!$A133)</f>
        <v/>
      </c>
    </row>
    <row r="128" spans="12:12" x14ac:dyDescent="0.25">
      <c r="L128" s="7" t="str">
        <f>IF(OR(A2_SaLi!$A134="Bitte Konto und GuV-Position angeben",A2_SaLi!$A134="Bitte Konto angeben",A2_SaLi!$A134="Bitte GuV-Position angeben"),"",A2_SaLi!$A134)</f>
        <v/>
      </c>
    </row>
    <row r="129" spans="12:12" x14ac:dyDescent="0.25">
      <c r="L129" s="7" t="str">
        <f>IF(OR(A2_SaLi!$A135="Bitte Konto und GuV-Position angeben",A2_SaLi!$A135="Bitte Konto angeben",A2_SaLi!$A135="Bitte GuV-Position angeben"),"",A2_SaLi!$A135)</f>
        <v/>
      </c>
    </row>
    <row r="130" spans="12:12" x14ac:dyDescent="0.25">
      <c r="L130" s="7" t="str">
        <f>IF(OR(A2_SaLi!$A136="Bitte Konto und GuV-Position angeben",A2_SaLi!$A136="Bitte Konto angeben",A2_SaLi!$A136="Bitte GuV-Position angeben"),"",A2_SaLi!$A136)</f>
        <v/>
      </c>
    </row>
    <row r="131" spans="12:12" x14ac:dyDescent="0.25">
      <c r="L131" s="7" t="str">
        <f>IF(OR(A2_SaLi!$A137="Bitte Konto und GuV-Position angeben",A2_SaLi!$A137="Bitte Konto angeben",A2_SaLi!$A137="Bitte GuV-Position angeben"),"",A2_SaLi!$A137)</f>
        <v/>
      </c>
    </row>
    <row r="132" spans="12:12" x14ac:dyDescent="0.25">
      <c r="L132" s="7" t="str">
        <f>IF(OR(A2_SaLi!$A138="Bitte Konto und GuV-Position angeben",A2_SaLi!$A138="Bitte Konto angeben",A2_SaLi!$A138="Bitte GuV-Position angeben"),"",A2_SaLi!$A138)</f>
        <v/>
      </c>
    </row>
    <row r="133" spans="12:12" x14ac:dyDescent="0.25">
      <c r="L133" s="7" t="str">
        <f>IF(OR(A2_SaLi!$A139="Bitte Konto und GuV-Position angeben",A2_SaLi!$A139="Bitte Konto angeben",A2_SaLi!$A139="Bitte GuV-Position angeben"),"",A2_SaLi!$A139)</f>
        <v/>
      </c>
    </row>
    <row r="134" spans="12:12" x14ac:dyDescent="0.25">
      <c r="L134" s="7" t="str">
        <f>IF(OR(A2_SaLi!$A140="Bitte Konto und GuV-Position angeben",A2_SaLi!$A140="Bitte Konto angeben",A2_SaLi!$A140="Bitte GuV-Position angeben"),"",A2_SaLi!$A140)</f>
        <v/>
      </c>
    </row>
    <row r="135" spans="12:12" x14ac:dyDescent="0.25">
      <c r="L135" s="7" t="str">
        <f>IF(OR(A2_SaLi!$A141="Bitte Konto und GuV-Position angeben",A2_SaLi!$A141="Bitte Konto angeben",A2_SaLi!$A141="Bitte GuV-Position angeben"),"",A2_SaLi!$A141)</f>
        <v/>
      </c>
    </row>
    <row r="136" spans="12:12" x14ac:dyDescent="0.25">
      <c r="L136" s="7" t="str">
        <f>IF(OR(A2_SaLi!$A142="Bitte Konto und GuV-Position angeben",A2_SaLi!$A142="Bitte Konto angeben",A2_SaLi!$A142="Bitte GuV-Position angeben"),"",A2_SaLi!$A142)</f>
        <v/>
      </c>
    </row>
    <row r="137" spans="12:12" x14ac:dyDescent="0.25">
      <c r="L137" s="7" t="str">
        <f>IF(OR(A2_SaLi!$A143="Bitte Konto und GuV-Position angeben",A2_SaLi!$A143="Bitte Konto angeben",A2_SaLi!$A143="Bitte GuV-Position angeben"),"",A2_SaLi!$A143)</f>
        <v/>
      </c>
    </row>
    <row r="138" spans="12:12" x14ac:dyDescent="0.25">
      <c r="L138" s="7" t="str">
        <f>IF(OR(A2_SaLi!$A144="Bitte Konto und GuV-Position angeben",A2_SaLi!$A144="Bitte Konto angeben",A2_SaLi!$A144="Bitte GuV-Position angeben"),"",A2_SaLi!$A144)</f>
        <v/>
      </c>
    </row>
    <row r="139" spans="12:12" x14ac:dyDescent="0.25">
      <c r="L139" s="7" t="str">
        <f>IF(OR(A2_SaLi!$A145="Bitte Konto und GuV-Position angeben",A2_SaLi!$A145="Bitte Konto angeben",A2_SaLi!$A145="Bitte GuV-Position angeben"),"",A2_SaLi!$A145)</f>
        <v/>
      </c>
    </row>
    <row r="140" spans="12:12" x14ac:dyDescent="0.25">
      <c r="L140" s="7" t="str">
        <f>IF(OR(A2_SaLi!$A146="Bitte Konto und GuV-Position angeben",A2_SaLi!$A146="Bitte Konto angeben",A2_SaLi!$A146="Bitte GuV-Position angeben"),"",A2_SaLi!$A146)</f>
        <v/>
      </c>
    </row>
    <row r="141" spans="12:12" x14ac:dyDescent="0.25">
      <c r="L141" s="7" t="str">
        <f>IF(OR(A2_SaLi!$A147="Bitte Konto und GuV-Position angeben",A2_SaLi!$A147="Bitte Konto angeben",A2_SaLi!$A147="Bitte GuV-Position angeben"),"",A2_SaLi!$A147)</f>
        <v/>
      </c>
    </row>
    <row r="142" spans="12:12" x14ac:dyDescent="0.25">
      <c r="L142" s="7" t="str">
        <f>IF(OR(A2_SaLi!$A148="Bitte Konto und GuV-Position angeben",A2_SaLi!$A148="Bitte Konto angeben",A2_SaLi!$A148="Bitte GuV-Position angeben"),"",A2_SaLi!$A148)</f>
        <v/>
      </c>
    </row>
    <row r="143" spans="12:12" x14ac:dyDescent="0.25">
      <c r="L143" s="7" t="str">
        <f>IF(OR(A2_SaLi!$A149="Bitte Konto und GuV-Position angeben",A2_SaLi!$A149="Bitte Konto angeben",A2_SaLi!$A149="Bitte GuV-Position angeben"),"",A2_SaLi!$A149)</f>
        <v/>
      </c>
    </row>
    <row r="144" spans="12:12" x14ac:dyDescent="0.25">
      <c r="L144" s="7" t="str">
        <f>IF(OR(A2_SaLi!$A150="Bitte Konto und GuV-Position angeben",A2_SaLi!$A150="Bitte Konto angeben",A2_SaLi!$A150="Bitte GuV-Position angeben"),"",A2_SaLi!$A150)</f>
        <v/>
      </c>
    </row>
    <row r="145" spans="12:12" x14ac:dyDescent="0.25">
      <c r="L145" s="7" t="str">
        <f>IF(OR(A2_SaLi!$A151="Bitte Konto und GuV-Position angeben",A2_SaLi!$A151="Bitte Konto angeben",A2_SaLi!$A151="Bitte GuV-Position angeben"),"",A2_SaLi!$A151)</f>
        <v/>
      </c>
    </row>
    <row r="146" spans="12:12" x14ac:dyDescent="0.25">
      <c r="L146" s="7" t="str">
        <f>IF(OR(A2_SaLi!$A152="Bitte Konto und GuV-Position angeben",A2_SaLi!$A152="Bitte Konto angeben",A2_SaLi!$A152="Bitte GuV-Position angeben"),"",A2_SaLi!$A152)</f>
        <v/>
      </c>
    </row>
    <row r="147" spans="12:12" x14ac:dyDescent="0.25">
      <c r="L147" s="7" t="str">
        <f>IF(OR(A2_SaLi!$A153="Bitte Konto und GuV-Position angeben",A2_SaLi!$A153="Bitte Konto angeben",A2_SaLi!$A153="Bitte GuV-Position angeben"),"",A2_SaLi!$A153)</f>
        <v/>
      </c>
    </row>
    <row r="148" spans="12:12" x14ac:dyDescent="0.25">
      <c r="L148" s="7" t="str">
        <f>IF(OR(A2_SaLi!$A154="Bitte Konto und GuV-Position angeben",A2_SaLi!$A154="Bitte Konto angeben",A2_SaLi!$A154="Bitte GuV-Position angeben"),"",A2_SaLi!$A154)</f>
        <v/>
      </c>
    </row>
    <row r="149" spans="12:12" x14ac:dyDescent="0.25">
      <c r="L149" s="7" t="str">
        <f>IF(OR(A2_SaLi!$A155="Bitte Konto und GuV-Position angeben",A2_SaLi!$A155="Bitte Konto angeben",A2_SaLi!$A155="Bitte GuV-Position angeben"),"",A2_SaLi!$A155)</f>
        <v/>
      </c>
    </row>
    <row r="150" spans="12:12" x14ac:dyDescent="0.25">
      <c r="L150" s="7" t="str">
        <f>IF(OR(A2_SaLi!$A156="Bitte Konto und GuV-Position angeben",A2_SaLi!$A156="Bitte Konto angeben",A2_SaLi!$A156="Bitte GuV-Position angeben"),"",A2_SaLi!$A156)</f>
        <v/>
      </c>
    </row>
    <row r="151" spans="12:12" x14ac:dyDescent="0.25">
      <c r="L151" s="7" t="str">
        <f>IF(OR(A2_SaLi!$A157="Bitte Konto und GuV-Position angeben",A2_SaLi!$A157="Bitte Konto angeben",A2_SaLi!$A157="Bitte GuV-Position angeben"),"",A2_SaLi!$A157)</f>
        <v/>
      </c>
    </row>
    <row r="152" spans="12:12" x14ac:dyDescent="0.25">
      <c r="L152" s="7" t="str">
        <f>IF(OR(A2_SaLi!$A158="Bitte Konto und GuV-Position angeben",A2_SaLi!$A158="Bitte Konto angeben",A2_SaLi!$A158="Bitte GuV-Position angeben"),"",A2_SaLi!$A158)</f>
        <v/>
      </c>
    </row>
    <row r="153" spans="12:12" x14ac:dyDescent="0.25">
      <c r="L153" s="7" t="str">
        <f>IF(OR(A2_SaLi!$A159="Bitte Konto und GuV-Position angeben",A2_SaLi!$A159="Bitte Konto angeben",A2_SaLi!$A159="Bitte GuV-Position angeben"),"",A2_SaLi!$A159)</f>
        <v/>
      </c>
    </row>
    <row r="154" spans="12:12" x14ac:dyDescent="0.25">
      <c r="L154" s="7" t="str">
        <f>IF(OR(A2_SaLi!$A160="Bitte Konto und GuV-Position angeben",A2_SaLi!$A160="Bitte Konto angeben",A2_SaLi!$A160="Bitte GuV-Position angeben"),"",A2_SaLi!$A160)</f>
        <v/>
      </c>
    </row>
    <row r="155" spans="12:12" x14ac:dyDescent="0.25">
      <c r="L155" s="7" t="str">
        <f>IF(OR(A2_SaLi!$A161="Bitte Konto und GuV-Position angeben",A2_SaLi!$A161="Bitte Konto angeben",A2_SaLi!$A161="Bitte GuV-Position angeben"),"",A2_SaLi!$A161)</f>
        <v/>
      </c>
    </row>
    <row r="156" spans="12:12" x14ac:dyDescent="0.25">
      <c r="L156" s="7" t="str">
        <f>IF(OR(A2_SaLi!$A162="Bitte Konto und GuV-Position angeben",A2_SaLi!$A162="Bitte Konto angeben",A2_SaLi!$A162="Bitte GuV-Position angeben"),"",A2_SaLi!$A162)</f>
        <v/>
      </c>
    </row>
    <row r="157" spans="12:12" x14ac:dyDescent="0.25">
      <c r="L157" s="7" t="str">
        <f>IF(OR(A2_SaLi!$A163="Bitte Konto und GuV-Position angeben",A2_SaLi!$A163="Bitte Konto angeben",A2_SaLi!$A163="Bitte GuV-Position angeben"),"",A2_SaLi!$A163)</f>
        <v/>
      </c>
    </row>
    <row r="158" spans="12:12" x14ac:dyDescent="0.25">
      <c r="L158" s="7" t="str">
        <f>IF(OR(A2_SaLi!$A164="Bitte Konto und GuV-Position angeben",A2_SaLi!$A164="Bitte Konto angeben",A2_SaLi!$A164="Bitte GuV-Position angeben"),"",A2_SaLi!$A164)</f>
        <v/>
      </c>
    </row>
    <row r="159" spans="12:12" x14ac:dyDescent="0.25">
      <c r="L159" s="7" t="str">
        <f>IF(OR(A2_SaLi!$A165="Bitte Konto und GuV-Position angeben",A2_SaLi!$A165="Bitte Konto angeben",A2_SaLi!$A165="Bitte GuV-Position angeben"),"",A2_SaLi!$A165)</f>
        <v/>
      </c>
    </row>
    <row r="160" spans="12:12" x14ac:dyDescent="0.25">
      <c r="L160" s="7" t="str">
        <f>IF(OR(A2_SaLi!$A166="Bitte Konto und GuV-Position angeben",A2_SaLi!$A166="Bitte Konto angeben",A2_SaLi!$A166="Bitte GuV-Position angeben"),"",A2_SaLi!$A166)</f>
        <v/>
      </c>
    </row>
    <row r="161" spans="12:12" x14ac:dyDescent="0.25">
      <c r="L161" s="7" t="str">
        <f>IF(OR(A2_SaLi!$A167="Bitte Konto und GuV-Position angeben",A2_SaLi!$A167="Bitte Konto angeben",A2_SaLi!$A167="Bitte GuV-Position angeben"),"",A2_SaLi!$A167)</f>
        <v/>
      </c>
    </row>
    <row r="162" spans="12:12" x14ac:dyDescent="0.25">
      <c r="L162" s="7" t="str">
        <f>IF(OR(A2_SaLi!$A168="Bitte Konto und GuV-Position angeben",A2_SaLi!$A168="Bitte Konto angeben",A2_SaLi!$A168="Bitte GuV-Position angeben"),"",A2_SaLi!$A168)</f>
        <v/>
      </c>
    </row>
    <row r="163" spans="12:12" x14ac:dyDescent="0.25">
      <c r="L163" s="7" t="str">
        <f>IF(OR(A2_SaLi!$A169="Bitte Konto und GuV-Position angeben",A2_SaLi!$A169="Bitte Konto angeben",A2_SaLi!$A169="Bitte GuV-Position angeben"),"",A2_SaLi!$A169)</f>
        <v/>
      </c>
    </row>
    <row r="164" spans="12:12" x14ac:dyDescent="0.25">
      <c r="L164" s="7" t="str">
        <f>IF(OR(A2_SaLi!$A170="Bitte Konto und GuV-Position angeben",A2_SaLi!$A170="Bitte Konto angeben",A2_SaLi!$A170="Bitte GuV-Position angeben"),"",A2_SaLi!$A170)</f>
        <v/>
      </c>
    </row>
    <row r="165" spans="12:12" x14ac:dyDescent="0.25">
      <c r="L165" s="7" t="str">
        <f>IF(OR(A2_SaLi!$A171="Bitte Konto und GuV-Position angeben",A2_SaLi!$A171="Bitte Konto angeben",A2_SaLi!$A171="Bitte GuV-Position angeben"),"",A2_SaLi!$A171)</f>
        <v/>
      </c>
    </row>
    <row r="166" spans="12:12" x14ac:dyDescent="0.25">
      <c r="L166" s="7" t="str">
        <f>IF(OR(A2_SaLi!$A172="Bitte Konto und GuV-Position angeben",A2_SaLi!$A172="Bitte Konto angeben",A2_SaLi!$A172="Bitte GuV-Position angeben"),"",A2_SaLi!$A172)</f>
        <v/>
      </c>
    </row>
    <row r="167" spans="12:12" x14ac:dyDescent="0.25">
      <c r="L167" s="7" t="str">
        <f>IF(OR(A2_SaLi!$A173="Bitte Konto und GuV-Position angeben",A2_SaLi!$A173="Bitte Konto angeben",A2_SaLi!$A173="Bitte GuV-Position angeben"),"",A2_SaLi!$A173)</f>
        <v/>
      </c>
    </row>
    <row r="168" spans="12:12" x14ac:dyDescent="0.25">
      <c r="L168" s="7" t="str">
        <f>IF(OR(A2_SaLi!$A174="Bitte Konto und GuV-Position angeben",A2_SaLi!$A174="Bitte Konto angeben",A2_SaLi!$A174="Bitte GuV-Position angeben"),"",A2_SaLi!$A174)</f>
        <v/>
      </c>
    </row>
    <row r="169" spans="12:12" x14ac:dyDescent="0.25">
      <c r="L169" s="7" t="str">
        <f>IF(OR(A2_SaLi!$A175="Bitte Konto und GuV-Position angeben",A2_SaLi!$A175="Bitte Konto angeben",A2_SaLi!$A175="Bitte GuV-Position angeben"),"",A2_SaLi!$A175)</f>
        <v/>
      </c>
    </row>
    <row r="170" spans="12:12" x14ac:dyDescent="0.25">
      <c r="L170" s="7" t="str">
        <f>IF(OR(A2_SaLi!$A176="Bitte Konto und GuV-Position angeben",A2_SaLi!$A176="Bitte Konto angeben",A2_SaLi!$A176="Bitte GuV-Position angeben"),"",A2_SaLi!$A176)</f>
        <v/>
      </c>
    </row>
    <row r="171" spans="12:12" x14ac:dyDescent="0.25">
      <c r="L171" s="7" t="str">
        <f>IF(OR(A2_SaLi!$A177="Bitte Konto und GuV-Position angeben",A2_SaLi!$A177="Bitte Konto angeben",A2_SaLi!$A177="Bitte GuV-Position angeben"),"",A2_SaLi!$A177)</f>
        <v/>
      </c>
    </row>
    <row r="172" spans="12:12" x14ac:dyDescent="0.25">
      <c r="L172" s="7" t="str">
        <f>IF(OR(A2_SaLi!$A178="Bitte Konto und GuV-Position angeben",A2_SaLi!$A178="Bitte Konto angeben",A2_SaLi!$A178="Bitte GuV-Position angeben"),"",A2_SaLi!$A178)</f>
        <v/>
      </c>
    </row>
    <row r="173" spans="12:12" x14ac:dyDescent="0.25">
      <c r="L173" s="7" t="str">
        <f>IF(OR(A2_SaLi!$A179="Bitte Konto und GuV-Position angeben",A2_SaLi!$A179="Bitte Konto angeben",A2_SaLi!$A179="Bitte GuV-Position angeben"),"",A2_SaLi!$A179)</f>
        <v/>
      </c>
    </row>
    <row r="174" spans="12:12" x14ac:dyDescent="0.25">
      <c r="L174" s="7" t="str">
        <f>IF(OR(A2_SaLi!$A180="Bitte Konto und GuV-Position angeben",A2_SaLi!$A180="Bitte Konto angeben",A2_SaLi!$A180="Bitte GuV-Position angeben"),"",A2_SaLi!$A180)</f>
        <v/>
      </c>
    </row>
    <row r="175" spans="12:12" x14ac:dyDescent="0.25">
      <c r="L175" s="7" t="str">
        <f>IF(OR(A2_SaLi!$A181="Bitte Konto und GuV-Position angeben",A2_SaLi!$A181="Bitte Konto angeben",A2_SaLi!$A181="Bitte GuV-Position angeben"),"",A2_SaLi!$A181)</f>
        <v/>
      </c>
    </row>
    <row r="176" spans="12:12" x14ac:dyDescent="0.25">
      <c r="L176" s="7" t="str">
        <f>IF(OR(A2_SaLi!$A182="Bitte Konto und GuV-Position angeben",A2_SaLi!$A182="Bitte Konto angeben",A2_SaLi!$A182="Bitte GuV-Position angeben"),"",A2_SaLi!$A182)</f>
        <v/>
      </c>
    </row>
    <row r="177" spans="12:12" x14ac:dyDescent="0.25">
      <c r="L177" s="7" t="str">
        <f>IF(OR(A2_SaLi!$A183="Bitte Konto und GuV-Position angeben",A2_SaLi!$A183="Bitte Konto angeben",A2_SaLi!$A183="Bitte GuV-Position angeben"),"",A2_SaLi!$A183)</f>
        <v/>
      </c>
    </row>
    <row r="178" spans="12:12" x14ac:dyDescent="0.25">
      <c r="L178" s="7" t="str">
        <f>IF(OR(A2_SaLi!$A184="Bitte Konto und GuV-Position angeben",A2_SaLi!$A184="Bitte Konto angeben",A2_SaLi!$A184="Bitte GuV-Position angeben"),"",A2_SaLi!$A184)</f>
        <v/>
      </c>
    </row>
    <row r="179" spans="12:12" x14ac:dyDescent="0.25">
      <c r="L179" s="7" t="str">
        <f>IF(OR(A2_SaLi!$A185="Bitte Konto und GuV-Position angeben",A2_SaLi!$A185="Bitte Konto angeben",A2_SaLi!$A185="Bitte GuV-Position angeben"),"",A2_SaLi!$A185)</f>
        <v/>
      </c>
    </row>
    <row r="180" spans="12:12" x14ac:dyDescent="0.25">
      <c r="L180" s="7" t="str">
        <f>IF(OR(A2_SaLi!$A186="Bitte Konto und GuV-Position angeben",A2_SaLi!$A186="Bitte Konto angeben",A2_SaLi!$A186="Bitte GuV-Position angeben"),"",A2_SaLi!$A186)</f>
        <v/>
      </c>
    </row>
    <row r="181" spans="12:12" x14ac:dyDescent="0.25">
      <c r="L181" s="7" t="str">
        <f>IF(OR(A2_SaLi!$A187="Bitte Konto und GuV-Position angeben",A2_SaLi!$A187="Bitte Konto angeben",A2_SaLi!$A187="Bitte GuV-Position angeben"),"",A2_SaLi!$A187)</f>
        <v/>
      </c>
    </row>
    <row r="182" spans="12:12" x14ac:dyDescent="0.25">
      <c r="L182" s="7" t="str">
        <f>IF(OR(A2_SaLi!$A188="Bitte Konto und GuV-Position angeben",A2_SaLi!$A188="Bitte Konto angeben",A2_SaLi!$A188="Bitte GuV-Position angeben"),"",A2_SaLi!$A188)</f>
        <v/>
      </c>
    </row>
    <row r="183" spans="12:12" x14ac:dyDescent="0.25">
      <c r="L183" s="7" t="str">
        <f>IF(OR(A2_SaLi!$A189="Bitte Konto und GuV-Position angeben",A2_SaLi!$A189="Bitte Konto angeben",A2_SaLi!$A189="Bitte GuV-Position angeben"),"",A2_SaLi!$A189)</f>
        <v/>
      </c>
    </row>
    <row r="184" spans="12:12" x14ac:dyDescent="0.25">
      <c r="L184" s="7" t="str">
        <f>IF(OR(A2_SaLi!$A190="Bitte Konto und GuV-Position angeben",A2_SaLi!$A190="Bitte Konto angeben",A2_SaLi!$A190="Bitte GuV-Position angeben"),"",A2_SaLi!$A190)</f>
        <v/>
      </c>
    </row>
    <row r="185" spans="12:12" x14ac:dyDescent="0.25">
      <c r="L185" s="7" t="str">
        <f>IF(OR(A2_SaLi!$A191="Bitte Konto und GuV-Position angeben",A2_SaLi!$A191="Bitte Konto angeben",A2_SaLi!$A191="Bitte GuV-Position angeben"),"",A2_SaLi!$A191)</f>
        <v/>
      </c>
    </row>
    <row r="186" spans="12:12" x14ac:dyDescent="0.25">
      <c r="L186" s="7" t="str">
        <f>IF(OR(A2_SaLi!$A192="Bitte Konto und GuV-Position angeben",A2_SaLi!$A192="Bitte Konto angeben",A2_SaLi!$A192="Bitte GuV-Position angeben"),"",A2_SaLi!$A192)</f>
        <v/>
      </c>
    </row>
    <row r="187" spans="12:12" x14ac:dyDescent="0.25">
      <c r="L187" s="7" t="str">
        <f>IF(OR(A2_SaLi!$A193="Bitte Konto und GuV-Position angeben",A2_SaLi!$A193="Bitte Konto angeben",A2_SaLi!$A193="Bitte GuV-Position angeben"),"",A2_SaLi!$A193)</f>
        <v/>
      </c>
    </row>
    <row r="188" spans="12:12" x14ac:dyDescent="0.25">
      <c r="L188" s="7" t="str">
        <f>IF(OR(A2_SaLi!$A194="Bitte Konto und GuV-Position angeben",A2_SaLi!$A194="Bitte Konto angeben",A2_SaLi!$A194="Bitte GuV-Position angeben"),"",A2_SaLi!$A194)</f>
        <v/>
      </c>
    </row>
    <row r="189" spans="12:12" x14ac:dyDescent="0.25">
      <c r="L189" s="7" t="str">
        <f>IF(OR(A2_SaLi!$A195="Bitte Konto und GuV-Position angeben",A2_SaLi!$A195="Bitte Konto angeben",A2_SaLi!$A195="Bitte GuV-Position angeben"),"",A2_SaLi!$A195)</f>
        <v/>
      </c>
    </row>
    <row r="190" spans="12:12" x14ac:dyDescent="0.25">
      <c r="L190" s="7" t="str">
        <f>IF(OR(A2_SaLi!$A196="Bitte Konto und GuV-Position angeben",A2_SaLi!$A196="Bitte Konto angeben",A2_SaLi!$A196="Bitte GuV-Position angeben"),"",A2_SaLi!$A196)</f>
        <v/>
      </c>
    </row>
    <row r="191" spans="12:12" x14ac:dyDescent="0.25">
      <c r="L191" s="7" t="str">
        <f>IF(OR(A2_SaLi!$A197="Bitte Konto und GuV-Position angeben",A2_SaLi!$A197="Bitte Konto angeben",A2_SaLi!$A197="Bitte GuV-Position angeben"),"",A2_SaLi!$A197)</f>
        <v/>
      </c>
    </row>
    <row r="192" spans="12:12" x14ac:dyDescent="0.25">
      <c r="L192" s="7" t="str">
        <f>IF(OR(A2_SaLi!$A198="Bitte Konto und GuV-Position angeben",A2_SaLi!$A198="Bitte Konto angeben",A2_SaLi!$A198="Bitte GuV-Position angeben"),"",A2_SaLi!$A198)</f>
        <v/>
      </c>
    </row>
    <row r="193" spans="12:12" x14ac:dyDescent="0.25">
      <c r="L193" s="7" t="str">
        <f>IF(OR(A2_SaLi!$A199="Bitte Konto und GuV-Position angeben",A2_SaLi!$A199="Bitte Konto angeben",A2_SaLi!$A199="Bitte GuV-Position angeben"),"",A2_SaLi!$A199)</f>
        <v/>
      </c>
    </row>
    <row r="194" spans="12:12" x14ac:dyDescent="0.25">
      <c r="L194" s="7" t="str">
        <f>IF(OR(A2_SaLi!$A200="Bitte Konto und GuV-Position angeben",A2_SaLi!$A200="Bitte Konto angeben",A2_SaLi!$A200="Bitte GuV-Position angeben"),"",A2_SaLi!$A200)</f>
        <v/>
      </c>
    </row>
    <row r="195" spans="12:12" x14ac:dyDescent="0.25">
      <c r="L195" s="7" t="str">
        <f>IF(OR(A2_SaLi!$A201="Bitte Konto und GuV-Position angeben",A2_SaLi!$A201="Bitte Konto angeben",A2_SaLi!$A201="Bitte GuV-Position angeben"),"",A2_SaLi!$A201)</f>
        <v/>
      </c>
    </row>
    <row r="196" spans="12:12" x14ac:dyDescent="0.25">
      <c r="L196" s="7" t="str">
        <f>IF(OR(A2_SaLi!$A202="Bitte Konto und GuV-Position angeben",A2_SaLi!$A202="Bitte Konto angeben",A2_SaLi!$A202="Bitte GuV-Position angeben"),"",A2_SaLi!$A202)</f>
        <v/>
      </c>
    </row>
    <row r="197" spans="12:12" x14ac:dyDescent="0.25">
      <c r="L197" s="7" t="str">
        <f>IF(OR(A2_SaLi!$A203="Bitte Konto und GuV-Position angeben",A2_SaLi!$A203="Bitte Konto angeben",A2_SaLi!$A203="Bitte GuV-Position angeben"),"",A2_SaLi!$A203)</f>
        <v/>
      </c>
    </row>
    <row r="198" spans="12:12" x14ac:dyDescent="0.25">
      <c r="L198" s="7" t="str">
        <f>IF(OR(A2_SaLi!$A204="Bitte Konto und GuV-Position angeben",A2_SaLi!$A204="Bitte Konto angeben",A2_SaLi!$A204="Bitte GuV-Position angeben"),"",A2_SaLi!$A204)</f>
        <v/>
      </c>
    </row>
    <row r="199" spans="12:12" x14ac:dyDescent="0.25">
      <c r="L199" s="7" t="str">
        <f>IF(OR(A2_SaLi!$A205="Bitte Konto und GuV-Position angeben",A2_SaLi!$A205="Bitte Konto angeben",A2_SaLi!$A205="Bitte GuV-Position angeben"),"",A2_SaLi!$A205)</f>
        <v/>
      </c>
    </row>
    <row r="200" spans="12:12" x14ac:dyDescent="0.25">
      <c r="L200" s="7" t="str">
        <f>IF(OR(A2_SaLi!$A206="Bitte Konto und GuV-Position angeben",A2_SaLi!$A206="Bitte Konto angeben",A2_SaLi!$A206="Bitte GuV-Position angeben"),"",A2_SaLi!$A206)</f>
        <v/>
      </c>
    </row>
    <row r="201" spans="12:12" x14ac:dyDescent="0.25">
      <c r="L201" s="7" t="str">
        <f>IF(OR(A2_SaLi!$A207="Bitte Konto und GuV-Position angeben",A2_SaLi!$A207="Bitte Konto angeben",A2_SaLi!$A207="Bitte GuV-Position angeben"),"",A2_SaLi!$A207)</f>
        <v/>
      </c>
    </row>
    <row r="202" spans="12:12" x14ac:dyDescent="0.25">
      <c r="L202" s="7" t="str">
        <f>IF(OR(A2_SaLi!$A208="Bitte Konto und GuV-Position angeben",A2_SaLi!$A208="Bitte Konto angeben",A2_SaLi!$A208="Bitte GuV-Position angeben"),"",A2_SaLi!$A208)</f>
        <v/>
      </c>
    </row>
    <row r="203" spans="12:12" x14ac:dyDescent="0.25">
      <c r="L203" s="7" t="str">
        <f>IF(OR(A2_SaLi!$A209="Bitte Konto und GuV-Position angeben",A2_SaLi!$A209="Bitte Konto angeben",A2_SaLi!$A209="Bitte GuV-Position angeben"),"",A2_SaLi!$A209)</f>
        <v/>
      </c>
    </row>
    <row r="204" spans="12:12" x14ac:dyDescent="0.25">
      <c r="L204" s="7" t="str">
        <f>IF(OR(A2_SaLi!$A210="Bitte Konto und GuV-Position angeben",A2_SaLi!$A210="Bitte Konto angeben",A2_SaLi!$A210="Bitte GuV-Position angeben"),"",A2_SaLi!$A210)</f>
        <v/>
      </c>
    </row>
    <row r="205" spans="12:12" x14ac:dyDescent="0.25">
      <c r="L205" s="7" t="str">
        <f>IF(OR(A2_SaLi!$A211="Bitte Konto und GuV-Position angeben",A2_SaLi!$A211="Bitte Konto angeben",A2_SaLi!$A211="Bitte GuV-Position angeben"),"",A2_SaLi!$A211)</f>
        <v/>
      </c>
    </row>
    <row r="206" spans="12:12" x14ac:dyDescent="0.25">
      <c r="L206" s="7" t="str">
        <f>IF(OR(A2_SaLi!$A212="Bitte Konto und GuV-Position angeben",A2_SaLi!$A212="Bitte Konto angeben",A2_SaLi!$A212="Bitte GuV-Position angeben"),"",A2_SaLi!$A212)</f>
        <v/>
      </c>
    </row>
    <row r="207" spans="12:12" x14ac:dyDescent="0.25">
      <c r="L207" s="7" t="str">
        <f>IF(OR(A2_SaLi!$A213="Bitte Konto und GuV-Position angeben",A2_SaLi!$A213="Bitte Konto angeben",A2_SaLi!$A213="Bitte GuV-Position angeben"),"",A2_SaLi!$A213)</f>
        <v/>
      </c>
    </row>
    <row r="208" spans="12:12" x14ac:dyDescent="0.25">
      <c r="L208" s="7" t="str">
        <f>IF(OR(A2_SaLi!$A214="Bitte Konto und GuV-Position angeben",A2_SaLi!$A214="Bitte Konto angeben",A2_SaLi!$A214="Bitte GuV-Position angeben"),"",A2_SaLi!$A214)</f>
        <v/>
      </c>
    </row>
    <row r="209" spans="12:12" x14ac:dyDescent="0.25">
      <c r="L209" s="7" t="str">
        <f>IF(OR(A2_SaLi!$A215="Bitte Konto und GuV-Position angeben",A2_SaLi!$A215="Bitte Konto angeben",A2_SaLi!$A215="Bitte GuV-Position angeben"),"",A2_SaLi!$A215)</f>
        <v/>
      </c>
    </row>
    <row r="210" spans="12:12" x14ac:dyDescent="0.25">
      <c r="L210" s="7" t="str">
        <f>IF(OR(A2_SaLi!$A216="Bitte Konto und GuV-Position angeben",A2_SaLi!$A216="Bitte Konto angeben",A2_SaLi!$A216="Bitte GuV-Position angeben"),"",A2_SaLi!$A216)</f>
        <v/>
      </c>
    </row>
    <row r="211" spans="12:12" x14ac:dyDescent="0.25">
      <c r="L211" s="7" t="str">
        <f>IF(OR(A2_SaLi!$A217="Bitte Konto und GuV-Position angeben",A2_SaLi!$A217="Bitte Konto angeben",A2_SaLi!$A217="Bitte GuV-Position angeben"),"",A2_SaLi!$A217)</f>
        <v/>
      </c>
    </row>
    <row r="212" spans="12:12" x14ac:dyDescent="0.25">
      <c r="L212" s="7" t="str">
        <f>IF(OR(A2_SaLi!$A218="Bitte Konto und GuV-Position angeben",A2_SaLi!$A218="Bitte Konto angeben",A2_SaLi!$A218="Bitte GuV-Position angeben"),"",A2_SaLi!$A218)</f>
        <v/>
      </c>
    </row>
    <row r="213" spans="12:12" x14ac:dyDescent="0.25">
      <c r="L213" s="7" t="str">
        <f>IF(OR(A2_SaLi!$A219="Bitte Konto und GuV-Position angeben",A2_SaLi!$A219="Bitte Konto angeben",A2_SaLi!$A219="Bitte GuV-Position angeben"),"",A2_SaLi!$A219)</f>
        <v/>
      </c>
    </row>
    <row r="214" spans="12:12" x14ac:dyDescent="0.25">
      <c r="L214" s="7" t="str">
        <f>IF(OR(A2_SaLi!$A220="Bitte Konto und GuV-Position angeben",A2_SaLi!$A220="Bitte Konto angeben",A2_SaLi!$A220="Bitte GuV-Position angeben"),"",A2_SaLi!$A220)</f>
        <v/>
      </c>
    </row>
    <row r="215" spans="12:12" x14ac:dyDescent="0.25">
      <c r="L215" s="7" t="str">
        <f>IF(OR(A2_SaLi!$A221="Bitte Konto und GuV-Position angeben",A2_SaLi!$A221="Bitte Konto angeben",A2_SaLi!$A221="Bitte GuV-Position angeben"),"",A2_SaLi!$A221)</f>
        <v/>
      </c>
    </row>
    <row r="216" spans="12:12" x14ac:dyDescent="0.25">
      <c r="L216" s="7" t="str">
        <f>IF(OR(A2_SaLi!$A222="Bitte Konto und GuV-Position angeben",A2_SaLi!$A222="Bitte Konto angeben",A2_SaLi!$A222="Bitte GuV-Position angeben"),"",A2_SaLi!$A222)</f>
        <v/>
      </c>
    </row>
    <row r="217" spans="12:12" x14ac:dyDescent="0.25">
      <c r="L217" s="7" t="str">
        <f>IF(OR(A2_SaLi!$A223="Bitte Konto und GuV-Position angeben",A2_SaLi!$A223="Bitte Konto angeben",A2_SaLi!$A223="Bitte GuV-Position angeben"),"",A2_SaLi!$A223)</f>
        <v/>
      </c>
    </row>
    <row r="218" spans="12:12" x14ac:dyDescent="0.25">
      <c r="L218" s="7" t="str">
        <f>IF(OR(A2_SaLi!$A224="Bitte Konto und GuV-Position angeben",A2_SaLi!$A224="Bitte Konto angeben",A2_SaLi!$A224="Bitte GuV-Position angeben"),"",A2_SaLi!$A224)</f>
        <v/>
      </c>
    </row>
    <row r="219" spans="12:12" x14ac:dyDescent="0.25">
      <c r="L219" s="7" t="str">
        <f>IF(OR(A2_SaLi!$A225="Bitte Konto und GuV-Position angeben",A2_SaLi!$A225="Bitte Konto angeben",A2_SaLi!$A225="Bitte GuV-Position angeben"),"",A2_SaLi!$A225)</f>
        <v/>
      </c>
    </row>
    <row r="220" spans="12:12" x14ac:dyDescent="0.25">
      <c r="L220" s="7" t="str">
        <f>IF(OR(A2_SaLi!$A226="Bitte Konto und GuV-Position angeben",A2_SaLi!$A226="Bitte Konto angeben",A2_SaLi!$A226="Bitte GuV-Position angeben"),"",A2_SaLi!$A226)</f>
        <v/>
      </c>
    </row>
    <row r="221" spans="12:12" x14ac:dyDescent="0.25">
      <c r="L221" s="7" t="str">
        <f>IF(OR(A2_SaLi!$A227="Bitte Konto und GuV-Position angeben",A2_SaLi!$A227="Bitte Konto angeben",A2_SaLi!$A227="Bitte GuV-Position angeben"),"",A2_SaLi!$A227)</f>
        <v/>
      </c>
    </row>
    <row r="222" spans="12:12" x14ac:dyDescent="0.25">
      <c r="L222" s="7" t="str">
        <f>IF(OR(A2_SaLi!$A228="Bitte Konto und GuV-Position angeben",A2_SaLi!$A228="Bitte Konto angeben",A2_SaLi!$A228="Bitte GuV-Position angeben"),"",A2_SaLi!$A228)</f>
        <v/>
      </c>
    </row>
    <row r="223" spans="12:12" x14ac:dyDescent="0.25">
      <c r="L223" s="7" t="str">
        <f>IF(OR(A2_SaLi!$A229="Bitte Konto und GuV-Position angeben",A2_SaLi!$A229="Bitte Konto angeben",A2_SaLi!$A229="Bitte GuV-Position angeben"),"",A2_SaLi!$A229)</f>
        <v/>
      </c>
    </row>
    <row r="224" spans="12:12" x14ac:dyDescent="0.25">
      <c r="L224" s="7" t="str">
        <f>IF(OR(A2_SaLi!$A230="Bitte Konto und GuV-Position angeben",A2_SaLi!$A230="Bitte Konto angeben",A2_SaLi!$A230="Bitte GuV-Position angeben"),"",A2_SaLi!$A230)</f>
        <v/>
      </c>
    </row>
    <row r="225" spans="12:12" x14ac:dyDescent="0.25">
      <c r="L225" s="7" t="str">
        <f>IF(OR(A2_SaLi!$A231="Bitte Konto und GuV-Position angeben",A2_SaLi!$A231="Bitte Konto angeben",A2_SaLi!$A231="Bitte GuV-Position angeben"),"",A2_SaLi!$A231)</f>
        <v/>
      </c>
    </row>
    <row r="226" spans="12:12" x14ac:dyDescent="0.25">
      <c r="L226" s="7" t="str">
        <f>IF(OR(A2_SaLi!$A232="Bitte Konto und GuV-Position angeben",A2_SaLi!$A232="Bitte Konto angeben",A2_SaLi!$A232="Bitte GuV-Position angeben"),"",A2_SaLi!$A232)</f>
        <v/>
      </c>
    </row>
    <row r="227" spans="12:12" x14ac:dyDescent="0.25">
      <c r="L227" s="7" t="str">
        <f>IF(OR(A2_SaLi!$A233="Bitte Konto und GuV-Position angeben",A2_SaLi!$A233="Bitte Konto angeben",A2_SaLi!$A233="Bitte GuV-Position angeben"),"",A2_SaLi!$A233)</f>
        <v/>
      </c>
    </row>
    <row r="228" spans="12:12" x14ac:dyDescent="0.25">
      <c r="L228" s="7" t="str">
        <f>IF(OR(A2_SaLi!$A234="Bitte Konto und GuV-Position angeben",A2_SaLi!$A234="Bitte Konto angeben",A2_SaLi!$A234="Bitte GuV-Position angeben"),"",A2_SaLi!$A234)</f>
        <v/>
      </c>
    </row>
    <row r="229" spans="12:12" x14ac:dyDescent="0.25">
      <c r="L229" s="7" t="str">
        <f>IF(OR(A2_SaLi!$A235="Bitte Konto und GuV-Position angeben",A2_SaLi!$A235="Bitte Konto angeben",A2_SaLi!$A235="Bitte GuV-Position angeben"),"",A2_SaLi!$A235)</f>
        <v/>
      </c>
    </row>
    <row r="230" spans="12:12" x14ac:dyDescent="0.25">
      <c r="L230" s="7" t="str">
        <f>IF(OR(A2_SaLi!$A236="Bitte Konto und GuV-Position angeben",A2_SaLi!$A236="Bitte Konto angeben",A2_SaLi!$A236="Bitte GuV-Position angeben"),"",A2_SaLi!$A236)</f>
        <v/>
      </c>
    </row>
    <row r="231" spans="12:12" x14ac:dyDescent="0.25">
      <c r="L231" s="7" t="str">
        <f>IF(OR(A2_SaLi!$A237="Bitte Konto und GuV-Position angeben",A2_SaLi!$A237="Bitte Konto angeben",A2_SaLi!$A237="Bitte GuV-Position angeben"),"",A2_SaLi!$A237)</f>
        <v/>
      </c>
    </row>
    <row r="232" spans="12:12" x14ac:dyDescent="0.25">
      <c r="L232" s="7" t="str">
        <f>IF(OR(A2_SaLi!$A238="Bitte Konto und GuV-Position angeben",A2_SaLi!$A238="Bitte Konto angeben",A2_SaLi!$A238="Bitte GuV-Position angeben"),"",A2_SaLi!$A238)</f>
        <v/>
      </c>
    </row>
    <row r="233" spans="12:12" x14ac:dyDescent="0.25">
      <c r="L233" s="7" t="str">
        <f>IF(OR(A2_SaLi!$A239="Bitte Konto und GuV-Position angeben",A2_SaLi!$A239="Bitte Konto angeben",A2_SaLi!$A239="Bitte GuV-Position angeben"),"",A2_SaLi!$A239)</f>
        <v/>
      </c>
    </row>
    <row r="234" spans="12:12" x14ac:dyDescent="0.25">
      <c r="L234" s="7" t="str">
        <f>IF(OR(A2_SaLi!$A240="Bitte Konto und GuV-Position angeben",A2_SaLi!$A240="Bitte Konto angeben",A2_SaLi!$A240="Bitte GuV-Position angeben"),"",A2_SaLi!$A240)</f>
        <v/>
      </c>
    </row>
    <row r="235" spans="12:12" x14ac:dyDescent="0.25">
      <c r="L235" s="7" t="str">
        <f>IF(OR(A2_SaLi!$A241="Bitte Konto und GuV-Position angeben",A2_SaLi!$A241="Bitte Konto angeben",A2_SaLi!$A241="Bitte GuV-Position angeben"),"",A2_SaLi!$A241)</f>
        <v/>
      </c>
    </row>
    <row r="236" spans="12:12" x14ac:dyDescent="0.25">
      <c r="L236" s="7" t="str">
        <f>IF(OR(A2_SaLi!$A242="Bitte Konto und GuV-Position angeben",A2_SaLi!$A242="Bitte Konto angeben",A2_SaLi!$A242="Bitte GuV-Position angeben"),"",A2_SaLi!$A242)</f>
        <v/>
      </c>
    </row>
    <row r="237" spans="12:12" x14ac:dyDescent="0.25">
      <c r="L237" s="7" t="str">
        <f>IF(OR(A2_SaLi!$A243="Bitte Konto und GuV-Position angeben",A2_SaLi!$A243="Bitte Konto angeben",A2_SaLi!$A243="Bitte GuV-Position angeben"),"",A2_SaLi!$A243)</f>
        <v/>
      </c>
    </row>
    <row r="238" spans="12:12" x14ac:dyDescent="0.25">
      <c r="L238" s="7" t="str">
        <f>IF(OR(A2_SaLi!$A244="Bitte Konto und GuV-Position angeben",A2_SaLi!$A244="Bitte Konto angeben",A2_SaLi!$A244="Bitte GuV-Position angeben"),"",A2_SaLi!$A244)</f>
        <v/>
      </c>
    </row>
    <row r="239" spans="12:12" x14ac:dyDescent="0.25">
      <c r="L239" s="7" t="str">
        <f>IF(OR(A2_SaLi!$A245="Bitte Konto und GuV-Position angeben",A2_SaLi!$A245="Bitte Konto angeben",A2_SaLi!$A245="Bitte GuV-Position angeben"),"",A2_SaLi!$A245)</f>
        <v/>
      </c>
    </row>
    <row r="240" spans="12:12" x14ac:dyDescent="0.25">
      <c r="L240" s="7" t="str">
        <f>IF(OR(A2_SaLi!$A246="Bitte Konto und GuV-Position angeben",A2_SaLi!$A246="Bitte Konto angeben",A2_SaLi!$A246="Bitte GuV-Position angeben"),"",A2_SaLi!$A246)</f>
        <v/>
      </c>
    </row>
    <row r="241" spans="12:12" x14ac:dyDescent="0.25">
      <c r="L241" s="7" t="str">
        <f>IF(OR(A2_SaLi!$A247="Bitte Konto und GuV-Position angeben",A2_SaLi!$A247="Bitte Konto angeben",A2_SaLi!$A247="Bitte GuV-Position angeben"),"",A2_SaLi!$A247)</f>
        <v/>
      </c>
    </row>
    <row r="242" spans="12:12" x14ac:dyDescent="0.25">
      <c r="L242" s="7" t="str">
        <f>IF(OR(A2_SaLi!$A248="Bitte Konto und GuV-Position angeben",A2_SaLi!$A248="Bitte Konto angeben",A2_SaLi!$A248="Bitte GuV-Position angeben"),"",A2_SaLi!$A248)</f>
        <v/>
      </c>
    </row>
    <row r="243" spans="12:12" x14ac:dyDescent="0.25">
      <c r="L243" s="7" t="str">
        <f>IF(OR(A2_SaLi!$A249="Bitte Konto und GuV-Position angeben",A2_SaLi!$A249="Bitte Konto angeben",A2_SaLi!$A249="Bitte GuV-Position angeben"),"",A2_SaLi!$A249)</f>
        <v/>
      </c>
    </row>
    <row r="244" spans="12:12" x14ac:dyDescent="0.25">
      <c r="L244" s="7" t="str">
        <f>IF(OR(A2_SaLi!$A250="Bitte Konto und GuV-Position angeben",A2_SaLi!$A250="Bitte Konto angeben",A2_SaLi!$A250="Bitte GuV-Position angeben"),"",A2_SaLi!$A250)</f>
        <v/>
      </c>
    </row>
    <row r="245" spans="12:12" x14ac:dyDescent="0.25">
      <c r="L245" s="7" t="str">
        <f>IF(OR(A2_SaLi!$A251="Bitte Konto und GuV-Position angeben",A2_SaLi!$A251="Bitte Konto angeben",A2_SaLi!$A251="Bitte GuV-Position angeben"),"",A2_SaLi!$A251)</f>
        <v/>
      </c>
    </row>
    <row r="246" spans="12:12" x14ac:dyDescent="0.25">
      <c r="L246" s="7" t="str">
        <f>IF(OR(A2_SaLi!$A252="Bitte Konto und GuV-Position angeben",A2_SaLi!$A252="Bitte Konto angeben",A2_SaLi!$A252="Bitte GuV-Position angeben"),"",A2_SaLi!$A252)</f>
        <v/>
      </c>
    </row>
    <row r="247" spans="12:12" x14ac:dyDescent="0.25">
      <c r="L247" s="7" t="str">
        <f>IF(OR(A2_SaLi!$A253="Bitte Konto und GuV-Position angeben",A2_SaLi!$A253="Bitte Konto angeben",A2_SaLi!$A253="Bitte GuV-Position angeben"),"",A2_SaLi!$A253)</f>
        <v/>
      </c>
    </row>
    <row r="248" spans="12:12" x14ac:dyDescent="0.25">
      <c r="L248" s="7" t="str">
        <f>IF(OR(A2_SaLi!$A254="Bitte Konto und GuV-Position angeben",A2_SaLi!$A254="Bitte Konto angeben",A2_SaLi!$A254="Bitte GuV-Position angeben"),"",A2_SaLi!$A254)</f>
        <v/>
      </c>
    </row>
    <row r="249" spans="12:12" x14ac:dyDescent="0.25">
      <c r="L249" s="7" t="str">
        <f>IF(OR(A2_SaLi!$A255="Bitte Konto und GuV-Position angeben",A2_SaLi!$A255="Bitte Konto angeben",A2_SaLi!$A255="Bitte GuV-Position angeben"),"",A2_SaLi!$A255)</f>
        <v/>
      </c>
    </row>
    <row r="250" spans="12:12" x14ac:dyDescent="0.25">
      <c r="L250" s="7" t="str">
        <f>IF(OR(A2_SaLi!$A256="Bitte Konto und GuV-Position angeben",A2_SaLi!$A256="Bitte Konto angeben",A2_SaLi!$A256="Bitte GuV-Position angeben"),"",A2_SaLi!$A256)</f>
        <v/>
      </c>
    </row>
    <row r="251" spans="12:12" x14ac:dyDescent="0.25">
      <c r="L251" s="7" t="str">
        <f>IF(OR(A2_SaLi!$A257="Bitte Konto und GuV-Position angeben",A2_SaLi!$A257="Bitte Konto angeben",A2_SaLi!$A257="Bitte GuV-Position angeben"),"",A2_SaLi!$A257)</f>
        <v/>
      </c>
    </row>
    <row r="252" spans="12:12" x14ac:dyDescent="0.25">
      <c r="L252" s="7" t="str">
        <f>IF(OR(A2_SaLi!$A258="Bitte Konto und GuV-Position angeben",A2_SaLi!$A258="Bitte Konto angeben",A2_SaLi!$A258="Bitte GuV-Position angeben"),"",A2_SaLi!$A258)</f>
        <v/>
      </c>
    </row>
    <row r="253" spans="12:12" x14ac:dyDescent="0.25">
      <c r="L253" s="7" t="str">
        <f>IF(OR(A2_SaLi!$A259="Bitte Konto und GuV-Position angeben",A2_SaLi!$A259="Bitte Konto angeben",A2_SaLi!$A259="Bitte GuV-Position angeben"),"",A2_SaLi!$A259)</f>
        <v/>
      </c>
    </row>
    <row r="254" spans="12:12" x14ac:dyDescent="0.25">
      <c r="L254" s="7" t="str">
        <f>IF(OR(A2_SaLi!$A260="Bitte Konto und GuV-Position angeben",A2_SaLi!$A260="Bitte Konto angeben",A2_SaLi!$A260="Bitte GuV-Position angeben"),"",A2_SaLi!$A260)</f>
        <v/>
      </c>
    </row>
    <row r="255" spans="12:12" x14ac:dyDescent="0.25">
      <c r="L255" s="7" t="str">
        <f>IF(OR(A2_SaLi!$A261="Bitte Konto und GuV-Position angeben",A2_SaLi!$A261="Bitte Konto angeben",A2_SaLi!$A261="Bitte GuV-Position angeben"),"",A2_SaLi!$A261)</f>
        <v/>
      </c>
    </row>
    <row r="256" spans="12:12" x14ac:dyDescent="0.25">
      <c r="L256" s="7" t="str">
        <f>IF(OR(A2_SaLi!$A262="Bitte Konto und GuV-Position angeben",A2_SaLi!$A262="Bitte Konto angeben",A2_SaLi!$A262="Bitte GuV-Position angeben"),"",A2_SaLi!$A262)</f>
        <v/>
      </c>
    </row>
    <row r="257" spans="12:12" x14ac:dyDescent="0.25">
      <c r="L257" s="7" t="str">
        <f>IF(OR(A2_SaLi!$A263="Bitte Konto und GuV-Position angeben",A2_SaLi!$A263="Bitte Konto angeben",A2_SaLi!$A263="Bitte GuV-Position angeben"),"",A2_SaLi!$A263)</f>
        <v/>
      </c>
    </row>
    <row r="258" spans="12:12" x14ac:dyDescent="0.25">
      <c r="L258" s="7" t="str">
        <f>IF(OR(A2_SaLi!$A264="Bitte Konto und GuV-Position angeben",A2_SaLi!$A264="Bitte Konto angeben",A2_SaLi!$A264="Bitte GuV-Position angeben"),"",A2_SaLi!$A264)</f>
        <v/>
      </c>
    </row>
    <row r="259" spans="12:12" x14ac:dyDescent="0.25">
      <c r="L259" s="7" t="str">
        <f>IF(OR(A2_SaLi!$A265="Bitte Konto und GuV-Position angeben",A2_SaLi!$A265="Bitte Konto angeben",A2_SaLi!$A265="Bitte GuV-Position angeben"),"",A2_SaLi!$A265)</f>
        <v/>
      </c>
    </row>
    <row r="260" spans="12:12" x14ac:dyDescent="0.25">
      <c r="L260" s="7" t="str">
        <f>IF(OR(A2_SaLi!$A266="Bitte Konto und GuV-Position angeben",A2_SaLi!$A266="Bitte Konto angeben",A2_SaLi!$A266="Bitte GuV-Position angeben"),"",A2_SaLi!$A266)</f>
        <v/>
      </c>
    </row>
    <row r="261" spans="12:12" x14ac:dyDescent="0.25">
      <c r="L261" s="7" t="str">
        <f>IF(OR(A2_SaLi!$A267="Bitte Konto und GuV-Position angeben",A2_SaLi!$A267="Bitte Konto angeben",A2_SaLi!$A267="Bitte GuV-Position angeben"),"",A2_SaLi!$A267)</f>
        <v/>
      </c>
    </row>
    <row r="262" spans="12:12" x14ac:dyDescent="0.25">
      <c r="L262" s="7" t="str">
        <f>IF(OR(A2_SaLi!$A268="Bitte Konto und GuV-Position angeben",A2_SaLi!$A268="Bitte Konto angeben",A2_SaLi!$A268="Bitte GuV-Position angeben"),"",A2_SaLi!$A268)</f>
        <v/>
      </c>
    </row>
    <row r="263" spans="12:12" x14ac:dyDescent="0.25">
      <c r="L263" s="7" t="str">
        <f>IF(OR(A2_SaLi!$A269="Bitte Konto und GuV-Position angeben",A2_SaLi!$A269="Bitte Konto angeben",A2_SaLi!$A269="Bitte GuV-Position angeben"),"",A2_SaLi!$A269)</f>
        <v/>
      </c>
    </row>
    <row r="264" spans="12:12" x14ac:dyDescent="0.25">
      <c r="L264" s="7" t="str">
        <f>IF(OR(A2_SaLi!$A270="Bitte Konto und GuV-Position angeben",A2_SaLi!$A270="Bitte Konto angeben",A2_SaLi!$A270="Bitte GuV-Position angeben"),"",A2_SaLi!$A270)</f>
        <v/>
      </c>
    </row>
    <row r="265" spans="12:12" x14ac:dyDescent="0.25">
      <c r="L265" s="7" t="str">
        <f>IF(OR(A2_SaLi!$A271="Bitte Konto und GuV-Position angeben",A2_SaLi!$A271="Bitte Konto angeben",A2_SaLi!$A271="Bitte GuV-Position angeben"),"",A2_SaLi!$A271)</f>
        <v/>
      </c>
    </row>
    <row r="266" spans="12:12" x14ac:dyDescent="0.25">
      <c r="L266" s="7" t="str">
        <f>IF(OR(A2_SaLi!$A272="Bitte Konto und GuV-Position angeben",A2_SaLi!$A272="Bitte Konto angeben",A2_SaLi!$A272="Bitte GuV-Position angeben"),"",A2_SaLi!$A272)</f>
        <v/>
      </c>
    </row>
    <row r="267" spans="12:12" x14ac:dyDescent="0.25">
      <c r="L267" s="7" t="str">
        <f>IF(OR(A2_SaLi!$A273="Bitte Konto und GuV-Position angeben",A2_SaLi!$A273="Bitte Konto angeben",A2_SaLi!$A273="Bitte GuV-Position angeben"),"",A2_SaLi!$A273)</f>
        <v/>
      </c>
    </row>
    <row r="268" spans="12:12" x14ac:dyDescent="0.25">
      <c r="L268" s="7" t="str">
        <f>IF(OR(A2_SaLi!$A274="Bitte Konto und GuV-Position angeben",A2_SaLi!$A274="Bitte Konto angeben",A2_SaLi!$A274="Bitte GuV-Position angeben"),"",A2_SaLi!$A274)</f>
        <v/>
      </c>
    </row>
    <row r="269" spans="12:12" x14ac:dyDescent="0.25">
      <c r="L269" s="7" t="str">
        <f>IF(OR(A2_SaLi!$A275="Bitte Konto und GuV-Position angeben",A2_SaLi!$A275="Bitte Konto angeben",A2_SaLi!$A275="Bitte GuV-Position angeben"),"",A2_SaLi!$A275)</f>
        <v/>
      </c>
    </row>
    <row r="270" spans="12:12" x14ac:dyDescent="0.25">
      <c r="L270" s="7" t="str">
        <f>IF(OR(A2_SaLi!$A276="Bitte Konto und GuV-Position angeben",A2_SaLi!$A276="Bitte Konto angeben",A2_SaLi!$A276="Bitte GuV-Position angeben"),"",A2_SaLi!$A276)</f>
        <v/>
      </c>
    </row>
    <row r="271" spans="12:12" x14ac:dyDescent="0.25">
      <c r="L271" s="7" t="str">
        <f>IF(OR(A2_SaLi!$A277="Bitte Konto und GuV-Position angeben",A2_SaLi!$A277="Bitte Konto angeben",A2_SaLi!$A277="Bitte GuV-Position angeben"),"",A2_SaLi!$A277)</f>
        <v/>
      </c>
    </row>
    <row r="272" spans="12:12" x14ac:dyDescent="0.25">
      <c r="L272" s="7" t="str">
        <f>IF(OR(A2_SaLi!$A278="Bitte Konto und GuV-Position angeben",A2_SaLi!$A278="Bitte Konto angeben",A2_SaLi!$A278="Bitte GuV-Position angeben"),"",A2_SaLi!$A278)</f>
        <v/>
      </c>
    </row>
    <row r="273" spans="12:12" x14ac:dyDescent="0.25">
      <c r="L273" s="7" t="str">
        <f>IF(OR(A2_SaLi!$A279="Bitte Konto und GuV-Position angeben",A2_SaLi!$A279="Bitte Konto angeben",A2_SaLi!$A279="Bitte GuV-Position angeben"),"",A2_SaLi!$A279)</f>
        <v/>
      </c>
    </row>
    <row r="274" spans="12:12" x14ac:dyDescent="0.25">
      <c r="L274" s="7" t="str">
        <f>IF(OR(A2_SaLi!$A280="Bitte Konto und GuV-Position angeben",A2_SaLi!$A280="Bitte Konto angeben",A2_SaLi!$A280="Bitte GuV-Position angeben"),"",A2_SaLi!$A280)</f>
        <v/>
      </c>
    </row>
    <row r="275" spans="12:12" x14ac:dyDescent="0.25">
      <c r="L275" s="7" t="str">
        <f>IF(OR(A2_SaLi!$A281="Bitte Konto und GuV-Position angeben",A2_SaLi!$A281="Bitte Konto angeben",A2_SaLi!$A281="Bitte GuV-Position angeben"),"",A2_SaLi!$A281)</f>
        <v/>
      </c>
    </row>
    <row r="276" spans="12:12" x14ac:dyDescent="0.25">
      <c r="L276" s="7" t="str">
        <f>IF(OR(A2_SaLi!$A282="Bitte Konto und GuV-Position angeben",A2_SaLi!$A282="Bitte Konto angeben",A2_SaLi!$A282="Bitte GuV-Position angeben"),"",A2_SaLi!$A282)</f>
        <v/>
      </c>
    </row>
    <row r="277" spans="12:12" x14ac:dyDescent="0.25">
      <c r="L277" s="7" t="str">
        <f>IF(OR(A2_SaLi!$A283="Bitte Konto und GuV-Position angeben",A2_SaLi!$A283="Bitte Konto angeben",A2_SaLi!$A283="Bitte GuV-Position angeben"),"",A2_SaLi!$A283)</f>
        <v/>
      </c>
    </row>
    <row r="278" spans="12:12" x14ac:dyDescent="0.25">
      <c r="L278" s="7" t="str">
        <f>IF(OR(A2_SaLi!$A284="Bitte Konto und GuV-Position angeben",A2_SaLi!$A284="Bitte Konto angeben",A2_SaLi!$A284="Bitte GuV-Position angeben"),"",A2_SaLi!$A284)</f>
        <v/>
      </c>
    </row>
    <row r="279" spans="12:12" x14ac:dyDescent="0.25">
      <c r="L279" s="7" t="str">
        <f>IF(OR(A2_SaLi!$A285="Bitte Konto und GuV-Position angeben",A2_SaLi!$A285="Bitte Konto angeben",A2_SaLi!$A285="Bitte GuV-Position angeben"),"",A2_SaLi!$A285)</f>
        <v/>
      </c>
    </row>
    <row r="280" spans="12:12" x14ac:dyDescent="0.25">
      <c r="L280" s="7" t="str">
        <f>IF(OR(A2_SaLi!$A286="Bitte Konto und GuV-Position angeben",A2_SaLi!$A286="Bitte Konto angeben",A2_SaLi!$A286="Bitte GuV-Position angeben"),"",A2_SaLi!$A286)</f>
        <v/>
      </c>
    </row>
    <row r="281" spans="12:12" x14ac:dyDescent="0.25">
      <c r="L281" s="7" t="str">
        <f>IF(OR(A2_SaLi!$A287="Bitte Konto und GuV-Position angeben",A2_SaLi!$A287="Bitte Konto angeben",A2_SaLi!$A287="Bitte GuV-Position angeben"),"",A2_SaLi!$A287)</f>
        <v/>
      </c>
    </row>
    <row r="282" spans="12:12" x14ac:dyDescent="0.25">
      <c r="L282" s="7" t="str">
        <f>IF(OR(A2_SaLi!$A288="Bitte Konto und GuV-Position angeben",A2_SaLi!$A288="Bitte Konto angeben",A2_SaLi!$A288="Bitte GuV-Position angeben"),"",A2_SaLi!$A288)</f>
        <v/>
      </c>
    </row>
    <row r="283" spans="12:12" x14ac:dyDescent="0.25">
      <c r="L283" s="7" t="str">
        <f>IF(OR(A2_SaLi!$A289="Bitte Konto und GuV-Position angeben",A2_SaLi!$A289="Bitte Konto angeben",A2_SaLi!$A289="Bitte GuV-Position angeben"),"",A2_SaLi!$A289)</f>
        <v/>
      </c>
    </row>
    <row r="284" spans="12:12" x14ac:dyDescent="0.25">
      <c r="L284" s="7" t="str">
        <f>IF(OR(A2_SaLi!$A290="Bitte Konto und GuV-Position angeben",A2_SaLi!$A290="Bitte Konto angeben",A2_SaLi!$A290="Bitte GuV-Position angeben"),"",A2_SaLi!$A290)</f>
        <v/>
      </c>
    </row>
    <row r="285" spans="12:12" x14ac:dyDescent="0.25">
      <c r="L285" s="7" t="str">
        <f>IF(OR(A2_SaLi!$A291="Bitte Konto und GuV-Position angeben",A2_SaLi!$A291="Bitte Konto angeben",A2_SaLi!$A291="Bitte GuV-Position angeben"),"",A2_SaLi!$A291)</f>
        <v/>
      </c>
    </row>
    <row r="286" spans="12:12" x14ac:dyDescent="0.25">
      <c r="L286" s="7" t="str">
        <f>IF(OR(A2_SaLi!$A292="Bitte Konto und GuV-Position angeben",A2_SaLi!$A292="Bitte Konto angeben",A2_SaLi!$A292="Bitte GuV-Position angeben"),"",A2_SaLi!$A292)</f>
        <v/>
      </c>
    </row>
    <row r="287" spans="12:12" x14ac:dyDescent="0.25">
      <c r="L287" s="7" t="str">
        <f>IF(OR(A2_SaLi!$A293="Bitte Konto und GuV-Position angeben",A2_SaLi!$A293="Bitte Konto angeben",A2_SaLi!$A293="Bitte GuV-Position angeben"),"",A2_SaLi!$A293)</f>
        <v/>
      </c>
    </row>
    <row r="288" spans="12:12" x14ac:dyDescent="0.25">
      <c r="L288" s="7" t="str">
        <f>IF(OR(A2_SaLi!$A294="Bitte Konto und GuV-Position angeben",A2_SaLi!$A294="Bitte Konto angeben",A2_SaLi!$A294="Bitte GuV-Position angeben"),"",A2_SaLi!$A294)</f>
        <v/>
      </c>
    </row>
    <row r="289" spans="12:12" x14ac:dyDescent="0.25">
      <c r="L289" s="7" t="str">
        <f>IF(OR(A2_SaLi!$A295="Bitte Konto und GuV-Position angeben",A2_SaLi!$A295="Bitte Konto angeben",A2_SaLi!$A295="Bitte GuV-Position angeben"),"",A2_SaLi!$A295)</f>
        <v/>
      </c>
    </row>
    <row r="290" spans="12:12" x14ac:dyDescent="0.25">
      <c r="L290" s="7" t="str">
        <f>IF(OR(A2_SaLi!$A296="Bitte Konto und GuV-Position angeben",A2_SaLi!$A296="Bitte Konto angeben",A2_SaLi!$A296="Bitte GuV-Position angeben"),"",A2_SaLi!$A296)</f>
        <v/>
      </c>
    </row>
    <row r="291" spans="12:12" x14ac:dyDescent="0.25">
      <c r="L291" s="7" t="str">
        <f>IF(OR(A2_SaLi!$A297="Bitte Konto und GuV-Position angeben",A2_SaLi!$A297="Bitte Konto angeben",A2_SaLi!$A297="Bitte GuV-Position angeben"),"",A2_SaLi!$A297)</f>
        <v/>
      </c>
    </row>
    <row r="292" spans="12:12" x14ac:dyDescent="0.25">
      <c r="L292" s="7" t="str">
        <f>IF(OR(A2_SaLi!$A298="Bitte Konto und GuV-Position angeben",A2_SaLi!$A298="Bitte Konto angeben",A2_SaLi!$A298="Bitte GuV-Position angeben"),"",A2_SaLi!$A298)</f>
        <v/>
      </c>
    </row>
    <row r="293" spans="12:12" x14ac:dyDescent="0.25">
      <c r="L293" s="7" t="str">
        <f>IF(OR(A2_SaLi!$A299="Bitte Konto und GuV-Position angeben",A2_SaLi!$A299="Bitte Konto angeben",A2_SaLi!$A299="Bitte GuV-Position angeben"),"",A2_SaLi!$A299)</f>
        <v/>
      </c>
    </row>
    <row r="294" spans="12:12" x14ac:dyDescent="0.25">
      <c r="L294" s="7" t="str">
        <f>IF(OR(A2_SaLi!$A300="Bitte Konto und GuV-Position angeben",A2_SaLi!$A300="Bitte Konto angeben",A2_SaLi!$A300="Bitte GuV-Position angeben"),"",A2_SaLi!$A300)</f>
        <v/>
      </c>
    </row>
    <row r="295" spans="12:12" x14ac:dyDescent="0.25">
      <c r="L295" s="7" t="str">
        <f>IF(OR(A2_SaLi!$A301="Bitte Konto und GuV-Position angeben",A2_SaLi!$A301="Bitte Konto angeben",A2_SaLi!$A301="Bitte GuV-Position angeben"),"",A2_SaLi!$A301)</f>
        <v/>
      </c>
    </row>
    <row r="296" spans="12:12" x14ac:dyDescent="0.25">
      <c r="L296" s="7" t="str">
        <f>IF(OR(A2_SaLi!$A302="Bitte Konto und GuV-Position angeben",A2_SaLi!$A302="Bitte Konto angeben",A2_SaLi!$A302="Bitte GuV-Position angeben"),"",A2_SaLi!$A302)</f>
        <v/>
      </c>
    </row>
    <row r="297" spans="12:12" x14ac:dyDescent="0.25">
      <c r="L297" s="7" t="str">
        <f>IF(OR(A2_SaLi!$A303="Bitte Konto und GuV-Position angeben",A2_SaLi!$A303="Bitte Konto angeben",A2_SaLi!$A303="Bitte GuV-Position angeben"),"",A2_SaLi!$A303)</f>
        <v/>
      </c>
    </row>
    <row r="298" spans="12:12" x14ac:dyDescent="0.25">
      <c r="L298" s="7" t="str">
        <f>IF(OR(A2_SaLi!$A304="Bitte Konto und GuV-Position angeben",A2_SaLi!$A304="Bitte Konto angeben",A2_SaLi!$A304="Bitte GuV-Position angeben"),"",A2_SaLi!$A304)</f>
        <v/>
      </c>
    </row>
    <row r="299" spans="12:12" x14ac:dyDescent="0.25">
      <c r="L299" s="7" t="str">
        <f>IF(OR(A2_SaLi!$A305="Bitte Konto und GuV-Position angeben",A2_SaLi!$A305="Bitte Konto angeben",A2_SaLi!$A305="Bitte GuV-Position angeben"),"",A2_SaLi!$A305)</f>
        <v/>
      </c>
    </row>
    <row r="300" spans="12:12" x14ac:dyDescent="0.25">
      <c r="L300" s="7" t="str">
        <f>IF(OR(A2_SaLi!$A306="Bitte Konto und GuV-Position angeben",A2_SaLi!$A306="Bitte Konto angeben",A2_SaLi!$A306="Bitte GuV-Position angeben"),"",A2_SaLi!$A306)</f>
        <v/>
      </c>
    </row>
    <row r="301" spans="12:12" x14ac:dyDescent="0.25">
      <c r="L301" s="7" t="str">
        <f>IF(OR(A2_SaLi!$A307="Bitte Konto und GuV-Position angeben",A2_SaLi!$A307="Bitte Konto angeben",A2_SaLi!$A307="Bitte GuV-Position angeben"),"",A2_SaLi!$A307)</f>
        <v/>
      </c>
    </row>
    <row r="302" spans="12:12" x14ac:dyDescent="0.25">
      <c r="L302" s="7" t="str">
        <f>IF(OR(A2_SaLi!$A308="Bitte Konto und GuV-Position angeben",A2_SaLi!$A308="Bitte Konto angeben",A2_SaLi!$A308="Bitte GuV-Position angeben"),"",A2_SaLi!$A308)</f>
        <v/>
      </c>
    </row>
    <row r="303" spans="12:12" x14ac:dyDescent="0.25">
      <c r="L303" s="7" t="str">
        <f>IF(OR(A2_SaLi!$A309="Bitte Konto und GuV-Position angeben",A2_SaLi!$A309="Bitte Konto angeben",A2_SaLi!$A309="Bitte GuV-Position angeben"),"",A2_SaLi!$A309)</f>
        <v/>
      </c>
    </row>
    <row r="304" spans="12:12" x14ac:dyDescent="0.25">
      <c r="L304" s="7" t="str">
        <f>IF(OR(A2_SaLi!$A310="Bitte Konto und GuV-Position angeben",A2_SaLi!$A310="Bitte Konto angeben",A2_SaLi!$A310="Bitte GuV-Position angeben"),"",A2_SaLi!$A310)</f>
        <v/>
      </c>
    </row>
    <row r="305" spans="12:12" x14ac:dyDescent="0.25">
      <c r="L305" s="7" t="str">
        <f>IF(OR(A2_SaLi!$A311="Bitte Konto und GuV-Position angeben",A2_SaLi!$A311="Bitte Konto angeben",A2_SaLi!$A311="Bitte GuV-Position angeben"),"",A2_SaLi!$A311)</f>
        <v/>
      </c>
    </row>
    <row r="306" spans="12:12" x14ac:dyDescent="0.25">
      <c r="L306" s="7" t="str">
        <f>IF(OR(A2_SaLi!$A312="Bitte Konto und GuV-Position angeben",A2_SaLi!$A312="Bitte Konto angeben",A2_SaLi!$A312="Bitte GuV-Position angeben"),"",A2_SaLi!$A312)</f>
        <v/>
      </c>
    </row>
    <row r="307" spans="12:12" x14ac:dyDescent="0.25">
      <c r="L307" s="7" t="str">
        <f>IF(OR(A2_SaLi!$A313="Bitte Konto und GuV-Position angeben",A2_SaLi!$A313="Bitte Konto angeben",A2_SaLi!$A313="Bitte GuV-Position angeben"),"",A2_SaLi!$A313)</f>
        <v/>
      </c>
    </row>
    <row r="308" spans="12:12" x14ac:dyDescent="0.25">
      <c r="L308" s="7" t="str">
        <f>IF(OR(A2_SaLi!$A314="Bitte Konto und GuV-Position angeben",A2_SaLi!$A314="Bitte Konto angeben",A2_SaLi!$A314="Bitte GuV-Position angeben"),"",A2_SaLi!$A314)</f>
        <v/>
      </c>
    </row>
    <row r="309" spans="12:12" x14ac:dyDescent="0.25">
      <c r="L309" s="7" t="str">
        <f>IF(OR(A2_SaLi!$A315="Bitte Konto und GuV-Position angeben",A2_SaLi!$A315="Bitte Konto angeben",A2_SaLi!$A315="Bitte GuV-Position angeben"),"",A2_SaLi!$A315)</f>
        <v/>
      </c>
    </row>
    <row r="310" spans="12:12" x14ac:dyDescent="0.25">
      <c r="L310" s="7" t="str">
        <f>IF(OR(A2_SaLi!$A316="Bitte Konto und GuV-Position angeben",A2_SaLi!$A316="Bitte Konto angeben",A2_SaLi!$A316="Bitte GuV-Position angeben"),"",A2_SaLi!$A316)</f>
        <v/>
      </c>
    </row>
    <row r="311" spans="12:12" x14ac:dyDescent="0.25">
      <c r="L311" s="7" t="str">
        <f>IF(OR(A2_SaLi!$A317="Bitte Konto und GuV-Position angeben",A2_SaLi!$A317="Bitte Konto angeben",A2_SaLi!$A317="Bitte GuV-Position angeben"),"",A2_SaLi!$A317)</f>
        <v/>
      </c>
    </row>
    <row r="312" spans="12:12" x14ac:dyDescent="0.25">
      <c r="L312" s="7" t="str">
        <f>IF(OR(A2_SaLi!$A318="Bitte Konto und GuV-Position angeben",A2_SaLi!$A318="Bitte Konto angeben",A2_SaLi!$A318="Bitte GuV-Position angeben"),"",A2_SaLi!$A318)</f>
        <v/>
      </c>
    </row>
    <row r="313" spans="12:12" x14ac:dyDescent="0.25">
      <c r="L313" s="7" t="str">
        <f>IF(OR(A2_SaLi!$A319="Bitte Konto und GuV-Position angeben",A2_SaLi!$A319="Bitte Konto angeben",A2_SaLi!$A319="Bitte GuV-Position angeben"),"",A2_SaLi!$A319)</f>
        <v/>
      </c>
    </row>
    <row r="314" spans="12:12" x14ac:dyDescent="0.25">
      <c r="L314" s="7" t="str">
        <f>IF(OR(A2_SaLi!$A320="Bitte Konto und GuV-Position angeben",A2_SaLi!$A320="Bitte Konto angeben",A2_SaLi!$A320="Bitte GuV-Position angeben"),"",A2_SaLi!$A320)</f>
        <v/>
      </c>
    </row>
    <row r="315" spans="12:12" x14ac:dyDescent="0.25">
      <c r="L315" s="7" t="str">
        <f>IF(OR(A2_SaLi!$A321="Bitte Konto und GuV-Position angeben",A2_SaLi!$A321="Bitte Konto angeben",A2_SaLi!$A321="Bitte GuV-Position angeben"),"",A2_SaLi!$A321)</f>
        <v/>
      </c>
    </row>
    <row r="316" spans="12:12" x14ac:dyDescent="0.25">
      <c r="L316" s="7" t="str">
        <f>IF(OR(A2_SaLi!$A322="Bitte Konto und GuV-Position angeben",A2_SaLi!$A322="Bitte Konto angeben",A2_SaLi!$A322="Bitte GuV-Position angeben"),"",A2_SaLi!$A322)</f>
        <v/>
      </c>
    </row>
    <row r="317" spans="12:12" x14ac:dyDescent="0.25">
      <c r="L317" s="7" t="str">
        <f>IF(OR(A2_SaLi!$A323="Bitte Konto und GuV-Position angeben",A2_SaLi!$A323="Bitte Konto angeben",A2_SaLi!$A323="Bitte GuV-Position angeben"),"",A2_SaLi!$A323)</f>
        <v/>
      </c>
    </row>
    <row r="318" spans="12:12" x14ac:dyDescent="0.25">
      <c r="L318" s="7" t="str">
        <f>IF(OR(A2_SaLi!$A324="Bitte Konto und GuV-Position angeben",A2_SaLi!$A324="Bitte Konto angeben",A2_SaLi!$A324="Bitte GuV-Position angeben"),"",A2_SaLi!$A324)</f>
        <v/>
      </c>
    </row>
    <row r="319" spans="12:12" x14ac:dyDescent="0.25">
      <c r="L319" s="7" t="str">
        <f>IF(OR(A2_SaLi!$A325="Bitte Konto und GuV-Position angeben",A2_SaLi!$A325="Bitte Konto angeben",A2_SaLi!$A325="Bitte GuV-Position angeben"),"",A2_SaLi!$A325)</f>
        <v/>
      </c>
    </row>
    <row r="320" spans="12:12" x14ac:dyDescent="0.25">
      <c r="L320" s="7" t="str">
        <f>IF(OR(A2_SaLi!$A326="Bitte Konto und GuV-Position angeben",A2_SaLi!$A326="Bitte Konto angeben",A2_SaLi!$A326="Bitte GuV-Position angeben"),"",A2_SaLi!$A326)</f>
        <v/>
      </c>
    </row>
    <row r="321" spans="12:12" x14ac:dyDescent="0.25">
      <c r="L321" s="7" t="str">
        <f>IF(OR(A2_SaLi!$A327="Bitte Konto und GuV-Position angeben",A2_SaLi!$A327="Bitte Konto angeben",A2_SaLi!$A327="Bitte GuV-Position angeben"),"",A2_SaLi!$A327)</f>
        <v/>
      </c>
    </row>
    <row r="322" spans="12:12" x14ac:dyDescent="0.25">
      <c r="L322" s="7" t="str">
        <f>IF(OR(A2_SaLi!$A328="Bitte Konto und GuV-Position angeben",A2_SaLi!$A328="Bitte Konto angeben",A2_SaLi!$A328="Bitte GuV-Position angeben"),"",A2_SaLi!$A328)</f>
        <v/>
      </c>
    </row>
    <row r="323" spans="12:12" x14ac:dyDescent="0.25">
      <c r="L323" s="7" t="str">
        <f>IF(OR(A2_SaLi!$A329="Bitte Konto und GuV-Position angeben",A2_SaLi!$A329="Bitte Konto angeben",A2_SaLi!$A329="Bitte GuV-Position angeben"),"",A2_SaLi!$A329)</f>
        <v/>
      </c>
    </row>
    <row r="324" spans="12:12" x14ac:dyDescent="0.25">
      <c r="L324" s="7" t="str">
        <f>IF(OR(A2_SaLi!$A330="Bitte Konto und GuV-Position angeben",A2_SaLi!$A330="Bitte Konto angeben",A2_SaLi!$A330="Bitte GuV-Position angeben"),"",A2_SaLi!$A330)</f>
        <v/>
      </c>
    </row>
    <row r="325" spans="12:12" x14ac:dyDescent="0.25">
      <c r="L325" s="7" t="str">
        <f>IF(OR(A2_SaLi!$A331="Bitte Konto und GuV-Position angeben",A2_SaLi!$A331="Bitte Konto angeben",A2_SaLi!$A331="Bitte GuV-Position angeben"),"",A2_SaLi!$A331)</f>
        <v/>
      </c>
    </row>
    <row r="326" spans="12:12" x14ac:dyDescent="0.25">
      <c r="L326" s="7" t="str">
        <f>IF(OR(A2_SaLi!$A332="Bitte Konto und GuV-Position angeben",A2_SaLi!$A332="Bitte Konto angeben",A2_SaLi!$A332="Bitte GuV-Position angeben"),"",A2_SaLi!$A332)</f>
        <v/>
      </c>
    </row>
    <row r="327" spans="12:12" x14ac:dyDescent="0.25">
      <c r="L327" s="7" t="str">
        <f>IF(OR(A2_SaLi!$A333="Bitte Konto und GuV-Position angeben",A2_SaLi!$A333="Bitte Konto angeben",A2_SaLi!$A333="Bitte GuV-Position angeben"),"",A2_SaLi!$A333)</f>
        <v/>
      </c>
    </row>
    <row r="328" spans="12:12" x14ac:dyDescent="0.25">
      <c r="L328" s="7" t="str">
        <f>IF(OR(A2_SaLi!$A334="Bitte Konto und GuV-Position angeben",A2_SaLi!$A334="Bitte Konto angeben",A2_SaLi!$A334="Bitte GuV-Position angeben"),"",A2_SaLi!$A334)</f>
        <v/>
      </c>
    </row>
    <row r="329" spans="12:12" x14ac:dyDescent="0.25">
      <c r="L329" s="7" t="str">
        <f>IF(OR(A2_SaLi!$A335="Bitte Konto und GuV-Position angeben",A2_SaLi!$A335="Bitte Konto angeben",A2_SaLi!$A335="Bitte GuV-Position angeben"),"",A2_SaLi!$A335)</f>
        <v/>
      </c>
    </row>
    <row r="330" spans="12:12" x14ac:dyDescent="0.25">
      <c r="L330" s="7" t="str">
        <f>IF(OR(A2_SaLi!$A336="Bitte Konto und GuV-Position angeben",A2_SaLi!$A336="Bitte Konto angeben",A2_SaLi!$A336="Bitte GuV-Position angeben"),"",A2_SaLi!$A336)</f>
        <v/>
      </c>
    </row>
    <row r="331" spans="12:12" x14ac:dyDescent="0.25">
      <c r="L331" s="7" t="str">
        <f>IF(OR(A2_SaLi!$A337="Bitte Konto und GuV-Position angeben",A2_SaLi!$A337="Bitte Konto angeben",A2_SaLi!$A337="Bitte GuV-Position angeben"),"",A2_SaLi!$A337)</f>
        <v/>
      </c>
    </row>
    <row r="332" spans="12:12" x14ac:dyDescent="0.25">
      <c r="L332" s="7" t="str">
        <f>IF(OR(A2_SaLi!$A338="Bitte Konto und GuV-Position angeben",A2_SaLi!$A338="Bitte Konto angeben",A2_SaLi!$A338="Bitte GuV-Position angeben"),"",A2_SaLi!$A338)</f>
        <v/>
      </c>
    </row>
    <row r="333" spans="12:12" x14ac:dyDescent="0.25">
      <c r="L333" s="7" t="str">
        <f>IF(OR(A2_SaLi!$A339="Bitte Konto und GuV-Position angeben",A2_SaLi!$A339="Bitte Konto angeben",A2_SaLi!$A339="Bitte GuV-Position angeben"),"",A2_SaLi!$A339)</f>
        <v/>
      </c>
    </row>
    <row r="334" spans="12:12" x14ac:dyDescent="0.25">
      <c r="L334" s="7" t="str">
        <f>IF(OR(A2_SaLi!$A340="Bitte Konto und GuV-Position angeben",A2_SaLi!$A340="Bitte Konto angeben",A2_SaLi!$A340="Bitte GuV-Position angeben"),"",A2_SaLi!$A340)</f>
        <v/>
      </c>
    </row>
    <row r="335" spans="12:12" x14ac:dyDescent="0.25">
      <c r="L335" s="7" t="str">
        <f>IF(OR(A2_SaLi!$A341="Bitte Konto und GuV-Position angeben",A2_SaLi!$A341="Bitte Konto angeben",A2_SaLi!$A341="Bitte GuV-Position angeben"),"",A2_SaLi!$A341)</f>
        <v/>
      </c>
    </row>
    <row r="336" spans="12:12" x14ac:dyDescent="0.25">
      <c r="L336" s="7" t="str">
        <f>IF(OR(A2_SaLi!$A342="Bitte Konto und GuV-Position angeben",A2_SaLi!$A342="Bitte Konto angeben",A2_SaLi!$A342="Bitte GuV-Position angeben"),"",A2_SaLi!$A342)</f>
        <v/>
      </c>
    </row>
    <row r="337" spans="12:12" x14ac:dyDescent="0.25">
      <c r="L337" s="7" t="str">
        <f>IF(OR(A2_SaLi!$A343="Bitte Konto und GuV-Position angeben",A2_SaLi!$A343="Bitte Konto angeben",A2_SaLi!$A343="Bitte GuV-Position angeben"),"",A2_SaLi!$A343)</f>
        <v/>
      </c>
    </row>
    <row r="338" spans="12:12" x14ac:dyDescent="0.25">
      <c r="L338" s="7" t="str">
        <f>IF(OR(A2_SaLi!$A344="Bitte Konto und GuV-Position angeben",A2_SaLi!$A344="Bitte Konto angeben",A2_SaLi!$A344="Bitte GuV-Position angeben"),"",A2_SaLi!$A344)</f>
        <v/>
      </c>
    </row>
    <row r="339" spans="12:12" x14ac:dyDescent="0.25">
      <c r="L339" s="7" t="str">
        <f>IF(OR(A2_SaLi!$A345="Bitte Konto und GuV-Position angeben",A2_SaLi!$A345="Bitte Konto angeben",A2_SaLi!$A345="Bitte GuV-Position angeben"),"",A2_SaLi!$A345)</f>
        <v/>
      </c>
    </row>
    <row r="340" spans="12:12" x14ac:dyDescent="0.25">
      <c r="L340" s="7" t="str">
        <f>IF(OR(A2_SaLi!$A346="Bitte Konto und GuV-Position angeben",A2_SaLi!$A346="Bitte Konto angeben",A2_SaLi!$A346="Bitte GuV-Position angeben"),"",A2_SaLi!$A346)</f>
        <v/>
      </c>
    </row>
    <row r="341" spans="12:12" x14ac:dyDescent="0.25">
      <c r="L341" s="7" t="str">
        <f>IF(OR(A2_SaLi!$A347="Bitte Konto und GuV-Position angeben",A2_SaLi!$A347="Bitte Konto angeben",A2_SaLi!$A347="Bitte GuV-Position angeben"),"",A2_SaLi!$A347)</f>
        <v/>
      </c>
    </row>
    <row r="342" spans="12:12" x14ac:dyDescent="0.25">
      <c r="L342" s="7" t="str">
        <f>IF(OR(A2_SaLi!$A348="Bitte Konto und GuV-Position angeben",A2_SaLi!$A348="Bitte Konto angeben",A2_SaLi!$A348="Bitte GuV-Position angeben"),"",A2_SaLi!$A348)</f>
        <v/>
      </c>
    </row>
    <row r="343" spans="12:12" x14ac:dyDescent="0.25">
      <c r="L343" s="7" t="str">
        <f>IF(OR(A2_SaLi!$A349="Bitte Konto und GuV-Position angeben",A2_SaLi!$A349="Bitte Konto angeben",A2_SaLi!$A349="Bitte GuV-Position angeben"),"",A2_SaLi!$A349)</f>
        <v/>
      </c>
    </row>
    <row r="344" spans="12:12" x14ac:dyDescent="0.25">
      <c r="L344" s="7" t="str">
        <f>IF(OR(A2_SaLi!$A350="Bitte Konto und GuV-Position angeben",A2_SaLi!$A350="Bitte Konto angeben",A2_SaLi!$A350="Bitte GuV-Position angeben"),"",A2_SaLi!$A350)</f>
        <v/>
      </c>
    </row>
    <row r="345" spans="12:12" x14ac:dyDescent="0.25">
      <c r="L345" s="7" t="str">
        <f>IF(OR(A2_SaLi!$A351="Bitte Konto und GuV-Position angeben",A2_SaLi!$A351="Bitte Konto angeben",A2_SaLi!$A351="Bitte GuV-Position angeben"),"",A2_SaLi!$A351)</f>
        <v/>
      </c>
    </row>
    <row r="346" spans="12:12" x14ac:dyDescent="0.25">
      <c r="L346" s="7" t="str">
        <f>IF(OR(A2_SaLi!$A352="Bitte Konto und GuV-Position angeben",A2_SaLi!$A352="Bitte Konto angeben",A2_SaLi!$A352="Bitte GuV-Position angeben"),"",A2_SaLi!$A352)</f>
        <v/>
      </c>
    </row>
    <row r="347" spans="12:12" x14ac:dyDescent="0.25">
      <c r="L347" s="7" t="str">
        <f>IF(OR(A2_SaLi!$A353="Bitte Konto und GuV-Position angeben",A2_SaLi!$A353="Bitte Konto angeben",A2_SaLi!$A353="Bitte GuV-Position angeben"),"",A2_SaLi!$A353)</f>
        <v/>
      </c>
    </row>
    <row r="348" spans="12:12" x14ac:dyDescent="0.25">
      <c r="L348" s="7" t="str">
        <f>IF(OR(A2_SaLi!$A354="Bitte Konto und GuV-Position angeben",A2_SaLi!$A354="Bitte Konto angeben",A2_SaLi!$A354="Bitte GuV-Position angeben"),"",A2_SaLi!$A354)</f>
        <v/>
      </c>
    </row>
    <row r="349" spans="12:12" x14ac:dyDescent="0.25">
      <c r="L349" s="7" t="str">
        <f>IF(OR(A2_SaLi!$A355="Bitte Konto und GuV-Position angeben",A2_SaLi!$A355="Bitte Konto angeben",A2_SaLi!$A355="Bitte GuV-Position angeben"),"",A2_SaLi!$A355)</f>
        <v/>
      </c>
    </row>
    <row r="350" spans="12:12" x14ac:dyDescent="0.25">
      <c r="L350" s="7" t="str">
        <f>IF(OR(A2_SaLi!$A356="Bitte Konto und GuV-Position angeben",A2_SaLi!$A356="Bitte Konto angeben",A2_SaLi!$A356="Bitte GuV-Position angeben"),"",A2_SaLi!$A356)</f>
        <v/>
      </c>
    </row>
    <row r="351" spans="12:12" x14ac:dyDescent="0.25">
      <c r="L351" s="7" t="str">
        <f>IF(OR(A2_SaLi!$A357="Bitte Konto und GuV-Position angeben",A2_SaLi!$A357="Bitte Konto angeben",A2_SaLi!$A357="Bitte GuV-Position angeben"),"",A2_SaLi!$A357)</f>
        <v/>
      </c>
    </row>
    <row r="352" spans="12:12" x14ac:dyDescent="0.25">
      <c r="L352" s="7" t="str">
        <f>IF(OR(A2_SaLi!$A358="Bitte Konto und GuV-Position angeben",A2_SaLi!$A358="Bitte Konto angeben",A2_SaLi!$A358="Bitte GuV-Position angeben"),"",A2_SaLi!$A358)</f>
        <v/>
      </c>
    </row>
    <row r="353" spans="12:12" x14ac:dyDescent="0.25">
      <c r="L353" s="7" t="str">
        <f>IF(OR(A2_SaLi!$A359="Bitte Konto und GuV-Position angeben",A2_SaLi!$A359="Bitte Konto angeben",A2_SaLi!$A359="Bitte GuV-Position angeben"),"",A2_SaLi!$A359)</f>
        <v/>
      </c>
    </row>
    <row r="354" spans="12:12" x14ac:dyDescent="0.25">
      <c r="L354" s="7" t="str">
        <f>IF(OR(A2_SaLi!$A360="Bitte Konto und GuV-Position angeben",A2_SaLi!$A360="Bitte Konto angeben",A2_SaLi!$A360="Bitte GuV-Position angeben"),"",A2_SaLi!$A360)</f>
        <v/>
      </c>
    </row>
    <row r="355" spans="12:12" x14ac:dyDescent="0.25">
      <c r="L355" s="7" t="str">
        <f>IF(OR(A2_SaLi!$A361="Bitte Konto und GuV-Position angeben",A2_SaLi!$A361="Bitte Konto angeben",A2_SaLi!$A361="Bitte GuV-Position angeben"),"",A2_SaLi!$A361)</f>
        <v/>
      </c>
    </row>
    <row r="356" spans="12:12" x14ac:dyDescent="0.25">
      <c r="L356" s="7" t="str">
        <f>IF(OR(A2_SaLi!$A362="Bitte Konto und GuV-Position angeben",A2_SaLi!$A362="Bitte Konto angeben",A2_SaLi!$A362="Bitte GuV-Position angeben"),"",A2_SaLi!$A362)</f>
        <v/>
      </c>
    </row>
    <row r="357" spans="12:12" x14ac:dyDescent="0.25">
      <c r="L357" s="7" t="str">
        <f>IF(OR(A2_SaLi!$A363="Bitte Konto und GuV-Position angeben",A2_SaLi!$A363="Bitte Konto angeben",A2_SaLi!$A363="Bitte GuV-Position angeben"),"",A2_SaLi!$A363)</f>
        <v/>
      </c>
    </row>
    <row r="358" spans="12:12" x14ac:dyDescent="0.25">
      <c r="L358" s="7" t="str">
        <f>IF(OR(A2_SaLi!$A364="Bitte Konto und GuV-Position angeben",A2_SaLi!$A364="Bitte Konto angeben",A2_SaLi!$A364="Bitte GuV-Position angeben"),"",A2_SaLi!$A364)</f>
        <v/>
      </c>
    </row>
    <row r="359" spans="12:12" x14ac:dyDescent="0.25">
      <c r="L359" s="7" t="str">
        <f>IF(OR(A2_SaLi!$A365="Bitte Konto und GuV-Position angeben",A2_SaLi!$A365="Bitte Konto angeben",A2_SaLi!$A365="Bitte GuV-Position angeben"),"",A2_SaLi!$A365)</f>
        <v/>
      </c>
    </row>
    <row r="360" spans="12:12" x14ac:dyDescent="0.25">
      <c r="L360" s="7" t="str">
        <f>IF(OR(A2_SaLi!$A366="Bitte Konto und GuV-Position angeben",A2_SaLi!$A366="Bitte Konto angeben",A2_SaLi!$A366="Bitte GuV-Position angeben"),"",A2_SaLi!$A366)</f>
        <v/>
      </c>
    </row>
    <row r="361" spans="12:12" x14ac:dyDescent="0.25">
      <c r="L361" s="7" t="str">
        <f>IF(OR(A2_SaLi!$A367="Bitte Konto und GuV-Position angeben",A2_SaLi!$A367="Bitte Konto angeben",A2_SaLi!$A367="Bitte GuV-Position angeben"),"",A2_SaLi!$A367)</f>
        <v/>
      </c>
    </row>
    <row r="362" spans="12:12" x14ac:dyDescent="0.25">
      <c r="L362" s="7" t="str">
        <f>IF(OR(A2_SaLi!$A368="Bitte Konto und GuV-Position angeben",A2_SaLi!$A368="Bitte Konto angeben",A2_SaLi!$A368="Bitte GuV-Position angeben"),"",A2_SaLi!$A368)</f>
        <v/>
      </c>
    </row>
    <row r="363" spans="12:12" x14ac:dyDescent="0.25">
      <c r="L363" s="7" t="str">
        <f>IF(OR(A2_SaLi!$A369="Bitte Konto und GuV-Position angeben",A2_SaLi!$A369="Bitte Konto angeben",A2_SaLi!$A369="Bitte GuV-Position angeben"),"",A2_SaLi!$A369)</f>
        <v/>
      </c>
    </row>
    <row r="364" spans="12:12" x14ac:dyDescent="0.25">
      <c r="L364" s="7" t="str">
        <f>IF(OR(A2_SaLi!$A370="Bitte Konto und GuV-Position angeben",A2_SaLi!$A370="Bitte Konto angeben",A2_SaLi!$A370="Bitte GuV-Position angeben"),"",A2_SaLi!$A370)</f>
        <v/>
      </c>
    </row>
    <row r="365" spans="12:12" x14ac:dyDescent="0.25">
      <c r="L365" s="7" t="str">
        <f>IF(OR(A2_SaLi!$A371="Bitte Konto und GuV-Position angeben",A2_SaLi!$A371="Bitte Konto angeben",A2_SaLi!$A371="Bitte GuV-Position angeben"),"",A2_SaLi!$A371)</f>
        <v/>
      </c>
    </row>
    <row r="366" spans="12:12" x14ac:dyDescent="0.25">
      <c r="L366" s="7" t="str">
        <f>IF(OR(A2_SaLi!$A372="Bitte Konto und GuV-Position angeben",A2_SaLi!$A372="Bitte Konto angeben",A2_SaLi!$A372="Bitte GuV-Position angeben"),"",A2_SaLi!$A372)</f>
        <v/>
      </c>
    </row>
    <row r="367" spans="12:12" x14ac:dyDescent="0.25">
      <c r="L367" s="7" t="str">
        <f>IF(OR(A2_SaLi!$A373="Bitte Konto und GuV-Position angeben",A2_SaLi!$A373="Bitte Konto angeben",A2_SaLi!$A373="Bitte GuV-Position angeben"),"",A2_SaLi!$A373)</f>
        <v/>
      </c>
    </row>
    <row r="368" spans="12:12" x14ac:dyDescent="0.25">
      <c r="L368" s="7" t="str">
        <f>IF(OR(A2_SaLi!$A374="Bitte Konto und GuV-Position angeben",A2_SaLi!$A374="Bitte Konto angeben",A2_SaLi!$A374="Bitte GuV-Position angeben"),"",A2_SaLi!$A374)</f>
        <v/>
      </c>
    </row>
    <row r="369" spans="12:12" x14ac:dyDescent="0.25">
      <c r="L369" s="7" t="str">
        <f>IF(OR(A2_SaLi!$A375="Bitte Konto und GuV-Position angeben",A2_SaLi!$A375="Bitte Konto angeben",A2_SaLi!$A375="Bitte GuV-Position angeben"),"",A2_SaLi!$A375)</f>
        <v/>
      </c>
    </row>
    <row r="370" spans="12:12" x14ac:dyDescent="0.25">
      <c r="L370" s="7" t="str">
        <f>IF(OR(A2_SaLi!$A376="Bitte Konto und GuV-Position angeben",A2_SaLi!$A376="Bitte Konto angeben",A2_SaLi!$A376="Bitte GuV-Position angeben"),"",A2_SaLi!$A376)</f>
        <v/>
      </c>
    </row>
    <row r="371" spans="12:12" x14ac:dyDescent="0.25">
      <c r="L371" s="7" t="str">
        <f>IF(OR(A2_SaLi!$A377="Bitte Konto und GuV-Position angeben",A2_SaLi!$A377="Bitte Konto angeben",A2_SaLi!$A377="Bitte GuV-Position angeben"),"",A2_SaLi!$A377)</f>
        <v/>
      </c>
    </row>
    <row r="372" spans="12:12" x14ac:dyDescent="0.25">
      <c r="L372" s="7" t="str">
        <f>IF(OR(A2_SaLi!$A378="Bitte Konto und GuV-Position angeben",A2_SaLi!$A378="Bitte Konto angeben",A2_SaLi!$A378="Bitte GuV-Position angeben"),"",A2_SaLi!$A378)</f>
        <v/>
      </c>
    </row>
    <row r="373" spans="12:12" x14ac:dyDescent="0.25">
      <c r="L373" s="7" t="str">
        <f>IF(OR(A2_SaLi!$A379="Bitte Konto und GuV-Position angeben",A2_SaLi!$A379="Bitte Konto angeben",A2_SaLi!$A379="Bitte GuV-Position angeben"),"",A2_SaLi!$A379)</f>
        <v/>
      </c>
    </row>
    <row r="374" spans="12:12" x14ac:dyDescent="0.25">
      <c r="L374" s="7" t="str">
        <f>IF(OR(A2_SaLi!$A380="Bitte Konto und GuV-Position angeben",A2_SaLi!$A380="Bitte Konto angeben",A2_SaLi!$A380="Bitte GuV-Position angeben"),"",A2_SaLi!$A380)</f>
        <v/>
      </c>
    </row>
    <row r="375" spans="12:12" x14ac:dyDescent="0.25">
      <c r="L375" s="7" t="str">
        <f>IF(OR(A2_SaLi!$A381="Bitte Konto und GuV-Position angeben",A2_SaLi!$A381="Bitte Konto angeben",A2_SaLi!$A381="Bitte GuV-Position angeben"),"",A2_SaLi!$A381)</f>
        <v/>
      </c>
    </row>
    <row r="376" spans="12:12" x14ac:dyDescent="0.25">
      <c r="L376" s="7" t="str">
        <f>IF(OR(A2_SaLi!$A382="Bitte Konto und GuV-Position angeben",A2_SaLi!$A382="Bitte Konto angeben",A2_SaLi!$A382="Bitte GuV-Position angeben"),"",A2_SaLi!$A382)</f>
        <v/>
      </c>
    </row>
    <row r="377" spans="12:12" x14ac:dyDescent="0.25">
      <c r="L377" s="7" t="str">
        <f>IF(OR(A2_SaLi!$A383="Bitte Konto und GuV-Position angeben",A2_SaLi!$A383="Bitte Konto angeben",A2_SaLi!$A383="Bitte GuV-Position angeben"),"",A2_SaLi!$A383)</f>
        <v/>
      </c>
    </row>
    <row r="378" spans="12:12" x14ac:dyDescent="0.25">
      <c r="L378" s="7" t="str">
        <f>IF(OR(A2_SaLi!$A384="Bitte Konto und GuV-Position angeben",A2_SaLi!$A384="Bitte Konto angeben",A2_SaLi!$A384="Bitte GuV-Position angeben"),"",A2_SaLi!$A384)</f>
        <v/>
      </c>
    </row>
    <row r="379" spans="12:12" x14ac:dyDescent="0.25">
      <c r="L379" s="7" t="str">
        <f>IF(OR(A2_SaLi!$A385="Bitte Konto und GuV-Position angeben",A2_SaLi!$A385="Bitte Konto angeben",A2_SaLi!$A385="Bitte GuV-Position angeben"),"",A2_SaLi!$A385)</f>
        <v/>
      </c>
    </row>
    <row r="380" spans="12:12" x14ac:dyDescent="0.25">
      <c r="L380" s="7" t="str">
        <f>IF(OR(A2_SaLi!$A386="Bitte Konto und GuV-Position angeben",A2_SaLi!$A386="Bitte Konto angeben",A2_SaLi!$A386="Bitte GuV-Position angeben"),"",A2_SaLi!$A386)</f>
        <v/>
      </c>
    </row>
    <row r="381" spans="12:12" x14ac:dyDescent="0.25">
      <c r="L381" s="7" t="str">
        <f>IF(OR(A2_SaLi!$A387="Bitte Konto und GuV-Position angeben",A2_SaLi!$A387="Bitte Konto angeben",A2_SaLi!$A387="Bitte GuV-Position angeben"),"",A2_SaLi!$A387)</f>
        <v/>
      </c>
    </row>
    <row r="382" spans="12:12" x14ac:dyDescent="0.25">
      <c r="L382" s="7" t="str">
        <f>IF(OR(A2_SaLi!$A388="Bitte Konto und GuV-Position angeben",A2_SaLi!$A388="Bitte Konto angeben",A2_SaLi!$A388="Bitte GuV-Position angeben"),"",A2_SaLi!$A388)</f>
        <v/>
      </c>
    </row>
    <row r="383" spans="12:12" x14ac:dyDescent="0.25">
      <c r="L383" s="7" t="str">
        <f>IF(OR(A2_SaLi!$A389="Bitte Konto und GuV-Position angeben",A2_SaLi!$A389="Bitte Konto angeben",A2_SaLi!$A389="Bitte GuV-Position angeben"),"",A2_SaLi!$A389)</f>
        <v/>
      </c>
    </row>
    <row r="384" spans="12:12" x14ac:dyDescent="0.25">
      <c r="L384" s="7" t="str">
        <f>IF(OR(A2_SaLi!$A390="Bitte Konto und GuV-Position angeben",A2_SaLi!$A390="Bitte Konto angeben",A2_SaLi!$A390="Bitte GuV-Position angeben"),"",A2_SaLi!$A390)</f>
        <v/>
      </c>
    </row>
    <row r="385" spans="12:12" x14ac:dyDescent="0.25">
      <c r="L385" s="7" t="str">
        <f>IF(OR(A2_SaLi!$A391="Bitte Konto und GuV-Position angeben",A2_SaLi!$A391="Bitte Konto angeben",A2_SaLi!$A391="Bitte GuV-Position angeben"),"",A2_SaLi!$A391)</f>
        <v/>
      </c>
    </row>
    <row r="386" spans="12:12" x14ac:dyDescent="0.25">
      <c r="L386" s="7" t="str">
        <f>IF(OR(A2_SaLi!$A392="Bitte Konto und GuV-Position angeben",A2_SaLi!$A392="Bitte Konto angeben",A2_SaLi!$A392="Bitte GuV-Position angeben"),"",A2_SaLi!$A392)</f>
        <v/>
      </c>
    </row>
    <row r="387" spans="12:12" x14ac:dyDescent="0.25">
      <c r="L387" s="7" t="str">
        <f>IF(OR(A2_SaLi!$A393="Bitte Konto und GuV-Position angeben",A2_SaLi!$A393="Bitte Konto angeben",A2_SaLi!$A393="Bitte GuV-Position angeben"),"",A2_SaLi!$A393)</f>
        <v/>
      </c>
    </row>
    <row r="388" spans="12:12" x14ac:dyDescent="0.25">
      <c r="L388" s="7" t="str">
        <f>IF(OR(A2_SaLi!$A394="Bitte Konto und GuV-Position angeben",A2_SaLi!$A394="Bitte Konto angeben",A2_SaLi!$A394="Bitte GuV-Position angeben"),"",A2_SaLi!$A394)</f>
        <v/>
      </c>
    </row>
    <row r="389" spans="12:12" x14ac:dyDescent="0.25">
      <c r="L389" s="7" t="str">
        <f>IF(OR(A2_SaLi!$A395="Bitte Konto und GuV-Position angeben",A2_SaLi!$A395="Bitte Konto angeben",A2_SaLi!$A395="Bitte GuV-Position angeben"),"",A2_SaLi!$A395)</f>
        <v/>
      </c>
    </row>
    <row r="390" spans="12:12" x14ac:dyDescent="0.25">
      <c r="L390" s="7" t="str">
        <f>IF(OR(A2_SaLi!$A396="Bitte Konto und GuV-Position angeben",A2_SaLi!$A396="Bitte Konto angeben",A2_SaLi!$A396="Bitte GuV-Position angeben"),"",A2_SaLi!$A396)</f>
        <v/>
      </c>
    </row>
    <row r="391" spans="12:12" x14ac:dyDescent="0.25">
      <c r="L391" s="7" t="str">
        <f>IF(OR(A2_SaLi!$A397="Bitte Konto und GuV-Position angeben",A2_SaLi!$A397="Bitte Konto angeben",A2_SaLi!$A397="Bitte GuV-Position angeben"),"",A2_SaLi!$A397)</f>
        <v/>
      </c>
    </row>
    <row r="392" spans="12:12" x14ac:dyDescent="0.25">
      <c r="L392" s="7" t="str">
        <f>IF(OR(A2_SaLi!$A398="Bitte Konto und GuV-Position angeben",A2_SaLi!$A398="Bitte Konto angeben",A2_SaLi!$A398="Bitte GuV-Position angeben"),"",A2_SaLi!$A398)</f>
        <v/>
      </c>
    </row>
    <row r="393" spans="12:12" x14ac:dyDescent="0.25">
      <c r="L393" s="7" t="str">
        <f>IF(OR(A2_SaLi!$A399="Bitte Konto und GuV-Position angeben",A2_SaLi!$A399="Bitte Konto angeben",A2_SaLi!$A399="Bitte GuV-Position angeben"),"",A2_SaLi!$A399)</f>
        <v/>
      </c>
    </row>
    <row r="394" spans="12:12" x14ac:dyDescent="0.25">
      <c r="L394" s="7" t="str">
        <f>IF(OR(A2_SaLi!$A400="Bitte Konto und GuV-Position angeben",A2_SaLi!$A400="Bitte Konto angeben",A2_SaLi!$A400="Bitte GuV-Position angeben"),"",A2_SaLi!$A400)</f>
        <v/>
      </c>
    </row>
    <row r="395" spans="12:12" x14ac:dyDescent="0.25">
      <c r="L395" s="7" t="str">
        <f>IF(OR(A2_SaLi!$A401="Bitte Konto und GuV-Position angeben",A2_SaLi!$A401="Bitte Konto angeben",A2_SaLi!$A401="Bitte GuV-Position angeben"),"",A2_SaLi!$A401)</f>
        <v/>
      </c>
    </row>
    <row r="396" spans="12:12" x14ac:dyDescent="0.25">
      <c r="L396" s="7" t="str">
        <f>IF(OR(A2_SaLi!$A402="Bitte Konto und GuV-Position angeben",A2_SaLi!$A402="Bitte Konto angeben",A2_SaLi!$A402="Bitte GuV-Position angeben"),"",A2_SaLi!$A402)</f>
        <v/>
      </c>
    </row>
    <row r="397" spans="12:12" x14ac:dyDescent="0.25">
      <c r="L397" s="7" t="str">
        <f>IF(OR(A2_SaLi!$A403="Bitte Konto und GuV-Position angeben",A2_SaLi!$A403="Bitte Konto angeben",A2_SaLi!$A403="Bitte GuV-Position angeben"),"",A2_SaLi!$A403)</f>
        <v/>
      </c>
    </row>
    <row r="398" spans="12:12" x14ac:dyDescent="0.25">
      <c r="L398" s="7" t="str">
        <f>IF(OR(A2_SaLi!$A404="Bitte Konto und GuV-Position angeben",A2_SaLi!$A404="Bitte Konto angeben",A2_SaLi!$A404="Bitte GuV-Position angeben"),"",A2_SaLi!$A404)</f>
        <v/>
      </c>
    </row>
    <row r="399" spans="12:12" x14ac:dyDescent="0.25">
      <c r="L399" s="7" t="str">
        <f>IF(OR(A2_SaLi!$A405="Bitte Konto und GuV-Position angeben",A2_SaLi!$A405="Bitte Konto angeben",A2_SaLi!$A405="Bitte GuV-Position angeben"),"",A2_SaLi!$A405)</f>
        <v/>
      </c>
    </row>
    <row r="400" spans="12:12" x14ac:dyDescent="0.25">
      <c r="L400" s="7" t="str">
        <f>IF(OR(A2_SaLi!$A406="Bitte Konto und GuV-Position angeben",A2_SaLi!$A406="Bitte Konto angeben",A2_SaLi!$A406="Bitte GuV-Position angeben"),"",A2_SaLi!$A406)</f>
        <v/>
      </c>
    </row>
    <row r="401" spans="12:12" x14ac:dyDescent="0.25">
      <c r="L401" s="7" t="str">
        <f>IF(OR(A2_SaLi!$A407="Bitte Konto und GuV-Position angeben",A2_SaLi!$A407="Bitte Konto angeben",A2_SaLi!$A407="Bitte GuV-Position angeben"),"",A2_SaLi!$A407)</f>
        <v/>
      </c>
    </row>
    <row r="402" spans="12:12" x14ac:dyDescent="0.25">
      <c r="L402" s="7" t="str">
        <f>IF(OR(A2_SaLi!$A408="Bitte Konto und GuV-Position angeben",A2_SaLi!$A408="Bitte Konto angeben",A2_SaLi!$A408="Bitte GuV-Position angeben"),"",A2_SaLi!$A408)</f>
        <v/>
      </c>
    </row>
    <row r="403" spans="12:12" x14ac:dyDescent="0.25">
      <c r="L403" s="7" t="str">
        <f>IF(OR(A2_SaLi!$A409="Bitte Konto und GuV-Position angeben",A2_SaLi!$A409="Bitte Konto angeben",A2_SaLi!$A409="Bitte GuV-Position angeben"),"",A2_SaLi!$A409)</f>
        <v/>
      </c>
    </row>
    <row r="404" spans="12:12" x14ac:dyDescent="0.25">
      <c r="L404" s="7" t="str">
        <f>IF(OR(A2_SaLi!$A410="Bitte Konto und GuV-Position angeben",A2_SaLi!$A410="Bitte Konto angeben",A2_SaLi!$A410="Bitte GuV-Position angeben"),"",A2_SaLi!$A410)</f>
        <v/>
      </c>
    </row>
    <row r="405" spans="12:12" x14ac:dyDescent="0.25">
      <c r="L405" s="7" t="str">
        <f>IF(OR(A2_SaLi!$A411="Bitte Konto und GuV-Position angeben",A2_SaLi!$A411="Bitte Konto angeben",A2_SaLi!$A411="Bitte GuV-Position angeben"),"",A2_SaLi!$A411)</f>
        <v/>
      </c>
    </row>
    <row r="406" spans="12:12" x14ac:dyDescent="0.25">
      <c r="L406" s="7" t="str">
        <f>IF(OR(A2_SaLi!$A412="Bitte Konto und GuV-Position angeben",A2_SaLi!$A412="Bitte Konto angeben",A2_SaLi!$A412="Bitte GuV-Position angeben"),"",A2_SaLi!$A412)</f>
        <v/>
      </c>
    </row>
    <row r="407" spans="12:12" x14ac:dyDescent="0.25">
      <c r="L407" s="7" t="str">
        <f>IF(OR(A2_SaLi!$A413="Bitte Konto und GuV-Position angeben",A2_SaLi!$A413="Bitte Konto angeben",A2_SaLi!$A413="Bitte GuV-Position angeben"),"",A2_SaLi!$A413)</f>
        <v/>
      </c>
    </row>
    <row r="408" spans="12:12" x14ac:dyDescent="0.25">
      <c r="L408" s="7" t="str">
        <f>IF(OR(A2_SaLi!$A414="Bitte Konto und GuV-Position angeben",A2_SaLi!$A414="Bitte Konto angeben",A2_SaLi!$A414="Bitte GuV-Position angeben"),"",A2_SaLi!$A414)</f>
        <v/>
      </c>
    </row>
    <row r="409" spans="12:12" x14ac:dyDescent="0.25">
      <c r="L409" s="7" t="str">
        <f>IF(OR(A2_SaLi!$A415="Bitte Konto und GuV-Position angeben",A2_SaLi!$A415="Bitte Konto angeben",A2_SaLi!$A415="Bitte GuV-Position angeben"),"",A2_SaLi!$A415)</f>
        <v/>
      </c>
    </row>
    <row r="410" spans="12:12" x14ac:dyDescent="0.25">
      <c r="L410" s="7" t="str">
        <f>IF(OR(A2_SaLi!$A416="Bitte Konto und GuV-Position angeben",A2_SaLi!$A416="Bitte Konto angeben",A2_SaLi!$A416="Bitte GuV-Position angeben"),"",A2_SaLi!$A416)</f>
        <v/>
      </c>
    </row>
    <row r="411" spans="12:12" x14ac:dyDescent="0.25">
      <c r="L411" s="7" t="str">
        <f>IF(OR(A2_SaLi!$A417="Bitte Konto und GuV-Position angeben",A2_SaLi!$A417="Bitte Konto angeben",A2_SaLi!$A417="Bitte GuV-Position angeben"),"",A2_SaLi!$A417)</f>
        <v/>
      </c>
    </row>
    <row r="412" spans="12:12" x14ac:dyDescent="0.25">
      <c r="L412" s="7" t="str">
        <f>IF(OR(A2_SaLi!$A418="Bitte Konto und GuV-Position angeben",A2_SaLi!$A418="Bitte Konto angeben",A2_SaLi!$A418="Bitte GuV-Position angeben"),"",A2_SaLi!$A418)</f>
        <v/>
      </c>
    </row>
    <row r="413" spans="12:12" x14ac:dyDescent="0.25">
      <c r="L413" s="7" t="str">
        <f>IF(OR(A2_SaLi!$A419="Bitte Konto und GuV-Position angeben",A2_SaLi!$A419="Bitte Konto angeben",A2_SaLi!$A419="Bitte GuV-Position angeben"),"",A2_SaLi!$A419)</f>
        <v/>
      </c>
    </row>
    <row r="414" spans="12:12" x14ac:dyDescent="0.25">
      <c r="L414" s="7" t="str">
        <f>IF(OR(A2_SaLi!$A420="Bitte Konto und GuV-Position angeben",A2_SaLi!$A420="Bitte Konto angeben",A2_SaLi!$A420="Bitte GuV-Position angeben"),"",A2_SaLi!$A420)</f>
        <v/>
      </c>
    </row>
    <row r="415" spans="12:12" x14ac:dyDescent="0.25">
      <c r="L415" s="7" t="str">
        <f>IF(OR(A2_SaLi!$A421="Bitte Konto und GuV-Position angeben",A2_SaLi!$A421="Bitte Konto angeben",A2_SaLi!$A421="Bitte GuV-Position angeben"),"",A2_SaLi!$A421)</f>
        <v/>
      </c>
    </row>
    <row r="416" spans="12:12" x14ac:dyDescent="0.25">
      <c r="L416" s="7" t="str">
        <f>IF(OR(A2_SaLi!$A422="Bitte Konto und GuV-Position angeben",A2_SaLi!$A422="Bitte Konto angeben",A2_SaLi!$A422="Bitte GuV-Position angeben"),"",A2_SaLi!$A422)</f>
        <v/>
      </c>
    </row>
    <row r="417" spans="12:12" x14ac:dyDescent="0.25">
      <c r="L417" s="7" t="str">
        <f>IF(OR(A2_SaLi!$A423="Bitte Konto und GuV-Position angeben",A2_SaLi!$A423="Bitte Konto angeben",A2_SaLi!$A423="Bitte GuV-Position angeben"),"",A2_SaLi!$A423)</f>
        <v/>
      </c>
    </row>
    <row r="418" spans="12:12" x14ac:dyDescent="0.25">
      <c r="L418" s="7" t="str">
        <f>IF(OR(A2_SaLi!$A424="Bitte Konto und GuV-Position angeben",A2_SaLi!$A424="Bitte Konto angeben",A2_SaLi!$A424="Bitte GuV-Position angeben"),"",A2_SaLi!$A424)</f>
        <v/>
      </c>
    </row>
    <row r="419" spans="12:12" x14ac:dyDescent="0.25">
      <c r="L419" s="7" t="str">
        <f>IF(OR(A2_SaLi!$A425="Bitte Konto und GuV-Position angeben",A2_SaLi!$A425="Bitte Konto angeben",A2_SaLi!$A425="Bitte GuV-Position angeben"),"",A2_SaLi!$A425)</f>
        <v/>
      </c>
    </row>
    <row r="420" spans="12:12" x14ac:dyDescent="0.25">
      <c r="L420" s="7" t="str">
        <f>IF(OR(A2_SaLi!$A426="Bitte Konto und GuV-Position angeben",A2_SaLi!$A426="Bitte Konto angeben",A2_SaLi!$A426="Bitte GuV-Position angeben"),"",A2_SaLi!$A426)</f>
        <v/>
      </c>
    </row>
    <row r="421" spans="12:12" x14ac:dyDescent="0.25">
      <c r="L421" s="7" t="str">
        <f>IF(OR(A2_SaLi!$A427="Bitte Konto und GuV-Position angeben",A2_SaLi!$A427="Bitte Konto angeben",A2_SaLi!$A427="Bitte GuV-Position angeben"),"",A2_SaLi!$A427)</f>
        <v/>
      </c>
    </row>
    <row r="422" spans="12:12" x14ac:dyDescent="0.25">
      <c r="L422" s="7" t="str">
        <f>IF(OR(A2_SaLi!$A428="Bitte Konto und GuV-Position angeben",A2_SaLi!$A428="Bitte Konto angeben",A2_SaLi!$A428="Bitte GuV-Position angeben"),"",A2_SaLi!$A428)</f>
        <v/>
      </c>
    </row>
    <row r="423" spans="12:12" x14ac:dyDescent="0.25">
      <c r="L423" s="7" t="str">
        <f>IF(OR(A2_SaLi!$A429="Bitte Konto und GuV-Position angeben",A2_SaLi!$A429="Bitte Konto angeben",A2_SaLi!$A429="Bitte GuV-Position angeben"),"",A2_SaLi!$A429)</f>
        <v/>
      </c>
    </row>
    <row r="424" spans="12:12" x14ac:dyDescent="0.25">
      <c r="L424" s="7" t="str">
        <f>IF(OR(A2_SaLi!$A430="Bitte Konto und GuV-Position angeben",A2_SaLi!$A430="Bitte Konto angeben",A2_SaLi!$A430="Bitte GuV-Position angeben"),"",A2_SaLi!$A430)</f>
        <v/>
      </c>
    </row>
    <row r="425" spans="12:12" x14ac:dyDescent="0.25">
      <c r="L425" s="7" t="str">
        <f>IF(OR(A2_SaLi!$A431="Bitte Konto und GuV-Position angeben",A2_SaLi!$A431="Bitte Konto angeben",A2_SaLi!$A431="Bitte GuV-Position angeben"),"",A2_SaLi!$A431)</f>
        <v/>
      </c>
    </row>
    <row r="426" spans="12:12" x14ac:dyDescent="0.25">
      <c r="L426" s="7" t="str">
        <f>IF(OR(A2_SaLi!$A432="Bitte Konto und GuV-Position angeben",A2_SaLi!$A432="Bitte Konto angeben",A2_SaLi!$A432="Bitte GuV-Position angeben"),"",A2_SaLi!$A432)</f>
        <v/>
      </c>
    </row>
    <row r="427" spans="12:12" x14ac:dyDescent="0.25">
      <c r="L427" s="7" t="str">
        <f>IF(OR(A2_SaLi!$A433="Bitte Konto und GuV-Position angeben",A2_SaLi!$A433="Bitte Konto angeben",A2_SaLi!$A433="Bitte GuV-Position angeben"),"",A2_SaLi!$A433)</f>
        <v/>
      </c>
    </row>
    <row r="428" spans="12:12" x14ac:dyDescent="0.25">
      <c r="L428" s="7" t="str">
        <f>IF(OR(A2_SaLi!$A434="Bitte Konto und GuV-Position angeben",A2_SaLi!$A434="Bitte Konto angeben",A2_SaLi!$A434="Bitte GuV-Position angeben"),"",A2_SaLi!$A434)</f>
        <v/>
      </c>
    </row>
    <row r="429" spans="12:12" x14ac:dyDescent="0.25">
      <c r="L429" s="7" t="str">
        <f>IF(OR(A2_SaLi!$A435="Bitte Konto und GuV-Position angeben",A2_SaLi!$A435="Bitte Konto angeben",A2_SaLi!$A435="Bitte GuV-Position angeben"),"",A2_SaLi!$A435)</f>
        <v/>
      </c>
    </row>
    <row r="430" spans="12:12" x14ac:dyDescent="0.25">
      <c r="L430" s="7" t="str">
        <f>IF(OR(A2_SaLi!$A436="Bitte Konto und GuV-Position angeben",A2_SaLi!$A436="Bitte Konto angeben",A2_SaLi!$A436="Bitte GuV-Position angeben"),"",A2_SaLi!$A436)</f>
        <v/>
      </c>
    </row>
    <row r="431" spans="12:12" x14ac:dyDescent="0.25">
      <c r="L431" s="7" t="str">
        <f>IF(OR(A2_SaLi!$A437="Bitte Konto und GuV-Position angeben",A2_SaLi!$A437="Bitte Konto angeben",A2_SaLi!$A437="Bitte GuV-Position angeben"),"",A2_SaLi!$A437)</f>
        <v/>
      </c>
    </row>
    <row r="432" spans="12:12" x14ac:dyDescent="0.25">
      <c r="L432" s="7" t="str">
        <f>IF(OR(A2_SaLi!$A438="Bitte Konto und GuV-Position angeben",A2_SaLi!$A438="Bitte Konto angeben",A2_SaLi!$A438="Bitte GuV-Position angeben"),"",A2_SaLi!$A438)</f>
        <v/>
      </c>
    </row>
    <row r="433" spans="12:12" x14ac:dyDescent="0.25">
      <c r="L433" s="7" t="str">
        <f>IF(OR(A2_SaLi!$A439="Bitte Konto und GuV-Position angeben",A2_SaLi!$A439="Bitte Konto angeben",A2_SaLi!$A439="Bitte GuV-Position angeben"),"",A2_SaLi!$A439)</f>
        <v/>
      </c>
    </row>
    <row r="434" spans="12:12" x14ac:dyDescent="0.25">
      <c r="L434" s="7" t="str">
        <f>IF(OR(A2_SaLi!$A440="Bitte Konto und GuV-Position angeben",A2_SaLi!$A440="Bitte Konto angeben",A2_SaLi!$A440="Bitte GuV-Position angeben"),"",A2_SaLi!$A440)</f>
        <v/>
      </c>
    </row>
    <row r="435" spans="12:12" x14ac:dyDescent="0.25">
      <c r="L435" s="7" t="str">
        <f>IF(OR(A2_SaLi!$A441="Bitte Konto und GuV-Position angeben",A2_SaLi!$A441="Bitte Konto angeben",A2_SaLi!$A441="Bitte GuV-Position angeben"),"",A2_SaLi!$A441)</f>
        <v/>
      </c>
    </row>
    <row r="436" spans="12:12" x14ac:dyDescent="0.25">
      <c r="L436" s="7" t="str">
        <f>IF(OR(A2_SaLi!$A442="Bitte Konto und GuV-Position angeben",A2_SaLi!$A442="Bitte Konto angeben",A2_SaLi!$A442="Bitte GuV-Position angeben"),"",A2_SaLi!$A442)</f>
        <v/>
      </c>
    </row>
    <row r="437" spans="12:12" x14ac:dyDescent="0.25">
      <c r="L437" s="7" t="str">
        <f>IF(OR(A2_SaLi!$A443="Bitte Konto und GuV-Position angeben",A2_SaLi!$A443="Bitte Konto angeben",A2_SaLi!$A443="Bitte GuV-Position angeben"),"",A2_SaLi!$A443)</f>
        <v/>
      </c>
    </row>
    <row r="438" spans="12:12" x14ac:dyDescent="0.25">
      <c r="L438" s="7" t="str">
        <f>IF(OR(A2_SaLi!$A444="Bitte Konto und GuV-Position angeben",A2_SaLi!$A444="Bitte Konto angeben",A2_SaLi!$A444="Bitte GuV-Position angeben"),"",A2_SaLi!$A444)</f>
        <v/>
      </c>
    </row>
    <row r="439" spans="12:12" x14ac:dyDescent="0.25">
      <c r="L439" s="7" t="str">
        <f>IF(OR(A2_SaLi!$A445="Bitte Konto und GuV-Position angeben",A2_SaLi!$A445="Bitte Konto angeben",A2_SaLi!$A445="Bitte GuV-Position angeben"),"",A2_SaLi!$A445)</f>
        <v/>
      </c>
    </row>
    <row r="440" spans="12:12" x14ac:dyDescent="0.25">
      <c r="L440" s="7" t="str">
        <f>IF(OR(A2_SaLi!$A446="Bitte Konto und GuV-Position angeben",A2_SaLi!$A446="Bitte Konto angeben",A2_SaLi!$A446="Bitte GuV-Position angeben"),"",A2_SaLi!$A446)</f>
        <v/>
      </c>
    </row>
    <row r="441" spans="12:12" x14ac:dyDescent="0.25">
      <c r="L441" s="7" t="str">
        <f>IF(OR(A2_SaLi!$A447="Bitte Konto und GuV-Position angeben",A2_SaLi!$A447="Bitte Konto angeben",A2_SaLi!$A447="Bitte GuV-Position angeben"),"",A2_SaLi!$A447)</f>
        <v/>
      </c>
    </row>
    <row r="442" spans="12:12" x14ac:dyDescent="0.25">
      <c r="L442" s="7" t="str">
        <f>IF(OR(A2_SaLi!$A448="Bitte Konto und GuV-Position angeben",A2_SaLi!$A448="Bitte Konto angeben",A2_SaLi!$A448="Bitte GuV-Position angeben"),"",A2_SaLi!$A448)</f>
        <v/>
      </c>
    </row>
    <row r="443" spans="12:12" x14ac:dyDescent="0.25">
      <c r="L443" s="7" t="str">
        <f>IF(OR(A2_SaLi!$A449="Bitte Konto und GuV-Position angeben",A2_SaLi!$A449="Bitte Konto angeben",A2_SaLi!$A449="Bitte GuV-Position angeben"),"",A2_SaLi!$A449)</f>
        <v/>
      </c>
    </row>
    <row r="444" spans="12:12" x14ac:dyDescent="0.25">
      <c r="L444" s="7" t="str">
        <f>IF(OR(A2_SaLi!$A450="Bitte Konto und GuV-Position angeben",A2_SaLi!$A450="Bitte Konto angeben",A2_SaLi!$A450="Bitte GuV-Position angeben"),"",A2_SaLi!$A450)</f>
        <v/>
      </c>
    </row>
    <row r="445" spans="12:12" x14ac:dyDescent="0.25">
      <c r="L445" s="7" t="str">
        <f>IF(OR(A2_SaLi!$A451="Bitte Konto und GuV-Position angeben",A2_SaLi!$A451="Bitte Konto angeben",A2_SaLi!$A451="Bitte GuV-Position angeben"),"",A2_SaLi!$A451)</f>
        <v/>
      </c>
    </row>
    <row r="446" spans="12:12" x14ac:dyDescent="0.25">
      <c r="L446" s="7" t="str">
        <f>IF(OR(A2_SaLi!$A452="Bitte Konto und GuV-Position angeben",A2_SaLi!$A452="Bitte Konto angeben",A2_SaLi!$A452="Bitte GuV-Position angeben"),"",A2_SaLi!$A452)</f>
        <v/>
      </c>
    </row>
    <row r="447" spans="12:12" x14ac:dyDescent="0.25">
      <c r="L447" s="7" t="str">
        <f>IF(OR(A2_SaLi!$A453="Bitte Konto und GuV-Position angeben",A2_SaLi!$A453="Bitte Konto angeben",A2_SaLi!$A453="Bitte GuV-Position angeben"),"",A2_SaLi!$A453)</f>
        <v/>
      </c>
    </row>
    <row r="448" spans="12:12" x14ac:dyDescent="0.25">
      <c r="L448" s="7" t="str">
        <f>IF(OR(A2_SaLi!$A454="Bitte Konto und GuV-Position angeben",A2_SaLi!$A454="Bitte Konto angeben",A2_SaLi!$A454="Bitte GuV-Position angeben"),"",A2_SaLi!$A454)</f>
        <v/>
      </c>
    </row>
    <row r="449" spans="12:12" x14ac:dyDescent="0.25">
      <c r="L449" s="7" t="str">
        <f>IF(OR(A2_SaLi!$A455="Bitte Konto und GuV-Position angeben",A2_SaLi!$A455="Bitte Konto angeben",A2_SaLi!$A455="Bitte GuV-Position angeben"),"",A2_SaLi!$A455)</f>
        <v/>
      </c>
    </row>
    <row r="450" spans="12:12" x14ac:dyDescent="0.25">
      <c r="L450" s="7" t="str">
        <f>IF(OR(A2_SaLi!$A456="Bitte Konto und GuV-Position angeben",A2_SaLi!$A456="Bitte Konto angeben",A2_SaLi!$A456="Bitte GuV-Position angeben"),"",A2_SaLi!$A456)</f>
        <v/>
      </c>
    </row>
    <row r="451" spans="12:12" x14ac:dyDescent="0.25">
      <c r="L451" s="7" t="str">
        <f>IF(OR(A2_SaLi!$A457="Bitte Konto und GuV-Position angeben",A2_SaLi!$A457="Bitte Konto angeben",A2_SaLi!$A457="Bitte GuV-Position angeben"),"",A2_SaLi!$A457)</f>
        <v/>
      </c>
    </row>
    <row r="452" spans="12:12" x14ac:dyDescent="0.25">
      <c r="L452" s="7" t="str">
        <f>IF(OR(A2_SaLi!$A458="Bitte Konto und GuV-Position angeben",A2_SaLi!$A458="Bitte Konto angeben",A2_SaLi!$A458="Bitte GuV-Position angeben"),"",A2_SaLi!$A458)</f>
        <v/>
      </c>
    </row>
    <row r="453" spans="12:12" x14ac:dyDescent="0.25">
      <c r="L453" s="7" t="str">
        <f>IF(OR(A2_SaLi!$A459="Bitte Konto und GuV-Position angeben",A2_SaLi!$A459="Bitte Konto angeben",A2_SaLi!$A459="Bitte GuV-Position angeben"),"",A2_SaLi!$A459)</f>
        <v/>
      </c>
    </row>
    <row r="454" spans="12:12" x14ac:dyDescent="0.25">
      <c r="L454" s="7" t="str">
        <f>IF(OR(A2_SaLi!$A460="Bitte Konto und GuV-Position angeben",A2_SaLi!$A460="Bitte Konto angeben",A2_SaLi!$A460="Bitte GuV-Position angeben"),"",A2_SaLi!$A460)</f>
        <v/>
      </c>
    </row>
    <row r="455" spans="12:12" x14ac:dyDescent="0.25">
      <c r="L455" s="7" t="str">
        <f>IF(OR(A2_SaLi!$A461="Bitte Konto und GuV-Position angeben",A2_SaLi!$A461="Bitte Konto angeben",A2_SaLi!$A461="Bitte GuV-Position angeben"),"",A2_SaLi!$A461)</f>
        <v/>
      </c>
    </row>
    <row r="456" spans="12:12" x14ac:dyDescent="0.25">
      <c r="L456" s="7" t="str">
        <f>IF(OR(A2_SaLi!$A462="Bitte Konto und GuV-Position angeben",A2_SaLi!$A462="Bitte Konto angeben",A2_SaLi!$A462="Bitte GuV-Position angeben"),"",A2_SaLi!$A462)</f>
        <v/>
      </c>
    </row>
    <row r="457" spans="12:12" x14ac:dyDescent="0.25">
      <c r="L457" s="7" t="str">
        <f>IF(OR(A2_SaLi!$A463="Bitte Konto und GuV-Position angeben",A2_SaLi!$A463="Bitte Konto angeben",A2_SaLi!$A463="Bitte GuV-Position angeben"),"",A2_SaLi!$A463)</f>
        <v/>
      </c>
    </row>
    <row r="458" spans="12:12" x14ac:dyDescent="0.25">
      <c r="L458" s="7" t="str">
        <f>IF(OR(A2_SaLi!$A464="Bitte Konto und GuV-Position angeben",A2_SaLi!$A464="Bitte Konto angeben",A2_SaLi!$A464="Bitte GuV-Position angeben"),"",A2_SaLi!$A464)</f>
        <v/>
      </c>
    </row>
    <row r="459" spans="12:12" x14ac:dyDescent="0.25">
      <c r="L459" s="7" t="str">
        <f>IF(OR(A2_SaLi!$A465="Bitte Konto und GuV-Position angeben",A2_SaLi!$A465="Bitte Konto angeben",A2_SaLi!$A465="Bitte GuV-Position angeben"),"",A2_SaLi!$A465)</f>
        <v/>
      </c>
    </row>
    <row r="460" spans="12:12" x14ac:dyDescent="0.25">
      <c r="L460" s="7" t="str">
        <f>IF(OR(A2_SaLi!$A466="Bitte Konto und GuV-Position angeben",A2_SaLi!$A466="Bitte Konto angeben",A2_SaLi!$A466="Bitte GuV-Position angeben"),"",A2_SaLi!$A466)</f>
        <v/>
      </c>
    </row>
    <row r="461" spans="12:12" x14ac:dyDescent="0.25">
      <c r="L461" s="7" t="str">
        <f>IF(OR(A2_SaLi!$A467="Bitte Konto und GuV-Position angeben",A2_SaLi!$A467="Bitte Konto angeben",A2_SaLi!$A467="Bitte GuV-Position angeben"),"",A2_SaLi!$A467)</f>
        <v/>
      </c>
    </row>
    <row r="462" spans="12:12" x14ac:dyDescent="0.25">
      <c r="L462" s="7" t="str">
        <f>IF(OR(A2_SaLi!$A468="Bitte Konto und GuV-Position angeben",A2_SaLi!$A468="Bitte Konto angeben",A2_SaLi!$A468="Bitte GuV-Position angeben"),"",A2_SaLi!$A468)</f>
        <v/>
      </c>
    </row>
    <row r="463" spans="12:12" x14ac:dyDescent="0.25">
      <c r="L463" s="7" t="str">
        <f>IF(OR(A2_SaLi!$A469="Bitte Konto und GuV-Position angeben",A2_SaLi!$A469="Bitte Konto angeben",A2_SaLi!$A469="Bitte GuV-Position angeben"),"",A2_SaLi!$A469)</f>
        <v/>
      </c>
    </row>
    <row r="464" spans="12:12" x14ac:dyDescent="0.25">
      <c r="L464" s="7" t="str">
        <f>IF(OR(A2_SaLi!$A470="Bitte Konto und GuV-Position angeben",A2_SaLi!$A470="Bitte Konto angeben",A2_SaLi!$A470="Bitte GuV-Position angeben"),"",A2_SaLi!$A470)</f>
        <v/>
      </c>
    </row>
    <row r="465" spans="12:12" x14ac:dyDescent="0.25">
      <c r="L465" s="7" t="str">
        <f>IF(OR(A2_SaLi!$A471="Bitte Konto und GuV-Position angeben",A2_SaLi!$A471="Bitte Konto angeben",A2_SaLi!$A471="Bitte GuV-Position angeben"),"",A2_SaLi!$A471)</f>
        <v/>
      </c>
    </row>
    <row r="466" spans="12:12" x14ac:dyDescent="0.25">
      <c r="L466" s="7" t="str">
        <f>IF(OR(A2_SaLi!$A472="Bitte Konto und GuV-Position angeben",A2_SaLi!$A472="Bitte Konto angeben",A2_SaLi!$A472="Bitte GuV-Position angeben"),"",A2_SaLi!$A472)</f>
        <v/>
      </c>
    </row>
    <row r="467" spans="12:12" x14ac:dyDescent="0.25">
      <c r="L467" s="7" t="str">
        <f>IF(OR(A2_SaLi!$A473="Bitte Konto und GuV-Position angeben",A2_SaLi!$A473="Bitte Konto angeben",A2_SaLi!$A473="Bitte GuV-Position angeben"),"",A2_SaLi!$A473)</f>
        <v/>
      </c>
    </row>
    <row r="468" spans="12:12" x14ac:dyDescent="0.25">
      <c r="L468" s="7" t="str">
        <f>IF(OR(A2_SaLi!$A474="Bitte Konto und GuV-Position angeben",A2_SaLi!$A474="Bitte Konto angeben",A2_SaLi!$A474="Bitte GuV-Position angeben"),"",A2_SaLi!$A474)</f>
        <v/>
      </c>
    </row>
    <row r="469" spans="12:12" x14ac:dyDescent="0.25">
      <c r="L469" s="7" t="str">
        <f>IF(OR(A2_SaLi!$A475="Bitte Konto und GuV-Position angeben",A2_SaLi!$A475="Bitte Konto angeben",A2_SaLi!$A475="Bitte GuV-Position angeben"),"",A2_SaLi!$A475)</f>
        <v/>
      </c>
    </row>
    <row r="470" spans="12:12" x14ac:dyDescent="0.25">
      <c r="L470" s="7" t="str">
        <f>IF(OR(A2_SaLi!$A476="Bitte Konto und GuV-Position angeben",A2_SaLi!$A476="Bitte Konto angeben",A2_SaLi!$A476="Bitte GuV-Position angeben"),"",A2_SaLi!$A476)</f>
        <v/>
      </c>
    </row>
    <row r="471" spans="12:12" x14ac:dyDescent="0.25">
      <c r="L471" s="7" t="str">
        <f>IF(OR(A2_SaLi!$A477="Bitte Konto und GuV-Position angeben",A2_SaLi!$A477="Bitte Konto angeben",A2_SaLi!$A477="Bitte GuV-Position angeben"),"",A2_SaLi!$A477)</f>
        <v/>
      </c>
    </row>
    <row r="472" spans="12:12" x14ac:dyDescent="0.25">
      <c r="L472" s="7" t="str">
        <f>IF(OR(A2_SaLi!$A478="Bitte Konto und GuV-Position angeben",A2_SaLi!$A478="Bitte Konto angeben",A2_SaLi!$A478="Bitte GuV-Position angeben"),"",A2_SaLi!$A478)</f>
        <v/>
      </c>
    </row>
    <row r="473" spans="12:12" x14ac:dyDescent="0.25">
      <c r="L473" s="7" t="str">
        <f>IF(OR(A2_SaLi!$A479="Bitte Konto und GuV-Position angeben",A2_SaLi!$A479="Bitte Konto angeben",A2_SaLi!$A479="Bitte GuV-Position angeben"),"",A2_SaLi!$A479)</f>
        <v/>
      </c>
    </row>
    <row r="474" spans="12:12" x14ac:dyDescent="0.25">
      <c r="L474" s="7" t="str">
        <f>IF(OR(A2_SaLi!$A480="Bitte Konto und GuV-Position angeben",A2_SaLi!$A480="Bitte Konto angeben",A2_SaLi!$A480="Bitte GuV-Position angeben"),"",A2_SaLi!$A480)</f>
        <v/>
      </c>
    </row>
    <row r="475" spans="12:12" x14ac:dyDescent="0.25">
      <c r="L475" s="7" t="str">
        <f>IF(OR(A2_SaLi!$A481="Bitte Konto und GuV-Position angeben",A2_SaLi!$A481="Bitte Konto angeben",A2_SaLi!$A481="Bitte GuV-Position angeben"),"",A2_SaLi!$A481)</f>
        <v/>
      </c>
    </row>
    <row r="476" spans="12:12" x14ac:dyDescent="0.25">
      <c r="L476" s="7" t="str">
        <f>IF(OR(A2_SaLi!$A482="Bitte Konto und GuV-Position angeben",A2_SaLi!$A482="Bitte Konto angeben",A2_SaLi!$A482="Bitte GuV-Position angeben"),"",A2_SaLi!$A482)</f>
        <v/>
      </c>
    </row>
    <row r="477" spans="12:12" x14ac:dyDescent="0.25">
      <c r="L477" s="7" t="str">
        <f>IF(OR(A2_SaLi!$A483="Bitte Konto und GuV-Position angeben",A2_SaLi!$A483="Bitte Konto angeben",A2_SaLi!$A483="Bitte GuV-Position angeben"),"",A2_SaLi!$A483)</f>
        <v/>
      </c>
    </row>
    <row r="478" spans="12:12" x14ac:dyDescent="0.25">
      <c r="L478" s="7" t="str">
        <f>IF(OR(A2_SaLi!$A484="Bitte Konto und GuV-Position angeben",A2_SaLi!$A484="Bitte Konto angeben",A2_SaLi!$A484="Bitte GuV-Position angeben"),"",A2_SaLi!$A484)</f>
        <v/>
      </c>
    </row>
    <row r="479" spans="12:12" x14ac:dyDescent="0.25">
      <c r="L479" s="7" t="str">
        <f>IF(OR(A2_SaLi!$A485="Bitte Konto und GuV-Position angeben",A2_SaLi!$A485="Bitte Konto angeben",A2_SaLi!$A485="Bitte GuV-Position angeben"),"",A2_SaLi!$A485)</f>
        <v/>
      </c>
    </row>
    <row r="480" spans="12:12" x14ac:dyDescent="0.25">
      <c r="L480" s="7" t="str">
        <f>IF(OR(A2_SaLi!$A486="Bitte Konto und GuV-Position angeben",A2_SaLi!$A486="Bitte Konto angeben",A2_SaLi!$A486="Bitte GuV-Position angeben"),"",A2_SaLi!$A486)</f>
        <v/>
      </c>
    </row>
    <row r="481" spans="12:12" x14ac:dyDescent="0.25">
      <c r="L481" s="7" t="str">
        <f>IF(OR(A2_SaLi!$A487="Bitte Konto und GuV-Position angeben",A2_SaLi!$A487="Bitte Konto angeben",A2_SaLi!$A487="Bitte GuV-Position angeben"),"",A2_SaLi!$A487)</f>
        <v/>
      </c>
    </row>
    <row r="482" spans="12:12" x14ac:dyDescent="0.25">
      <c r="L482" s="7" t="str">
        <f>IF(OR(A2_SaLi!$A488="Bitte Konto und GuV-Position angeben",A2_SaLi!$A488="Bitte Konto angeben",A2_SaLi!$A488="Bitte GuV-Position angeben"),"",A2_SaLi!$A488)</f>
        <v/>
      </c>
    </row>
    <row r="483" spans="12:12" x14ac:dyDescent="0.25">
      <c r="L483" s="7" t="str">
        <f>IF(OR(A2_SaLi!$A489="Bitte Konto und GuV-Position angeben",A2_SaLi!$A489="Bitte Konto angeben",A2_SaLi!$A489="Bitte GuV-Position angeben"),"",A2_SaLi!$A489)</f>
        <v/>
      </c>
    </row>
    <row r="484" spans="12:12" x14ac:dyDescent="0.25">
      <c r="L484" s="7" t="str">
        <f>IF(OR(A2_SaLi!$A490="Bitte Konto und GuV-Position angeben",A2_SaLi!$A490="Bitte Konto angeben",A2_SaLi!$A490="Bitte GuV-Position angeben"),"",A2_SaLi!$A490)</f>
        <v/>
      </c>
    </row>
    <row r="485" spans="12:12" x14ac:dyDescent="0.25">
      <c r="L485" s="7" t="str">
        <f>IF(OR(A2_SaLi!$A491="Bitte Konto und GuV-Position angeben",A2_SaLi!$A491="Bitte Konto angeben",A2_SaLi!$A491="Bitte GuV-Position angeben"),"",A2_SaLi!$A491)</f>
        <v/>
      </c>
    </row>
    <row r="486" spans="12:12" x14ac:dyDescent="0.25">
      <c r="L486" s="7" t="str">
        <f>IF(OR(A2_SaLi!$A492="Bitte Konto und GuV-Position angeben",A2_SaLi!$A492="Bitte Konto angeben",A2_SaLi!$A492="Bitte GuV-Position angeben"),"",A2_SaLi!$A492)</f>
        <v/>
      </c>
    </row>
    <row r="487" spans="12:12" x14ac:dyDescent="0.25">
      <c r="L487" s="7" t="str">
        <f>IF(OR(A2_SaLi!$A493="Bitte Konto und GuV-Position angeben",A2_SaLi!$A493="Bitte Konto angeben",A2_SaLi!$A493="Bitte GuV-Position angeben"),"",A2_SaLi!$A493)</f>
        <v/>
      </c>
    </row>
    <row r="488" spans="12:12" x14ac:dyDescent="0.25">
      <c r="L488" s="7" t="str">
        <f>IF(OR(A2_SaLi!$A494="Bitte Konto und GuV-Position angeben",A2_SaLi!$A494="Bitte Konto angeben",A2_SaLi!$A494="Bitte GuV-Position angeben"),"",A2_SaLi!$A494)</f>
        <v/>
      </c>
    </row>
    <row r="489" spans="12:12" x14ac:dyDescent="0.25">
      <c r="L489" s="7" t="str">
        <f>IF(OR(A2_SaLi!$A495="Bitte Konto und GuV-Position angeben",A2_SaLi!$A495="Bitte Konto angeben",A2_SaLi!$A495="Bitte GuV-Position angeben"),"",A2_SaLi!$A495)</f>
        <v/>
      </c>
    </row>
    <row r="490" spans="12:12" x14ac:dyDescent="0.25">
      <c r="L490" s="7" t="str">
        <f>IF(OR(A2_SaLi!$A496="Bitte Konto und GuV-Position angeben",A2_SaLi!$A496="Bitte Konto angeben",A2_SaLi!$A496="Bitte GuV-Position angeben"),"",A2_SaLi!$A496)</f>
        <v/>
      </c>
    </row>
    <row r="491" spans="12:12" x14ac:dyDescent="0.25">
      <c r="L491" s="7" t="str">
        <f>IF(OR(A2_SaLi!$A497="Bitte Konto und GuV-Position angeben",A2_SaLi!$A497="Bitte Konto angeben",A2_SaLi!$A497="Bitte GuV-Position angeben"),"",A2_SaLi!$A497)</f>
        <v/>
      </c>
    </row>
    <row r="492" spans="12:12" x14ac:dyDescent="0.25">
      <c r="L492" s="7" t="str">
        <f>IF(OR(A2_SaLi!$A498="Bitte Konto und GuV-Position angeben",A2_SaLi!$A498="Bitte Konto angeben",A2_SaLi!$A498="Bitte GuV-Position angeben"),"",A2_SaLi!$A498)</f>
        <v/>
      </c>
    </row>
    <row r="493" spans="12:12" x14ac:dyDescent="0.25">
      <c r="L493" s="7" t="str">
        <f>IF(OR(A2_SaLi!$A499="Bitte Konto und GuV-Position angeben",A2_SaLi!$A499="Bitte Konto angeben",A2_SaLi!$A499="Bitte GuV-Position angeben"),"",A2_SaLi!$A499)</f>
        <v/>
      </c>
    </row>
    <row r="494" spans="12:12" x14ac:dyDescent="0.25">
      <c r="L494" s="7" t="str">
        <f>IF(OR(A2_SaLi!$A500="Bitte Konto und GuV-Position angeben",A2_SaLi!$A500="Bitte Konto angeben",A2_SaLi!$A500="Bitte GuV-Position angeben"),"",A2_SaLi!$A500)</f>
        <v/>
      </c>
    </row>
    <row r="495" spans="12:12" x14ac:dyDescent="0.25">
      <c r="L495" s="7" t="str">
        <f>IF(OR(A2_SaLi!$A501="Bitte Konto und GuV-Position angeben",A2_SaLi!$A501="Bitte Konto angeben",A2_SaLi!$A501="Bitte GuV-Position angeben"),"",A2_SaLi!$A501)</f>
        <v/>
      </c>
    </row>
    <row r="496" spans="12:12" x14ac:dyDescent="0.25">
      <c r="L496" s="7" t="str">
        <f>IF(OR(A2_SaLi!$A502="Bitte Konto und GuV-Position angeben",A2_SaLi!$A502="Bitte Konto angeben",A2_SaLi!$A502="Bitte GuV-Position angeben"),"",A2_SaLi!$A502)</f>
        <v/>
      </c>
    </row>
    <row r="497" spans="12:12" x14ac:dyDescent="0.25">
      <c r="L497" s="7" t="str">
        <f>IF(OR(A2_SaLi!$A503="Bitte Konto und GuV-Position angeben",A2_SaLi!$A503="Bitte Konto angeben",A2_SaLi!$A503="Bitte GuV-Position angeben"),"",A2_SaLi!$A503)</f>
        <v/>
      </c>
    </row>
    <row r="498" spans="12:12" x14ac:dyDescent="0.25">
      <c r="L498" s="7" t="str">
        <f>IF(OR(A2_SaLi!$A504="Bitte Konto und GuV-Position angeben",A2_SaLi!$A504="Bitte Konto angeben",A2_SaLi!$A504="Bitte GuV-Position angeben"),"",A2_SaLi!$A504)</f>
        <v/>
      </c>
    </row>
    <row r="499" spans="12:12" x14ac:dyDescent="0.25">
      <c r="L499" s="7" t="str">
        <f>IF(OR(A2_SaLi!$A505="Bitte Konto und GuV-Position angeben",A2_SaLi!$A505="Bitte Konto angeben",A2_SaLi!$A505="Bitte GuV-Position angeben"),"",A2_SaLi!$A505)</f>
        <v/>
      </c>
    </row>
    <row r="500" spans="12:12" x14ac:dyDescent="0.25">
      <c r="L500" s="7" t="str">
        <f>IF(OR(A2_SaLi!$A506="Bitte Konto und GuV-Position angeben",A2_SaLi!$A506="Bitte Konto angeben",A2_SaLi!$A506="Bitte GuV-Position angeben"),"",A2_SaLi!$A506)</f>
        <v/>
      </c>
    </row>
    <row r="501" spans="12:12" x14ac:dyDescent="0.25">
      <c r="L501" s="7" t="str">
        <f>IF(OR(A2_SaLi!$A507="Bitte Konto und GuV-Position angeben",A2_SaLi!$A507="Bitte Konto angeben",A2_SaLi!$A507="Bitte GuV-Position angeben"),"",A2_SaLi!$A507)</f>
        <v/>
      </c>
    </row>
  </sheetData>
  <sheetProtection algorithmName="SHA-512" hashValue="XqUS+64uVFQabFndm2+3MldZL0P6FV5KYfxPNmnpsmGvVkU0AX1/S6KFqG1DTVxKuhvEQgiEaFdUplaX0ISQPg==" saltValue="aJNcq/FtvJ0kLkh+GadXGg==" spinCount="100000" sheet="1" objects="1" scenarios="1"/>
  <phoneticPr fontId="26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72788-671D-4B3D-9E44-F75303C55BB4}">
  <dimension ref="A1:F91"/>
  <sheetViews>
    <sheetView workbookViewId="0">
      <selection sqref="A1:XFD1048576"/>
    </sheetView>
  </sheetViews>
  <sheetFormatPr baseColWidth="10" defaultColWidth="11.42578125" defaultRowHeight="15" x14ac:dyDescent="0.25"/>
  <cols>
    <col min="1" max="1" width="11.42578125" style="7"/>
    <col min="2" max="4" width="18.42578125" style="7" customWidth="1"/>
    <col min="5" max="5" width="18.28515625" style="7" customWidth="1"/>
    <col min="6" max="6" width="21" style="7" customWidth="1"/>
    <col min="7" max="16384" width="11.42578125" style="7"/>
  </cols>
  <sheetData>
    <row r="1" spans="1:6" x14ac:dyDescent="0.25">
      <c r="A1" s="141"/>
      <c r="B1" s="140" t="s">
        <v>509</v>
      </c>
      <c r="C1" s="140"/>
      <c r="D1" s="140"/>
      <c r="E1" s="140"/>
      <c r="F1" s="140"/>
    </row>
    <row r="2" spans="1:6" ht="105" x14ac:dyDescent="0.25">
      <c r="A2" s="142" t="s">
        <v>219</v>
      </c>
      <c r="B2" s="143" t="s">
        <v>510</v>
      </c>
      <c r="C2" s="143" t="s">
        <v>511</v>
      </c>
      <c r="D2" s="143" t="s">
        <v>512</v>
      </c>
      <c r="E2" s="143" t="s">
        <v>513</v>
      </c>
      <c r="F2" s="143" t="s">
        <v>514</v>
      </c>
    </row>
    <row r="3" spans="1:6" x14ac:dyDescent="0.25">
      <c r="A3" s="134">
        <v>2030</v>
      </c>
      <c r="B3" s="135">
        <f t="shared" ref="B3:F8" si="0">ROUND(B4*(B$9/B$18)^(1/10),1)</f>
        <v>178.1</v>
      </c>
      <c r="C3" s="136">
        <f t="shared" si="0"/>
        <v>177.5</v>
      </c>
      <c r="D3" s="136">
        <f>ROUND(D4*(D$9/D$18)^(1/10),1)</f>
        <v>165.2</v>
      </c>
      <c r="E3" s="135">
        <f>ROUND(E4*(E$9/E$18)^(1/10),1)</f>
        <v>172.3</v>
      </c>
      <c r="F3" s="135">
        <f>ROUND(F4*(F$9/F$18)^(1/10),1)</f>
        <v>160.6</v>
      </c>
    </row>
    <row r="4" spans="1:6" x14ac:dyDescent="0.25">
      <c r="A4" s="134">
        <v>2029</v>
      </c>
      <c r="B4" s="135">
        <f t="shared" si="0"/>
        <v>169.2</v>
      </c>
      <c r="C4" s="136">
        <f t="shared" si="0"/>
        <v>168.8</v>
      </c>
      <c r="D4" s="136">
        <f t="shared" si="0"/>
        <v>158.4</v>
      </c>
      <c r="E4" s="135">
        <f t="shared" si="0"/>
        <v>164.4</v>
      </c>
      <c r="F4" s="135">
        <f t="shared" si="0"/>
        <v>154.69999999999999</v>
      </c>
    </row>
    <row r="5" spans="1:6" x14ac:dyDescent="0.25">
      <c r="A5" s="134">
        <v>2028</v>
      </c>
      <c r="B5" s="135">
        <f t="shared" si="0"/>
        <v>160.69999999999999</v>
      </c>
      <c r="C5" s="136">
        <f t="shared" si="0"/>
        <v>160.5</v>
      </c>
      <c r="D5" s="136">
        <f t="shared" si="0"/>
        <v>151.9</v>
      </c>
      <c r="E5" s="135">
        <f t="shared" si="0"/>
        <v>156.9</v>
      </c>
      <c r="F5" s="135">
        <f t="shared" si="0"/>
        <v>149</v>
      </c>
    </row>
    <row r="6" spans="1:6" x14ac:dyDescent="0.25">
      <c r="A6" s="134">
        <v>2027</v>
      </c>
      <c r="B6" s="135">
        <f t="shared" si="0"/>
        <v>152.6</v>
      </c>
      <c r="C6" s="136">
        <f t="shared" si="0"/>
        <v>152.6</v>
      </c>
      <c r="D6" s="136">
        <f t="shared" si="0"/>
        <v>145.69999999999999</v>
      </c>
      <c r="E6" s="135">
        <f t="shared" si="0"/>
        <v>149.69999999999999</v>
      </c>
      <c r="F6" s="135">
        <f t="shared" si="0"/>
        <v>143.5</v>
      </c>
    </row>
    <row r="7" spans="1:6" x14ac:dyDescent="0.25">
      <c r="A7" s="134">
        <v>2026</v>
      </c>
      <c r="B7" s="135">
        <f>ROUND(B8*(B$9/B$18)^(1/10),1)</f>
        <v>144.9</v>
      </c>
      <c r="C7" s="136">
        <f t="shared" si="0"/>
        <v>145.1</v>
      </c>
      <c r="D7" s="136">
        <f t="shared" si="0"/>
        <v>139.69999999999999</v>
      </c>
      <c r="E7" s="135">
        <f t="shared" si="0"/>
        <v>142.80000000000001</v>
      </c>
      <c r="F7" s="135">
        <f t="shared" si="0"/>
        <v>138.19999999999999</v>
      </c>
    </row>
    <row r="8" spans="1:6" ht="15.75" thickBot="1" x14ac:dyDescent="0.3">
      <c r="A8" s="137">
        <v>2025</v>
      </c>
      <c r="B8" s="138">
        <f>ROUND(B9*(B$9/B$18)^(1/10),1)</f>
        <v>137.6</v>
      </c>
      <c r="C8" s="138">
        <f>ROUND(C9*(C$9/C$18)^(1/10),1)</f>
        <v>138</v>
      </c>
      <c r="D8" s="138">
        <f>ROUND(D9*(D$9/D$18)^(1/10),1)</f>
        <v>134</v>
      </c>
      <c r="E8" s="138">
        <f>ROUND(E9*(E$9/E$18)^(1/10),1)</f>
        <v>136.30000000000001</v>
      </c>
      <c r="F8" s="138">
        <f t="shared" si="0"/>
        <v>133.1</v>
      </c>
    </row>
    <row r="9" spans="1:6" x14ac:dyDescent="0.25">
      <c r="A9" s="134">
        <v>2024</v>
      </c>
      <c r="B9" s="135">
        <v>130.69999999999999</v>
      </c>
      <c r="C9" s="135">
        <v>131.19999999999999</v>
      </c>
      <c r="D9" s="135">
        <v>128.5</v>
      </c>
      <c r="E9" s="135">
        <v>130.1</v>
      </c>
      <c r="F9" s="135">
        <v>128.19999999999999</v>
      </c>
    </row>
    <row r="10" spans="1:6" x14ac:dyDescent="0.25">
      <c r="A10" s="134">
        <v>2023</v>
      </c>
      <c r="B10" s="135">
        <v>127</v>
      </c>
      <c r="C10" s="135">
        <v>126</v>
      </c>
      <c r="D10" s="135">
        <v>133.30000000000001</v>
      </c>
      <c r="E10" s="135">
        <v>128.9</v>
      </c>
      <c r="F10" s="135">
        <v>130.4</v>
      </c>
    </row>
    <row r="11" spans="1:6" x14ac:dyDescent="0.25">
      <c r="A11" s="133">
        <v>2022</v>
      </c>
      <c r="B11" s="136">
        <v>117.2</v>
      </c>
      <c r="C11" s="135">
        <v>115</v>
      </c>
      <c r="D11" s="136">
        <v>128</v>
      </c>
      <c r="E11" s="135">
        <v>120.2</v>
      </c>
      <c r="F11" s="136">
        <v>128.9</v>
      </c>
    </row>
    <row r="12" spans="1:6" x14ac:dyDescent="0.25">
      <c r="A12" s="133">
        <v>2021</v>
      </c>
      <c r="B12" s="136">
        <v>100</v>
      </c>
      <c r="C12" s="135">
        <v>100</v>
      </c>
      <c r="D12" s="136">
        <v>100</v>
      </c>
      <c r="E12" s="135">
        <v>100</v>
      </c>
      <c r="F12" s="136">
        <v>100</v>
      </c>
    </row>
    <row r="13" spans="1:6" x14ac:dyDescent="0.25">
      <c r="A13" s="133">
        <v>2020</v>
      </c>
      <c r="B13" s="136">
        <v>92.4</v>
      </c>
      <c r="C13" s="135">
        <v>95.4</v>
      </c>
      <c r="D13" s="136">
        <v>90.8</v>
      </c>
      <c r="E13" s="135">
        <v>93.6</v>
      </c>
      <c r="F13" s="136">
        <v>92.1</v>
      </c>
    </row>
    <row r="14" spans="1:6" x14ac:dyDescent="0.25">
      <c r="A14" s="133">
        <v>2019</v>
      </c>
      <c r="B14" s="136">
        <v>89.9</v>
      </c>
      <c r="C14" s="135">
        <v>93.2</v>
      </c>
      <c r="D14" s="136">
        <v>94</v>
      </c>
      <c r="E14" s="135">
        <v>93.5</v>
      </c>
      <c r="F14" s="136">
        <v>92.5</v>
      </c>
    </row>
    <row r="15" spans="1:6" x14ac:dyDescent="0.25">
      <c r="A15" s="133">
        <v>2018</v>
      </c>
      <c r="B15" s="136">
        <v>86.1</v>
      </c>
      <c r="C15" s="135">
        <v>88.3</v>
      </c>
      <c r="D15" s="136">
        <v>93.9</v>
      </c>
      <c r="E15" s="135">
        <v>90.5</v>
      </c>
      <c r="F15" s="136">
        <v>91.4</v>
      </c>
    </row>
    <row r="16" spans="1:6" x14ac:dyDescent="0.25">
      <c r="A16" s="133">
        <v>2017</v>
      </c>
      <c r="B16" s="136">
        <v>82.4</v>
      </c>
      <c r="C16" s="135">
        <v>83.5</v>
      </c>
      <c r="D16" s="136">
        <v>87.5</v>
      </c>
      <c r="E16" s="135">
        <v>85.1</v>
      </c>
      <c r="F16" s="136">
        <v>89.3</v>
      </c>
    </row>
    <row r="17" spans="1:6" x14ac:dyDescent="0.25">
      <c r="A17" s="133">
        <v>2016</v>
      </c>
      <c r="B17" s="136">
        <v>79.7</v>
      </c>
      <c r="C17" s="135">
        <v>80.599999999999994</v>
      </c>
      <c r="D17" s="136">
        <v>81.099999999999994</v>
      </c>
      <c r="E17" s="135">
        <v>80.8</v>
      </c>
      <c r="F17" s="136">
        <v>87.1</v>
      </c>
    </row>
    <row r="18" spans="1:6" x14ac:dyDescent="0.25">
      <c r="A18" s="133">
        <v>2015</v>
      </c>
      <c r="B18" s="136">
        <v>78.099999999999994</v>
      </c>
      <c r="C18" s="135">
        <v>79.3</v>
      </c>
      <c r="D18" s="136">
        <v>84.6</v>
      </c>
      <c r="E18" s="135">
        <v>81.400000000000006</v>
      </c>
      <c r="F18" s="136">
        <v>88.3</v>
      </c>
    </row>
    <row r="19" spans="1:6" x14ac:dyDescent="0.25">
      <c r="A19" s="133">
        <v>2014</v>
      </c>
      <c r="B19" s="136">
        <v>76.8</v>
      </c>
      <c r="C19" s="135">
        <v>77.8</v>
      </c>
      <c r="D19" s="136">
        <v>86.7</v>
      </c>
      <c r="E19" s="135">
        <v>81.400000000000006</v>
      </c>
      <c r="F19" s="136">
        <v>89.5</v>
      </c>
    </row>
    <row r="20" spans="1:6" x14ac:dyDescent="0.25">
      <c r="A20" s="133">
        <v>2013</v>
      </c>
      <c r="B20" s="136">
        <v>75.5</v>
      </c>
      <c r="C20" s="135">
        <v>76.599999999999994</v>
      </c>
      <c r="D20" s="136">
        <v>87.8</v>
      </c>
      <c r="E20" s="135">
        <v>81.099999999999994</v>
      </c>
      <c r="F20" s="136">
        <v>90.1</v>
      </c>
    </row>
    <row r="21" spans="1:6" x14ac:dyDescent="0.25">
      <c r="A21" s="133">
        <v>2012</v>
      </c>
      <c r="B21" s="136">
        <v>74.099999999999994</v>
      </c>
      <c r="C21" s="135">
        <v>75.3</v>
      </c>
      <c r="D21" s="136">
        <v>91.9</v>
      </c>
      <c r="E21" s="135">
        <v>81.900000000000006</v>
      </c>
      <c r="F21" s="136">
        <v>90</v>
      </c>
    </row>
    <row r="22" spans="1:6" x14ac:dyDescent="0.25">
      <c r="A22" s="133">
        <v>2011</v>
      </c>
      <c r="B22" s="136">
        <v>72.2</v>
      </c>
      <c r="C22" s="135">
        <v>73.400000000000006</v>
      </c>
      <c r="D22" s="136">
        <v>91.4</v>
      </c>
      <c r="E22" s="135">
        <v>80.599999999999994</v>
      </c>
      <c r="F22" s="136">
        <v>88.8</v>
      </c>
    </row>
    <row r="23" spans="1:6" x14ac:dyDescent="0.25">
      <c r="A23" s="133">
        <v>2010</v>
      </c>
      <c r="B23" s="136">
        <v>70</v>
      </c>
      <c r="C23" s="135">
        <v>72</v>
      </c>
      <c r="D23" s="136">
        <v>84</v>
      </c>
      <c r="E23" s="135">
        <v>76.8</v>
      </c>
      <c r="F23" s="136">
        <v>84.7</v>
      </c>
    </row>
    <row r="24" spans="1:6" x14ac:dyDescent="0.25">
      <c r="A24" s="133">
        <v>2009</v>
      </c>
      <c r="B24" s="136">
        <v>69.3</v>
      </c>
      <c r="C24" s="135">
        <v>71.7</v>
      </c>
      <c r="D24" s="136">
        <v>85.5</v>
      </c>
      <c r="E24" s="135">
        <v>77.2</v>
      </c>
      <c r="F24" s="136">
        <v>84</v>
      </c>
    </row>
    <row r="25" spans="1:6" x14ac:dyDescent="0.25">
      <c r="A25" s="133">
        <v>2008</v>
      </c>
      <c r="B25" s="136">
        <v>68.5</v>
      </c>
      <c r="C25" s="135">
        <v>70.5</v>
      </c>
      <c r="D25" s="136">
        <v>94.3</v>
      </c>
      <c r="E25" s="135">
        <v>80</v>
      </c>
      <c r="F25" s="136">
        <v>86.9</v>
      </c>
    </row>
    <row r="26" spans="1:6" x14ac:dyDescent="0.25">
      <c r="A26" s="133">
        <v>2007</v>
      </c>
      <c r="B26" s="136">
        <v>66.099999999999994</v>
      </c>
      <c r="C26" s="135">
        <v>68.400000000000006</v>
      </c>
      <c r="D26" s="136">
        <v>87.3</v>
      </c>
      <c r="E26" s="135">
        <v>76</v>
      </c>
      <c r="F26" s="136">
        <v>82.7</v>
      </c>
    </row>
    <row r="27" spans="1:6" x14ac:dyDescent="0.25">
      <c r="A27" s="133">
        <v>2006</v>
      </c>
      <c r="B27" s="136">
        <v>63.3</v>
      </c>
      <c r="C27" s="135">
        <v>66.400000000000006</v>
      </c>
      <c r="D27" s="136">
        <v>79.099999999999994</v>
      </c>
      <c r="E27" s="135">
        <v>71.5</v>
      </c>
      <c r="F27" s="136">
        <v>81.7</v>
      </c>
    </row>
    <row r="28" spans="1:6" x14ac:dyDescent="0.25">
      <c r="A28" s="133">
        <v>2005</v>
      </c>
      <c r="B28" s="136">
        <v>61.9</v>
      </c>
      <c r="C28" s="135">
        <v>64.8</v>
      </c>
      <c r="D28" s="136">
        <v>77.5</v>
      </c>
      <c r="E28" s="135">
        <v>69.900000000000006</v>
      </c>
      <c r="F28" s="136">
        <v>77.599999999999994</v>
      </c>
    </row>
    <row r="29" spans="1:6" x14ac:dyDescent="0.25">
      <c r="A29" s="133">
        <v>2004</v>
      </c>
      <c r="B29" s="136">
        <v>60.6</v>
      </c>
      <c r="C29" s="135">
        <v>64.7</v>
      </c>
      <c r="D29" s="136">
        <v>68.900000000000006</v>
      </c>
      <c r="E29" s="135">
        <v>66.400000000000006</v>
      </c>
      <c r="F29" s="136">
        <v>74.7</v>
      </c>
    </row>
    <row r="30" spans="1:6" x14ac:dyDescent="0.25">
      <c r="A30" s="133">
        <v>2003</v>
      </c>
      <c r="B30" s="136">
        <v>59.7</v>
      </c>
      <c r="C30" s="135">
        <v>64.7</v>
      </c>
      <c r="D30" s="136">
        <v>60.5</v>
      </c>
      <c r="E30" s="135">
        <v>63</v>
      </c>
      <c r="F30" s="136">
        <v>73.7</v>
      </c>
    </row>
    <row r="31" spans="1:6" x14ac:dyDescent="0.25">
      <c r="A31" s="133">
        <v>2002</v>
      </c>
      <c r="B31" s="136">
        <v>59.6</v>
      </c>
      <c r="C31" s="135">
        <v>65</v>
      </c>
      <c r="D31" s="136">
        <v>58.8</v>
      </c>
      <c r="E31" s="135">
        <v>62.5</v>
      </c>
      <c r="F31" s="136">
        <v>72.599999999999994</v>
      </c>
    </row>
    <row r="32" spans="1:6" x14ac:dyDescent="0.25">
      <c r="A32" s="133">
        <v>2001</v>
      </c>
      <c r="B32" s="136">
        <v>59.4</v>
      </c>
      <c r="C32" s="135">
        <v>65.099999999999994</v>
      </c>
      <c r="D32" s="136">
        <v>58.9</v>
      </c>
      <c r="E32" s="135">
        <v>62.6</v>
      </c>
      <c r="F32" s="136">
        <v>73</v>
      </c>
    </row>
    <row r="33" spans="1:6" ht="15.75" thickBot="1" x14ac:dyDescent="0.3">
      <c r="A33" s="133">
        <v>2000</v>
      </c>
      <c r="B33" s="136">
        <v>59.2</v>
      </c>
      <c r="C33" s="135">
        <v>65.3</v>
      </c>
      <c r="D33" s="138">
        <v>56.4</v>
      </c>
      <c r="E33" s="139">
        <v>61.7</v>
      </c>
      <c r="F33" s="136">
        <v>70.7</v>
      </c>
    </row>
    <row r="34" spans="1:6" x14ac:dyDescent="0.25">
      <c r="A34" s="133">
        <v>1999</v>
      </c>
      <c r="B34" s="136">
        <v>58.8</v>
      </c>
      <c r="C34" s="135">
        <v>65.099999999999994</v>
      </c>
      <c r="D34" s="136">
        <v>52.6</v>
      </c>
      <c r="E34" s="135">
        <v>60.1</v>
      </c>
      <c r="F34" s="136">
        <v>69.400000000000006</v>
      </c>
    </row>
    <row r="35" spans="1:6" x14ac:dyDescent="0.25">
      <c r="A35" s="133">
        <v>1998</v>
      </c>
      <c r="B35" s="136">
        <v>59.1</v>
      </c>
      <c r="C35" s="135">
        <v>65.400000000000006</v>
      </c>
      <c r="D35" s="136">
        <v>54.4</v>
      </c>
      <c r="E35" s="135">
        <v>61</v>
      </c>
      <c r="F35" s="136">
        <v>70.5</v>
      </c>
    </row>
    <row r="36" spans="1:6" x14ac:dyDescent="0.25">
      <c r="A36" s="133">
        <v>1997</v>
      </c>
      <c r="B36" s="136">
        <v>59.4</v>
      </c>
      <c r="C36" s="135">
        <v>66.599999999999994</v>
      </c>
      <c r="D36" s="136">
        <v>53.3</v>
      </c>
      <c r="E36" s="135">
        <v>61.3</v>
      </c>
      <c r="F36" s="136">
        <v>70.5</v>
      </c>
    </row>
    <row r="37" spans="1:6" x14ac:dyDescent="0.25">
      <c r="A37" s="133">
        <v>1996</v>
      </c>
      <c r="B37" s="136">
        <v>59.8</v>
      </c>
      <c r="C37" s="135">
        <v>67.8</v>
      </c>
      <c r="D37" s="136">
        <v>53.5</v>
      </c>
      <c r="E37" s="135">
        <v>62.1</v>
      </c>
      <c r="F37" s="136">
        <v>69.7</v>
      </c>
    </row>
    <row r="38" spans="1:6" x14ac:dyDescent="0.25">
      <c r="A38" s="133">
        <v>1995</v>
      </c>
      <c r="B38" s="136">
        <v>59.6</v>
      </c>
      <c r="C38" s="135">
        <v>69</v>
      </c>
      <c r="D38" s="136">
        <v>55.2</v>
      </c>
      <c r="E38" s="135">
        <v>63.5</v>
      </c>
      <c r="F38" s="136">
        <v>70.900000000000006</v>
      </c>
    </row>
    <row r="39" spans="1:6" x14ac:dyDescent="0.25">
      <c r="A39" s="133">
        <v>1994</v>
      </c>
      <c r="B39" s="136">
        <v>58.3</v>
      </c>
      <c r="C39" s="135">
        <v>68.3</v>
      </c>
      <c r="D39" s="136">
        <v>50</v>
      </c>
      <c r="E39" s="135">
        <v>61</v>
      </c>
      <c r="F39" s="136">
        <v>69.599999999999994</v>
      </c>
    </row>
    <row r="40" spans="1:6" x14ac:dyDescent="0.25">
      <c r="A40" s="133">
        <v>1993</v>
      </c>
      <c r="B40" s="136">
        <v>57.1</v>
      </c>
      <c r="C40" s="135">
        <v>67.599999999999994</v>
      </c>
      <c r="D40" s="136">
        <v>49.5</v>
      </c>
      <c r="E40" s="135">
        <v>60.4</v>
      </c>
      <c r="F40" s="136">
        <v>69.400000000000006</v>
      </c>
    </row>
    <row r="41" spans="1:6" x14ac:dyDescent="0.25">
      <c r="A41" s="133">
        <v>1992</v>
      </c>
      <c r="B41" s="136">
        <v>55.2</v>
      </c>
      <c r="C41" s="135">
        <v>65.7</v>
      </c>
      <c r="D41" s="136">
        <v>54.8</v>
      </c>
      <c r="E41" s="135">
        <v>61.3</v>
      </c>
      <c r="F41" s="136">
        <v>69.400000000000006</v>
      </c>
    </row>
    <row r="42" spans="1:6" x14ac:dyDescent="0.25">
      <c r="A42" s="133">
        <v>1991</v>
      </c>
      <c r="B42" s="136">
        <v>52</v>
      </c>
      <c r="C42" s="135">
        <v>61.7</v>
      </c>
      <c r="D42" s="136">
        <v>55</v>
      </c>
      <c r="E42" s="135">
        <v>59</v>
      </c>
      <c r="F42" s="136">
        <v>68.400000000000006</v>
      </c>
    </row>
    <row r="43" spans="1:6" x14ac:dyDescent="0.25">
      <c r="A43" s="133">
        <v>1990</v>
      </c>
      <c r="B43" s="136">
        <v>48.9</v>
      </c>
      <c r="C43" s="135">
        <v>57.5</v>
      </c>
      <c r="D43" s="136">
        <v>55.4</v>
      </c>
      <c r="E43" s="135">
        <v>56.7</v>
      </c>
      <c r="F43" s="136">
        <v>66.900000000000006</v>
      </c>
    </row>
    <row r="44" spans="1:6" x14ac:dyDescent="0.25">
      <c r="A44" s="133">
        <v>1989</v>
      </c>
      <c r="B44" s="136">
        <v>46.1</v>
      </c>
      <c r="C44" s="135">
        <v>53.8</v>
      </c>
      <c r="D44" s="136">
        <v>54.8</v>
      </c>
      <c r="E44" s="135">
        <v>54.2</v>
      </c>
      <c r="F44" s="136">
        <v>65.900000000000006</v>
      </c>
    </row>
    <row r="45" spans="1:6" x14ac:dyDescent="0.25">
      <c r="A45" s="133">
        <v>1988</v>
      </c>
      <c r="B45" s="136">
        <v>44.6</v>
      </c>
      <c r="C45" s="135">
        <v>52.3</v>
      </c>
      <c r="D45" s="136">
        <v>52.3</v>
      </c>
      <c r="E45" s="135">
        <v>52.3</v>
      </c>
      <c r="F45" s="136">
        <v>64.2</v>
      </c>
    </row>
    <row r="46" spans="1:6" x14ac:dyDescent="0.25">
      <c r="A46" s="133">
        <v>1987</v>
      </c>
      <c r="B46" s="136">
        <v>43.6</v>
      </c>
      <c r="C46" s="135">
        <v>51.5</v>
      </c>
      <c r="D46" s="136">
        <v>51.4</v>
      </c>
      <c r="E46" s="135">
        <v>51.5</v>
      </c>
      <c r="F46" s="136">
        <v>63.3</v>
      </c>
    </row>
    <row r="47" spans="1:6" x14ac:dyDescent="0.25">
      <c r="A47" s="133">
        <v>1986</v>
      </c>
      <c r="B47" s="136">
        <v>42.6</v>
      </c>
      <c r="C47" s="135">
        <v>50.6</v>
      </c>
      <c r="D47" s="136">
        <v>54.1</v>
      </c>
      <c r="E47" s="135">
        <v>52</v>
      </c>
      <c r="F47" s="136">
        <v>64.8</v>
      </c>
    </row>
    <row r="48" spans="1:6" x14ac:dyDescent="0.25">
      <c r="A48" s="133">
        <v>1985</v>
      </c>
      <c r="B48" s="136">
        <v>41.8</v>
      </c>
      <c r="C48" s="135">
        <v>49.5</v>
      </c>
      <c r="D48" s="136">
        <v>53.1</v>
      </c>
      <c r="E48" s="135">
        <v>50.9</v>
      </c>
      <c r="F48" s="136">
        <v>65.3</v>
      </c>
    </row>
    <row r="49" spans="1:6" x14ac:dyDescent="0.25">
      <c r="A49" s="133">
        <v>1984</v>
      </c>
      <c r="B49" s="136">
        <v>41.5</v>
      </c>
      <c r="C49" s="135">
        <v>49.4</v>
      </c>
      <c r="D49" s="136">
        <v>49.6</v>
      </c>
      <c r="E49" s="135">
        <v>49.5</v>
      </c>
      <c r="F49" s="136">
        <v>63.9</v>
      </c>
    </row>
    <row r="50" spans="1:6" x14ac:dyDescent="0.25">
      <c r="A50" s="133">
        <v>1983</v>
      </c>
      <c r="B50" s="136">
        <v>40.700000000000003</v>
      </c>
      <c r="C50" s="135">
        <v>48.8</v>
      </c>
      <c r="D50" s="136">
        <v>48.7</v>
      </c>
      <c r="E50" s="135">
        <v>48.8</v>
      </c>
      <c r="F50" s="136">
        <v>62.1</v>
      </c>
    </row>
    <row r="51" spans="1:6" x14ac:dyDescent="0.25">
      <c r="A51" s="133">
        <v>1982</v>
      </c>
      <c r="B51" s="136">
        <v>40</v>
      </c>
      <c r="C51" s="135">
        <v>49</v>
      </c>
      <c r="D51" s="136">
        <v>50.8</v>
      </c>
      <c r="E51" s="135">
        <v>49.7</v>
      </c>
      <c r="F51" s="136">
        <v>61</v>
      </c>
    </row>
    <row r="52" spans="1:6" x14ac:dyDescent="0.25">
      <c r="A52" s="133">
        <v>1981</v>
      </c>
      <c r="B52" s="136">
        <v>38.4</v>
      </c>
      <c r="C52" s="135">
        <v>50</v>
      </c>
      <c r="D52" s="136">
        <v>44.3</v>
      </c>
      <c r="E52" s="135">
        <v>47.7</v>
      </c>
      <c r="F52" s="136">
        <v>57.4</v>
      </c>
    </row>
    <row r="53" spans="1:6" x14ac:dyDescent="0.25">
      <c r="A53" s="133">
        <v>1980</v>
      </c>
      <c r="B53" s="136">
        <v>36.200000000000003</v>
      </c>
      <c r="C53" s="135">
        <v>48.6</v>
      </c>
      <c r="D53" s="136">
        <v>43.5</v>
      </c>
      <c r="E53" s="135">
        <v>46.6</v>
      </c>
      <c r="F53" s="136">
        <v>53.8</v>
      </c>
    </row>
    <row r="54" spans="1:6" x14ac:dyDescent="0.25">
      <c r="A54" s="133">
        <v>1979</v>
      </c>
      <c r="B54" s="136">
        <v>32.9</v>
      </c>
      <c r="C54" s="135">
        <v>44</v>
      </c>
      <c r="D54" s="136">
        <v>43.1</v>
      </c>
      <c r="E54" s="135">
        <v>43.6</v>
      </c>
      <c r="F54" s="136">
        <v>50.5</v>
      </c>
    </row>
    <row r="55" spans="1:6" x14ac:dyDescent="0.25">
      <c r="A55" s="133">
        <v>1978</v>
      </c>
      <c r="B55" s="136">
        <v>30.6</v>
      </c>
      <c r="C55" s="135">
        <v>40</v>
      </c>
      <c r="D55" s="136">
        <v>42.6</v>
      </c>
      <c r="E55" s="135">
        <v>41</v>
      </c>
      <c r="F55" s="136">
        <v>48.7</v>
      </c>
    </row>
    <row r="56" spans="1:6" x14ac:dyDescent="0.25">
      <c r="A56" s="133">
        <v>1977</v>
      </c>
      <c r="B56" s="136">
        <v>29.3</v>
      </c>
      <c r="C56" s="135">
        <v>37.799999999999997</v>
      </c>
      <c r="D56" s="136">
        <v>41.5</v>
      </c>
      <c r="E56" s="135">
        <v>39.299999999999997</v>
      </c>
      <c r="F56" s="136">
        <v>48.1</v>
      </c>
    </row>
    <row r="57" spans="1:6" ht="15.75" thickBot="1" x14ac:dyDescent="0.3">
      <c r="A57" s="133">
        <v>1976</v>
      </c>
      <c r="B57" s="136">
        <v>28.1</v>
      </c>
      <c r="C57" s="135">
        <v>36.6</v>
      </c>
      <c r="D57" s="136">
        <v>42.6</v>
      </c>
      <c r="E57" s="135">
        <v>39</v>
      </c>
      <c r="F57" s="138">
        <v>46.8</v>
      </c>
    </row>
    <row r="58" spans="1:6" x14ac:dyDescent="0.25">
      <c r="A58" s="133">
        <v>1975</v>
      </c>
      <c r="B58" s="136">
        <v>27.1</v>
      </c>
      <c r="C58" s="135">
        <v>35.799999999999997</v>
      </c>
      <c r="D58" s="136">
        <v>41.5</v>
      </c>
      <c r="E58" s="135">
        <v>38.1</v>
      </c>
      <c r="F58" s="136">
        <v>45.1</v>
      </c>
    </row>
    <row r="59" spans="1:6" x14ac:dyDescent="0.25">
      <c r="A59" s="133">
        <v>1974</v>
      </c>
      <c r="B59" s="136">
        <v>26.4</v>
      </c>
      <c r="C59" s="135">
        <v>35.200000000000003</v>
      </c>
      <c r="D59" s="136">
        <v>43</v>
      </c>
      <c r="E59" s="135">
        <v>38.299999999999997</v>
      </c>
      <c r="F59" s="136">
        <v>43.2</v>
      </c>
    </row>
    <row r="60" spans="1:6" x14ac:dyDescent="0.25">
      <c r="A60" s="133">
        <v>1973</v>
      </c>
      <c r="B60" s="136">
        <v>24.9</v>
      </c>
      <c r="C60" s="135">
        <v>33</v>
      </c>
      <c r="D60" s="136">
        <v>37.799999999999997</v>
      </c>
      <c r="E60" s="135">
        <v>34.9</v>
      </c>
      <c r="F60" s="136">
        <v>38</v>
      </c>
    </row>
    <row r="61" spans="1:6" x14ac:dyDescent="0.25">
      <c r="A61" s="133">
        <v>1972</v>
      </c>
      <c r="B61" s="136">
        <v>23.5</v>
      </c>
      <c r="C61" s="135">
        <v>31.7</v>
      </c>
      <c r="D61" s="136">
        <v>34.700000000000003</v>
      </c>
      <c r="E61" s="135">
        <v>32.9</v>
      </c>
      <c r="F61" s="136">
        <v>35.799999999999997</v>
      </c>
    </row>
    <row r="62" spans="1:6" x14ac:dyDescent="0.25">
      <c r="A62" s="133">
        <v>1971</v>
      </c>
      <c r="B62" s="136">
        <v>22.4</v>
      </c>
      <c r="C62" s="135">
        <v>30.7</v>
      </c>
      <c r="D62" s="136">
        <v>34.700000000000003</v>
      </c>
      <c r="E62" s="135">
        <v>32.299999999999997</v>
      </c>
      <c r="F62" s="136">
        <v>34.700000000000003</v>
      </c>
    </row>
    <row r="63" spans="1:6" x14ac:dyDescent="0.25">
      <c r="A63" s="133">
        <v>1970</v>
      </c>
      <c r="B63" s="136">
        <v>20.2</v>
      </c>
      <c r="C63" s="135">
        <v>28.3</v>
      </c>
      <c r="D63" s="136">
        <v>34.200000000000003</v>
      </c>
      <c r="E63" s="135">
        <v>30.7</v>
      </c>
      <c r="F63" s="136">
        <v>33.4</v>
      </c>
    </row>
    <row r="64" spans="1:6" x14ac:dyDescent="0.25">
      <c r="A64" s="133">
        <v>1969</v>
      </c>
      <c r="B64" s="136">
        <v>17.100000000000001</v>
      </c>
      <c r="C64" s="135">
        <v>24.3</v>
      </c>
      <c r="D64" s="136">
        <v>32</v>
      </c>
      <c r="E64" s="135">
        <v>27.4</v>
      </c>
      <c r="F64" s="136">
        <v>31.8</v>
      </c>
    </row>
    <row r="65" spans="1:6" ht="15.75" thickBot="1" x14ac:dyDescent="0.3">
      <c r="A65" s="133">
        <v>1968</v>
      </c>
      <c r="B65" s="138">
        <v>15.8</v>
      </c>
      <c r="C65" s="138">
        <v>23.2</v>
      </c>
      <c r="D65" s="138">
        <v>31</v>
      </c>
      <c r="E65" s="139">
        <v>26.3</v>
      </c>
      <c r="F65" s="136">
        <v>31.3</v>
      </c>
    </row>
    <row r="66" spans="1:6" x14ac:dyDescent="0.25">
      <c r="A66" s="133">
        <v>1967</v>
      </c>
      <c r="B66" s="136">
        <v>15</v>
      </c>
      <c r="C66" s="136">
        <v>21.9</v>
      </c>
      <c r="D66" s="136">
        <v>31.5</v>
      </c>
      <c r="E66" s="135">
        <v>25.7</v>
      </c>
      <c r="F66" s="136">
        <v>31.3</v>
      </c>
    </row>
    <row r="67" spans="1:6" x14ac:dyDescent="0.25">
      <c r="A67" s="133">
        <v>1966</v>
      </c>
      <c r="B67" s="136">
        <v>15.8</v>
      </c>
      <c r="C67" s="136">
        <v>22.9</v>
      </c>
      <c r="D67" s="136">
        <v>33.6</v>
      </c>
      <c r="E67" s="135">
        <v>27.2</v>
      </c>
      <c r="F67" s="136">
        <v>31.7</v>
      </c>
    </row>
    <row r="68" spans="1:6" x14ac:dyDescent="0.25">
      <c r="A68" s="133">
        <v>1965</v>
      </c>
      <c r="B68" s="136">
        <v>15.4</v>
      </c>
      <c r="C68" s="136">
        <v>22.8</v>
      </c>
      <c r="D68" s="136">
        <v>33.6</v>
      </c>
      <c r="E68" s="135">
        <v>27.1</v>
      </c>
      <c r="F68" s="136">
        <v>31.3</v>
      </c>
    </row>
    <row r="69" spans="1:6" x14ac:dyDescent="0.25">
      <c r="A69" s="133">
        <v>1964</v>
      </c>
      <c r="B69" s="136">
        <v>14.8</v>
      </c>
      <c r="C69" s="136">
        <v>23.3</v>
      </c>
      <c r="D69" s="136">
        <v>33.700000000000003</v>
      </c>
      <c r="E69" s="135">
        <v>27.5</v>
      </c>
      <c r="F69" s="136">
        <v>30.5</v>
      </c>
    </row>
    <row r="70" spans="1:6" x14ac:dyDescent="0.25">
      <c r="A70" s="133">
        <v>1963</v>
      </c>
      <c r="B70" s="136">
        <v>14.3</v>
      </c>
      <c r="C70" s="136">
        <v>23</v>
      </c>
      <c r="D70" s="136">
        <v>33.700000000000003</v>
      </c>
      <c r="E70" s="135">
        <v>27.3</v>
      </c>
      <c r="F70" s="136">
        <v>30</v>
      </c>
    </row>
    <row r="71" spans="1:6" x14ac:dyDescent="0.25">
      <c r="A71" s="133">
        <v>1962</v>
      </c>
      <c r="B71" s="136">
        <v>13.6</v>
      </c>
      <c r="C71" s="136">
        <v>21.9</v>
      </c>
      <c r="D71" s="136">
        <v>34.200000000000003</v>
      </c>
      <c r="E71" s="135">
        <v>26.8</v>
      </c>
      <c r="F71" s="136">
        <v>29.8</v>
      </c>
    </row>
    <row r="72" spans="1:6" x14ac:dyDescent="0.25">
      <c r="A72" s="133">
        <v>1961</v>
      </c>
      <c r="B72" s="136">
        <v>12.7</v>
      </c>
      <c r="C72" s="136">
        <v>20.6</v>
      </c>
      <c r="D72" s="136">
        <v>34.6</v>
      </c>
      <c r="E72" s="135">
        <v>26.2</v>
      </c>
      <c r="F72" s="136">
        <v>29.7</v>
      </c>
    </row>
    <row r="73" spans="1:6" x14ac:dyDescent="0.25">
      <c r="A73" s="133">
        <v>1960</v>
      </c>
      <c r="B73" s="136">
        <v>11.9</v>
      </c>
      <c r="C73" s="136">
        <v>19.2</v>
      </c>
      <c r="D73" s="136">
        <v>34.9</v>
      </c>
      <c r="E73" s="135">
        <v>25.5</v>
      </c>
      <c r="F73" s="136">
        <v>29.3</v>
      </c>
    </row>
    <row r="74" spans="1:6" x14ac:dyDescent="0.25">
      <c r="A74" s="133">
        <v>1959</v>
      </c>
      <c r="B74" s="136">
        <v>11.1</v>
      </c>
      <c r="C74" s="136">
        <v>17.8</v>
      </c>
      <c r="D74" s="136">
        <v>34.9</v>
      </c>
      <c r="E74" s="135">
        <v>24.6</v>
      </c>
      <c r="F74" s="136">
        <v>29</v>
      </c>
    </row>
    <row r="75" spans="1:6" ht="15.75" thickBot="1" x14ac:dyDescent="0.3">
      <c r="A75" s="133">
        <v>1958</v>
      </c>
      <c r="B75" s="136">
        <v>10.8</v>
      </c>
      <c r="C75" s="138">
        <v>16.5</v>
      </c>
      <c r="D75" s="136">
        <v>35.1</v>
      </c>
      <c r="E75" s="135">
        <v>23.9</v>
      </c>
      <c r="F75" s="136">
        <v>29.1</v>
      </c>
    </row>
    <row r="76" spans="1:6" x14ac:dyDescent="0.25">
      <c r="A76" s="133">
        <v>1957</v>
      </c>
      <c r="B76" s="133">
        <v>10.5</v>
      </c>
      <c r="C76" s="136">
        <v>16</v>
      </c>
      <c r="D76" s="136">
        <v>34.5</v>
      </c>
      <c r="E76" s="135">
        <v>23.4</v>
      </c>
      <c r="F76" s="136">
        <v>29.3</v>
      </c>
    </row>
    <row r="77" spans="1:6" x14ac:dyDescent="0.25">
      <c r="A77" s="133">
        <v>1956</v>
      </c>
      <c r="B77" s="133">
        <v>10.1</v>
      </c>
      <c r="C77" s="136">
        <v>15.4</v>
      </c>
      <c r="D77" s="136">
        <v>32.6</v>
      </c>
      <c r="E77" s="135">
        <v>22.3</v>
      </c>
      <c r="F77" s="136">
        <v>28.8</v>
      </c>
    </row>
    <row r="78" spans="1:6" x14ac:dyDescent="0.25">
      <c r="A78" s="133">
        <v>1955</v>
      </c>
      <c r="B78" s="133">
        <v>9.8000000000000007</v>
      </c>
      <c r="C78" s="136">
        <v>15</v>
      </c>
      <c r="D78" s="136">
        <v>31.8</v>
      </c>
      <c r="E78" s="135">
        <v>21.7</v>
      </c>
      <c r="F78" s="136">
        <v>28.2</v>
      </c>
    </row>
    <row r="79" spans="1:6" x14ac:dyDescent="0.25">
      <c r="A79" s="133">
        <v>1954</v>
      </c>
      <c r="B79" s="133">
        <v>9.3000000000000007</v>
      </c>
      <c r="C79" s="136">
        <v>14.3</v>
      </c>
      <c r="D79" s="136">
        <v>30.8</v>
      </c>
      <c r="E79" s="135">
        <v>20.9</v>
      </c>
      <c r="F79" s="136">
        <v>27.7</v>
      </c>
    </row>
    <row r="80" spans="1:6" x14ac:dyDescent="0.25">
      <c r="A80" s="133">
        <v>1953</v>
      </c>
      <c r="B80" s="133">
        <v>9.3000000000000007</v>
      </c>
      <c r="C80" s="136">
        <v>14.2</v>
      </c>
      <c r="D80" s="136">
        <v>31.8</v>
      </c>
      <c r="E80" s="135">
        <v>21.2</v>
      </c>
      <c r="F80" s="136">
        <v>28.2</v>
      </c>
    </row>
    <row r="81" spans="1:6" x14ac:dyDescent="0.25">
      <c r="A81" s="133">
        <v>1952</v>
      </c>
      <c r="B81" s="133">
        <v>9.6</v>
      </c>
      <c r="C81" s="136">
        <v>14.7</v>
      </c>
      <c r="D81" s="136">
        <v>30.5</v>
      </c>
      <c r="E81" s="135">
        <v>21</v>
      </c>
      <c r="F81" s="136">
        <v>29</v>
      </c>
    </row>
    <row r="82" spans="1:6" x14ac:dyDescent="0.25">
      <c r="A82" s="133">
        <v>1951</v>
      </c>
      <c r="B82" s="133">
        <v>9</v>
      </c>
      <c r="C82" s="136">
        <v>13.8</v>
      </c>
      <c r="D82" s="136">
        <v>21.9</v>
      </c>
      <c r="E82" s="135">
        <v>17</v>
      </c>
      <c r="F82" s="136">
        <v>28.2</v>
      </c>
    </row>
    <row r="83" spans="1:6" x14ac:dyDescent="0.25">
      <c r="A83" s="133">
        <v>1950</v>
      </c>
      <c r="B83" s="133">
        <v>7.8</v>
      </c>
      <c r="C83" s="136">
        <v>11.9</v>
      </c>
      <c r="D83" s="136">
        <v>17.899999999999999</v>
      </c>
      <c r="E83" s="135">
        <v>14.3</v>
      </c>
      <c r="F83" s="136">
        <v>23.9</v>
      </c>
    </row>
    <row r="84" spans="1:6" x14ac:dyDescent="0.25">
      <c r="A84" s="133">
        <v>1949</v>
      </c>
      <c r="B84" s="133">
        <v>8.1999999999999993</v>
      </c>
      <c r="C84" s="136">
        <v>12.5</v>
      </c>
      <c r="D84" s="136">
        <v>17.3</v>
      </c>
      <c r="E84" s="135">
        <v>14.4</v>
      </c>
      <c r="F84" s="136">
        <v>24.5</v>
      </c>
    </row>
    <row r="85" spans="1:6" x14ac:dyDescent="0.25">
      <c r="A85" s="133">
        <v>1948</v>
      </c>
      <c r="B85" s="133">
        <v>7.2</v>
      </c>
      <c r="C85" s="136"/>
      <c r="D85" s="133"/>
      <c r="E85" s="133"/>
      <c r="F85" s="133"/>
    </row>
    <row r="86" spans="1:6" x14ac:dyDescent="0.25">
      <c r="A86" s="133">
        <v>1947</v>
      </c>
      <c r="B86" s="133">
        <v>6.6</v>
      </c>
      <c r="C86" s="136"/>
      <c r="D86" s="133"/>
      <c r="E86" s="133"/>
      <c r="F86" s="133"/>
    </row>
    <row r="87" spans="1:6" x14ac:dyDescent="0.25">
      <c r="A87" s="133">
        <v>1946</v>
      </c>
      <c r="B87" s="133">
        <v>5.7</v>
      </c>
      <c r="C87" s="136"/>
      <c r="D87" s="133"/>
      <c r="E87" s="133"/>
      <c r="F87" s="133"/>
    </row>
    <row r="88" spans="1:6" x14ac:dyDescent="0.25">
      <c r="A88" s="133">
        <v>1945</v>
      </c>
      <c r="B88" s="133">
        <v>5.3</v>
      </c>
      <c r="C88" s="136"/>
      <c r="D88" s="133"/>
      <c r="E88" s="133"/>
      <c r="F88" s="133"/>
    </row>
    <row r="89" spans="1:6" x14ac:dyDescent="0.25">
      <c r="A89" s="133">
        <v>1944</v>
      </c>
      <c r="B89" s="133">
        <v>5.0999999999999996</v>
      </c>
      <c r="C89" s="136"/>
      <c r="D89" s="133"/>
      <c r="E89" s="133"/>
      <c r="F89" s="133"/>
    </row>
    <row r="90" spans="1:6" x14ac:dyDescent="0.25">
      <c r="A90" s="133">
        <v>1943</v>
      </c>
      <c r="B90" s="133">
        <v>5</v>
      </c>
      <c r="C90" s="136"/>
      <c r="D90" s="133"/>
      <c r="E90" s="133"/>
      <c r="F90" s="133"/>
    </row>
    <row r="91" spans="1:6" x14ac:dyDescent="0.25">
      <c r="A91" s="133">
        <v>1942</v>
      </c>
      <c r="B91" s="133">
        <v>4.9000000000000004</v>
      </c>
      <c r="C91" s="136"/>
      <c r="D91" s="133"/>
      <c r="E91" s="133"/>
      <c r="F91" s="133"/>
    </row>
  </sheetData>
  <sheetProtection algorithmName="SHA-512" hashValue="F42Me48lVZxwih1fQMX2ssK8nBr53PSf+7Bmd9ftPyaI6ce+X4xJXEB43fQXEst02oclFqweUhjJSvy9dm3gmw==" saltValue="X4nrT80WraYCnEJVESQM8w==" spinCount="100000" sheet="1" objects="1" scenarios="1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C3259-BF70-4493-8669-06AB888C7412}">
  <sheetPr>
    <tabColor theme="5" tint="0.59999389629810485"/>
  </sheetPr>
  <dimension ref="A1:L329"/>
  <sheetViews>
    <sheetView tabSelected="1" workbookViewId="0">
      <selection activeCell="C13" sqref="C13"/>
    </sheetView>
  </sheetViews>
  <sheetFormatPr baseColWidth="10" defaultColWidth="11.42578125" defaultRowHeight="15" x14ac:dyDescent="0.25"/>
  <cols>
    <col min="1" max="1" width="21.42578125" style="109" customWidth="1"/>
    <col min="2" max="2" width="45.7109375" style="109" customWidth="1"/>
    <col min="3" max="3" width="24.7109375" style="109" customWidth="1"/>
    <col min="4" max="4" width="14.5703125" style="109" customWidth="1"/>
    <col min="5" max="5" width="29.140625" style="109" customWidth="1"/>
    <col min="6" max="6" width="21.140625" style="109" customWidth="1"/>
    <col min="7" max="7" width="41.28515625" style="109" customWidth="1"/>
    <col min="8" max="8" width="11.42578125" style="109"/>
    <col min="9" max="9" width="8.28515625" style="109" customWidth="1"/>
    <col min="10" max="10" width="11.42578125" style="109"/>
    <col min="11" max="11" width="50.7109375" style="109" customWidth="1"/>
    <col min="12" max="12" width="25.7109375" style="109" customWidth="1"/>
    <col min="13" max="16384" width="11.42578125" style="109"/>
  </cols>
  <sheetData>
    <row r="1" spans="1:12" ht="18.75" x14ac:dyDescent="0.3">
      <c r="A1" s="384" t="s">
        <v>536</v>
      </c>
      <c r="B1" s="9" t="str">
        <f>Changelog!A1</f>
        <v>EHB_KP_Wasserstoff_v0</v>
      </c>
      <c r="C1" s="19"/>
      <c r="D1" s="19"/>
      <c r="E1" s="19"/>
      <c r="F1" s="19"/>
      <c r="G1" s="19"/>
      <c r="H1" s="19"/>
      <c r="I1" s="385"/>
      <c r="J1" s="19"/>
      <c r="K1" s="19"/>
      <c r="L1" s="19"/>
    </row>
    <row r="2" spans="1:12" ht="21" x14ac:dyDescent="0.35">
      <c r="A2" s="18" t="s">
        <v>537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</row>
    <row r="3" spans="1:12" x14ac:dyDescent="0.25">
      <c r="A3" s="19" t="s">
        <v>29</v>
      </c>
      <c r="B3" s="19"/>
      <c r="C3" s="19"/>
      <c r="D3" s="19"/>
      <c r="E3" s="19"/>
      <c r="F3" s="19"/>
      <c r="G3" s="19"/>
      <c r="H3" s="19"/>
      <c r="I3" s="385"/>
      <c r="J3" s="19"/>
      <c r="K3" s="19"/>
      <c r="L3" s="19"/>
    </row>
    <row r="4" spans="1:12" ht="15.75" customHeight="1" x14ac:dyDescent="0.25">
      <c r="A4" s="34" t="s">
        <v>4</v>
      </c>
      <c r="B4" s="35"/>
      <c r="C4" s="19"/>
      <c r="D4" s="20" t="s">
        <v>5</v>
      </c>
      <c r="E4" s="21"/>
      <c r="F4" s="22"/>
      <c r="G4" s="214"/>
      <c r="H4" s="19"/>
      <c r="I4" s="19"/>
      <c r="J4" s="306" t="s">
        <v>6</v>
      </c>
      <c r="K4" s="307"/>
      <c r="L4" s="307"/>
    </row>
    <row r="5" spans="1:12" x14ac:dyDescent="0.25">
      <c r="A5" s="23"/>
      <c r="B5" s="25"/>
      <c r="C5" s="19"/>
      <c r="D5" s="23"/>
      <c r="E5" s="24"/>
      <c r="F5" s="25"/>
      <c r="G5" s="214"/>
      <c r="H5" s="19"/>
      <c r="I5" s="19"/>
      <c r="J5" s="44" t="s">
        <v>7</v>
      </c>
      <c r="K5" s="44" t="s">
        <v>8</v>
      </c>
      <c r="L5" s="44" t="s">
        <v>9</v>
      </c>
    </row>
    <row r="6" spans="1:12" x14ac:dyDescent="0.25">
      <c r="A6" s="36" t="s">
        <v>10</v>
      </c>
      <c r="B6" s="10"/>
      <c r="C6" s="19"/>
      <c r="D6" s="26"/>
      <c r="E6" s="27" t="s">
        <v>508</v>
      </c>
      <c r="F6" s="28"/>
      <c r="G6" s="214"/>
      <c r="H6" s="19"/>
      <c r="I6" s="19"/>
      <c r="J6" s="10"/>
      <c r="K6" s="10"/>
      <c r="L6" s="10"/>
    </row>
    <row r="7" spans="1:12" x14ac:dyDescent="0.25">
      <c r="A7" s="36" t="s">
        <v>11</v>
      </c>
      <c r="B7" s="11"/>
      <c r="C7" s="19"/>
      <c r="D7" s="290"/>
      <c r="E7" s="29" t="s">
        <v>12</v>
      </c>
      <c r="F7" s="30"/>
      <c r="G7" s="214"/>
      <c r="H7" s="19"/>
      <c r="I7" s="19"/>
      <c r="J7" s="10"/>
      <c r="K7" s="10"/>
      <c r="L7" s="10"/>
    </row>
    <row r="8" spans="1:12" x14ac:dyDescent="0.25">
      <c r="A8" s="36" t="s">
        <v>13</v>
      </c>
      <c r="B8" s="10"/>
      <c r="C8" s="19"/>
      <c r="D8" s="8">
        <v>123</v>
      </c>
      <c r="E8" s="29" t="s">
        <v>14</v>
      </c>
      <c r="F8" s="30"/>
      <c r="G8" s="214"/>
      <c r="H8" s="19"/>
      <c r="I8" s="19"/>
      <c r="J8" s="10"/>
      <c r="K8" s="10"/>
      <c r="L8" s="10"/>
    </row>
    <row r="9" spans="1:12" x14ac:dyDescent="0.25">
      <c r="A9" s="36" t="s">
        <v>15</v>
      </c>
      <c r="B9" s="12"/>
      <c r="C9" s="19"/>
      <c r="D9" s="33"/>
      <c r="E9" s="31" t="s">
        <v>16</v>
      </c>
      <c r="F9" s="32"/>
      <c r="G9" s="214"/>
      <c r="H9" s="19"/>
      <c r="I9" s="19"/>
      <c r="J9" s="10"/>
      <c r="K9" s="10"/>
      <c r="L9" s="10"/>
    </row>
    <row r="10" spans="1:12" x14ac:dyDescent="0.25">
      <c r="A10" s="23" t="s">
        <v>17</v>
      </c>
      <c r="B10" s="25"/>
      <c r="C10" s="19"/>
      <c r="D10" s="19"/>
      <c r="E10" s="19"/>
      <c r="F10" s="19"/>
      <c r="G10" s="19"/>
      <c r="H10" s="19"/>
      <c r="I10" s="19"/>
      <c r="J10" s="10"/>
      <c r="K10" s="10"/>
      <c r="L10" s="10"/>
    </row>
    <row r="11" spans="1:12" x14ac:dyDescent="0.25">
      <c r="A11" s="36" t="s">
        <v>18</v>
      </c>
      <c r="B11" s="13"/>
      <c r="C11" s="19"/>
      <c r="D11" s="19"/>
      <c r="E11" s="19"/>
      <c r="F11" s="19"/>
      <c r="G11" s="19"/>
      <c r="H11" s="19"/>
      <c r="I11" s="19"/>
      <c r="J11" s="10"/>
      <c r="K11" s="10"/>
      <c r="L11" s="10"/>
    </row>
    <row r="12" spans="1:12" ht="15.75" x14ac:dyDescent="0.25">
      <c r="A12" s="37" t="s">
        <v>19</v>
      </c>
      <c r="B12" s="17"/>
      <c r="C12" s="19"/>
      <c r="D12" s="19"/>
      <c r="E12" s="19"/>
      <c r="F12" s="19"/>
      <c r="G12" s="19"/>
      <c r="H12" s="19"/>
      <c r="I12" s="19"/>
      <c r="J12" s="10"/>
      <c r="K12" s="10"/>
      <c r="L12" s="10"/>
    </row>
    <row r="13" spans="1:12" x14ac:dyDescent="0.25">
      <c r="A13" s="19"/>
      <c r="B13" s="19"/>
      <c r="C13" s="19"/>
      <c r="D13" s="19"/>
      <c r="E13" s="19"/>
      <c r="F13" s="19"/>
      <c r="G13" s="19"/>
      <c r="H13" s="19"/>
      <c r="I13" s="19"/>
      <c r="J13" s="10"/>
      <c r="K13" s="10"/>
      <c r="L13" s="10"/>
    </row>
    <row r="14" spans="1:12" ht="15.75" x14ac:dyDescent="0.25">
      <c r="A14" s="34" t="str">
        <f>CONCATENATE("II. Angaben zum ",B12)</f>
        <v xml:space="preserve">II. Angaben zum </v>
      </c>
      <c r="B14" s="35"/>
      <c r="C14" s="19"/>
      <c r="D14" s="19"/>
      <c r="E14" s="19"/>
      <c r="F14" s="19"/>
      <c r="G14" s="19"/>
      <c r="H14" s="19"/>
      <c r="I14" s="19"/>
      <c r="J14" s="10"/>
      <c r="K14" s="10"/>
      <c r="L14" s="10"/>
    </row>
    <row r="15" spans="1:12" x14ac:dyDescent="0.25">
      <c r="A15" s="38" t="s">
        <v>20</v>
      </c>
      <c r="B15" s="10"/>
      <c r="C15" s="19"/>
      <c r="D15" s="19"/>
      <c r="E15" s="19"/>
      <c r="F15" s="19"/>
      <c r="G15" s="19"/>
      <c r="H15" s="19"/>
      <c r="I15" s="19"/>
      <c r="J15" s="10"/>
      <c r="K15" s="10"/>
      <c r="L15" s="10"/>
    </row>
    <row r="16" spans="1:12" ht="15.75" thickBot="1" x14ac:dyDescent="0.3">
      <c r="A16" s="39" t="str">
        <f>IF(B12="Subverpächter","Subverpächternummer:",IF(B12="Dienstleister","Dienstleisternummer:","Verpächternummer:"))</f>
        <v>Verpächternummer:</v>
      </c>
      <c r="B16" s="14"/>
      <c r="C16" s="19"/>
      <c r="D16" s="19"/>
      <c r="E16" s="19"/>
      <c r="F16" s="19"/>
      <c r="G16" s="19"/>
      <c r="H16" s="19"/>
      <c r="I16" s="19"/>
      <c r="J16" s="10"/>
      <c r="K16" s="10"/>
      <c r="L16" s="10"/>
    </row>
    <row r="17" spans="1:12" ht="15.75" thickBot="1" x14ac:dyDescent="0.3">
      <c r="A17" s="40" t="s">
        <v>21</v>
      </c>
      <c r="B17" s="386" t="str">
        <f>IF(B12="Subverpächter",CONCATENATE("SVP",B16),IF(B12="Dienstleister",CONCATENATE("DL",B16),IF(B12="Verpächter",CONCATENATE("VP",B16),IF(B12="Verpächter und Dienstleister",CONCATENATE("VPD",B16),CONCATENATE("NB",B8)))))</f>
        <v>NB</v>
      </c>
      <c r="C17" s="19"/>
      <c r="D17" s="19"/>
      <c r="E17" s="19"/>
      <c r="F17" s="19"/>
      <c r="G17" s="19"/>
      <c r="H17" s="19"/>
      <c r="I17" s="19"/>
      <c r="J17" s="10"/>
      <c r="K17" s="10"/>
      <c r="L17" s="10"/>
    </row>
    <row r="18" spans="1:12" x14ac:dyDescent="0.25">
      <c r="A18" s="41" t="s">
        <v>22</v>
      </c>
      <c r="B18" s="15"/>
      <c r="C18" s="19"/>
      <c r="D18" s="19"/>
      <c r="E18" s="19"/>
      <c r="F18" s="19"/>
      <c r="G18" s="19"/>
      <c r="H18" s="19"/>
      <c r="I18" s="19"/>
      <c r="J18" s="10"/>
      <c r="K18" s="10"/>
      <c r="L18" s="10"/>
    </row>
    <row r="19" spans="1:12" x14ac:dyDescent="0.25">
      <c r="A19" s="38" t="s">
        <v>23</v>
      </c>
      <c r="B19" s="16"/>
      <c r="C19" s="19"/>
      <c r="D19" s="19"/>
      <c r="E19" s="19"/>
      <c r="F19" s="19"/>
      <c r="G19" s="19"/>
      <c r="H19" s="19"/>
      <c r="I19" s="19"/>
      <c r="J19" s="10"/>
      <c r="K19" s="10"/>
      <c r="L19" s="10"/>
    </row>
    <row r="20" spans="1:12" x14ac:dyDescent="0.25">
      <c r="A20" s="38" t="s">
        <v>24</v>
      </c>
      <c r="B20" s="16"/>
      <c r="C20" s="19"/>
      <c r="D20" s="19"/>
      <c r="E20" s="19"/>
      <c r="F20" s="19"/>
      <c r="G20" s="19"/>
      <c r="H20" s="19"/>
      <c r="I20" s="19"/>
      <c r="J20" s="10"/>
      <c r="K20" s="10"/>
      <c r="L20" s="10"/>
    </row>
    <row r="21" spans="1:12" x14ac:dyDescent="0.25">
      <c r="A21" s="214"/>
      <c r="B21" s="19"/>
      <c r="C21" s="19"/>
      <c r="D21" s="19"/>
      <c r="E21" s="19"/>
      <c r="F21" s="19"/>
      <c r="G21" s="19"/>
      <c r="H21" s="19"/>
      <c r="I21" s="19"/>
      <c r="J21" s="10"/>
      <c r="K21" s="10"/>
      <c r="L21" s="10"/>
    </row>
    <row r="22" spans="1:12" x14ac:dyDescent="0.25">
      <c r="A22" s="19"/>
      <c r="B22" s="19"/>
      <c r="C22" s="19"/>
      <c r="D22" s="19"/>
      <c r="E22" s="19"/>
      <c r="F22" s="19"/>
      <c r="G22" s="19"/>
      <c r="H22" s="19"/>
      <c r="I22" s="19"/>
      <c r="J22" s="10"/>
      <c r="K22" s="10"/>
      <c r="L22" s="10"/>
    </row>
    <row r="23" spans="1:12" ht="15.75" x14ac:dyDescent="0.25">
      <c r="A23" s="34" t="s">
        <v>28</v>
      </c>
      <c r="B23" s="42"/>
      <c r="C23" s="42"/>
      <c r="D23" s="42"/>
      <c r="E23" s="42"/>
      <c r="F23" s="42"/>
      <c r="G23" s="42"/>
      <c r="H23" s="43"/>
      <c r="I23" s="19"/>
      <c r="J23" s="10"/>
      <c r="K23" s="10"/>
      <c r="L23" s="10"/>
    </row>
    <row r="24" spans="1:12" ht="75" x14ac:dyDescent="0.25">
      <c r="A24" s="151" t="s">
        <v>25</v>
      </c>
      <c r="B24" s="284" t="s">
        <v>10</v>
      </c>
      <c r="C24" s="284" t="s">
        <v>26</v>
      </c>
      <c r="D24" s="151" t="str">
        <f>"abgerechnete Kosten im Jahr " &amp; B11</f>
        <v xml:space="preserve">abgerechnete Kosten im Jahr </v>
      </c>
      <c r="E24" s="284" t="s">
        <v>27</v>
      </c>
      <c r="F24" s="151" t="s">
        <v>546</v>
      </c>
      <c r="G24" s="284" t="s">
        <v>437</v>
      </c>
      <c r="H24" s="151" t="s">
        <v>738</v>
      </c>
      <c r="I24" s="19"/>
      <c r="J24" s="10"/>
      <c r="K24" s="10"/>
      <c r="L24" s="10"/>
    </row>
    <row r="25" spans="1:12" x14ac:dyDescent="0.25">
      <c r="A25" s="10"/>
      <c r="B25" s="10"/>
      <c r="C25" s="10"/>
      <c r="D25" s="382"/>
      <c r="E25" s="283"/>
      <c r="F25" s="383" t="s">
        <v>766</v>
      </c>
      <c r="G25" s="387" t="str">
        <f>IFERROR(VLOOKUP(_xlfn.NUMBERVALUE(LEFT(F25,FIND("-",F25)-1)),A2_SaLi!$B$8:$E$507,4,0),IFERROR(VLOOKUP(LEFT(F25,FIND("-",F25)-1),A2_SaLi!$B$8:$E$507,4,0),""))</f>
        <v/>
      </c>
      <c r="H25" s="17"/>
      <c r="I25" s="19"/>
      <c r="J25" s="10"/>
      <c r="K25" s="10"/>
      <c r="L25" s="10"/>
    </row>
    <row r="26" spans="1:12" x14ac:dyDescent="0.25">
      <c r="A26" s="10"/>
      <c r="B26" s="10"/>
      <c r="C26" s="10"/>
      <c r="D26" s="382"/>
      <c r="E26" s="10"/>
      <c r="F26" s="383"/>
      <c r="G26" s="387" t="str">
        <f>IFERROR(VLOOKUP(_xlfn.NUMBERVALUE(LEFT(F26,FIND("-",F26)-1)),A2_SaLi!$B$8:$E$507,4,0),IFERROR(VLOOKUP(LEFT(F26,FIND("-",F26)-1),A2_SaLi!$B$8:$E$507,4,0),""))</f>
        <v/>
      </c>
      <c r="H26" s="17"/>
      <c r="I26" s="19"/>
      <c r="J26" s="10"/>
      <c r="K26" s="10"/>
      <c r="L26" s="10"/>
    </row>
    <row r="27" spans="1:12" x14ac:dyDescent="0.25">
      <c r="A27" s="10"/>
      <c r="B27" s="10"/>
      <c r="C27" s="10"/>
      <c r="D27" s="382"/>
      <c r="E27" s="10"/>
      <c r="F27" s="383"/>
      <c r="G27" s="387" t="str">
        <f>IFERROR(VLOOKUP(_xlfn.NUMBERVALUE(LEFT(F27,FIND("-",F27)-1)),A2_SaLi!$B$8:$E$507,4,0),IFERROR(VLOOKUP(LEFT(F27,FIND("-",F27)-1),A2_SaLi!$B$8:$E$507,4,0),""))</f>
        <v/>
      </c>
      <c r="H27" s="17"/>
      <c r="I27" s="19"/>
      <c r="J27" s="10"/>
      <c r="K27" s="10"/>
      <c r="L27" s="10"/>
    </row>
    <row r="28" spans="1:12" x14ac:dyDescent="0.25">
      <c r="A28" s="10"/>
      <c r="B28" s="10"/>
      <c r="C28" s="10"/>
      <c r="D28" s="382"/>
      <c r="E28" s="10"/>
      <c r="F28" s="383"/>
      <c r="G28" s="387" t="str">
        <f>IFERROR(VLOOKUP(_xlfn.NUMBERVALUE(LEFT(F28,FIND("-",F28)-1)),A2_SaLi!$B$8:$E$507,4,0),IFERROR(VLOOKUP(LEFT(F28,FIND("-",F28)-1),A2_SaLi!$B$8:$E$507,4,0),""))</f>
        <v/>
      </c>
      <c r="H28" s="17"/>
      <c r="I28" s="19"/>
      <c r="J28" s="10"/>
      <c r="K28" s="10"/>
      <c r="L28" s="10"/>
    </row>
    <row r="29" spans="1:12" x14ac:dyDescent="0.25">
      <c r="A29" s="10"/>
      <c r="B29" s="10"/>
      <c r="C29" s="10"/>
      <c r="D29" s="382"/>
      <c r="E29" s="10"/>
      <c r="F29" s="383"/>
      <c r="G29" s="387" t="str">
        <f>IFERROR(VLOOKUP(_xlfn.NUMBERVALUE(LEFT(F29,FIND("-",F29)-1)),A2_SaLi!$B$8:$E$507,4,0),IFERROR(VLOOKUP(LEFT(F29,FIND("-",F29)-1),A2_SaLi!$B$8:$E$507,4,0),""))</f>
        <v/>
      </c>
      <c r="H29" s="17"/>
      <c r="I29" s="19"/>
      <c r="J29" s="10"/>
      <c r="K29" s="10"/>
      <c r="L29" s="10"/>
    </row>
    <row r="30" spans="1:12" x14ac:dyDescent="0.25">
      <c r="A30" s="10"/>
      <c r="B30" s="10"/>
      <c r="C30" s="10"/>
      <c r="D30" s="382"/>
      <c r="E30" s="10"/>
      <c r="F30" s="383"/>
      <c r="G30" s="387" t="str">
        <f>IFERROR(VLOOKUP(_xlfn.NUMBERVALUE(LEFT(F30,FIND("-",F30)-1)),A2_SaLi!$B$8:$E$507,4,0),IFERROR(VLOOKUP(LEFT(F30,FIND("-",F30)-1),A2_SaLi!$B$8:$E$507,4,0),""))</f>
        <v/>
      </c>
      <c r="H30" s="17"/>
      <c r="I30" s="19"/>
      <c r="J30" s="10"/>
      <c r="K30" s="10"/>
      <c r="L30" s="10"/>
    </row>
    <row r="31" spans="1:12" x14ac:dyDescent="0.25">
      <c r="A31" s="10"/>
      <c r="B31" s="10"/>
      <c r="C31" s="10"/>
      <c r="D31" s="382"/>
      <c r="E31" s="10"/>
      <c r="F31" s="383"/>
      <c r="G31" s="387" t="str">
        <f>IFERROR(VLOOKUP(_xlfn.NUMBERVALUE(LEFT(F31,FIND("-",F31)-1)),A2_SaLi!$B$8:$E$507,4,0),IFERROR(VLOOKUP(LEFT(F31,FIND("-",F31)-1),A2_SaLi!$B$8:$E$507,4,0),""))</f>
        <v/>
      </c>
      <c r="H31" s="17"/>
      <c r="I31" s="19"/>
      <c r="J31" s="10"/>
      <c r="K31" s="10"/>
      <c r="L31" s="10"/>
    </row>
    <row r="32" spans="1:12" x14ac:dyDescent="0.25">
      <c r="A32" s="10"/>
      <c r="B32" s="10"/>
      <c r="C32" s="10"/>
      <c r="D32" s="382"/>
      <c r="E32" s="10"/>
      <c r="F32" s="383"/>
      <c r="G32" s="387" t="str">
        <f>IFERROR(VLOOKUP(_xlfn.NUMBERVALUE(LEFT(F32,FIND("-",F32)-1)),A2_SaLi!$B$8:$E$507,4,0),IFERROR(VLOOKUP(LEFT(F32,FIND("-",F32)-1),A2_SaLi!$B$8:$E$507,4,0),""))</f>
        <v/>
      </c>
      <c r="H32" s="17"/>
      <c r="I32" s="19"/>
      <c r="J32" s="10"/>
      <c r="K32" s="10"/>
      <c r="L32" s="10"/>
    </row>
    <row r="33" spans="1:12" x14ac:dyDescent="0.25">
      <c r="A33" s="10"/>
      <c r="B33" s="10"/>
      <c r="C33" s="10"/>
      <c r="D33" s="382"/>
      <c r="E33" s="10"/>
      <c r="F33" s="383"/>
      <c r="G33" s="387" t="str">
        <f>IFERROR(VLOOKUP(_xlfn.NUMBERVALUE(LEFT(F33,FIND("-",F33)-1)),A2_SaLi!$B$8:$E$507,4,0),IFERROR(VLOOKUP(LEFT(F33,FIND("-",F33)-1),A2_SaLi!$B$8:$E$507,4,0),""))</f>
        <v/>
      </c>
      <c r="H33" s="17"/>
      <c r="I33" s="19"/>
      <c r="J33" s="10"/>
      <c r="K33" s="10"/>
      <c r="L33" s="10"/>
    </row>
    <row r="34" spans="1:12" x14ac:dyDescent="0.25">
      <c r="A34" s="10"/>
      <c r="B34" s="10"/>
      <c r="C34" s="10"/>
      <c r="D34" s="382"/>
      <c r="E34" s="10"/>
      <c r="F34" s="383"/>
      <c r="G34" s="387" t="str">
        <f>IFERROR(VLOOKUP(_xlfn.NUMBERVALUE(LEFT(F34,FIND("-",F34)-1)),A2_SaLi!$B$8:$E$507,4,0),IFERROR(VLOOKUP(LEFT(F34,FIND("-",F34)-1),A2_SaLi!$B$8:$E$507,4,0),""))</f>
        <v/>
      </c>
      <c r="H34" s="17"/>
      <c r="I34" s="19"/>
      <c r="J34" s="10"/>
      <c r="K34" s="10"/>
      <c r="L34" s="10"/>
    </row>
    <row r="35" spans="1:12" x14ac:dyDescent="0.25">
      <c r="A35" s="10"/>
      <c r="B35" s="10"/>
      <c r="C35" s="10"/>
      <c r="D35" s="382"/>
      <c r="E35" s="10"/>
      <c r="F35" s="383"/>
      <c r="G35" s="387" t="str">
        <f>IFERROR(VLOOKUP(_xlfn.NUMBERVALUE(LEFT(F35,FIND("-",F35)-1)),A2_SaLi!$B$8:$E$507,4,0),IFERROR(VLOOKUP(LEFT(F35,FIND("-",F35)-1),A2_SaLi!$B$8:$E$507,4,0),""))</f>
        <v/>
      </c>
      <c r="H35" s="17"/>
      <c r="I35" s="19"/>
      <c r="J35" s="10"/>
      <c r="K35" s="10"/>
      <c r="L35" s="10"/>
    </row>
    <row r="36" spans="1:12" x14ac:dyDescent="0.25">
      <c r="A36" s="10"/>
      <c r="B36" s="10"/>
      <c r="C36" s="10"/>
      <c r="D36" s="382"/>
      <c r="E36" s="10"/>
      <c r="F36" s="383"/>
      <c r="G36" s="387" t="str">
        <f>IFERROR(VLOOKUP(_xlfn.NUMBERVALUE(LEFT(F36,FIND("-",F36)-1)),A2_SaLi!$B$8:$E$507,4,0),IFERROR(VLOOKUP(LEFT(F36,FIND("-",F36)-1),A2_SaLi!$B$8:$E$507,4,0),""))</f>
        <v/>
      </c>
      <c r="H36" s="17"/>
      <c r="I36" s="19"/>
      <c r="J36" s="10"/>
      <c r="K36" s="10"/>
      <c r="L36" s="10"/>
    </row>
    <row r="37" spans="1:12" x14ac:dyDescent="0.25">
      <c r="A37" s="10"/>
      <c r="B37" s="10"/>
      <c r="C37" s="10"/>
      <c r="D37" s="382"/>
      <c r="E37" s="10"/>
      <c r="F37" s="383"/>
      <c r="G37" s="387" t="str">
        <f>IFERROR(VLOOKUP(_xlfn.NUMBERVALUE(LEFT(F37,FIND("-",F37)-1)),A2_SaLi!$B$8:$E$507,4,0),IFERROR(VLOOKUP(LEFT(F37,FIND("-",F37)-1),A2_SaLi!$B$8:$E$507,4,0),""))</f>
        <v/>
      </c>
      <c r="H37" s="17"/>
      <c r="I37" s="19"/>
      <c r="J37" s="10"/>
      <c r="K37" s="10"/>
      <c r="L37" s="10"/>
    </row>
    <row r="38" spans="1:12" x14ac:dyDescent="0.25">
      <c r="A38" s="10"/>
      <c r="B38" s="10"/>
      <c r="C38" s="10"/>
      <c r="D38" s="382"/>
      <c r="E38" s="10"/>
      <c r="F38" s="383"/>
      <c r="G38" s="387" t="str">
        <f>IFERROR(VLOOKUP(_xlfn.NUMBERVALUE(LEFT(F38,FIND("-",F38)-1)),A2_SaLi!$B$8:$E$507,4,0),IFERROR(VLOOKUP(LEFT(F38,FIND("-",F38)-1),A2_SaLi!$B$8:$E$507,4,0),""))</f>
        <v/>
      </c>
      <c r="H38" s="17"/>
      <c r="I38" s="19"/>
      <c r="J38" s="10"/>
      <c r="K38" s="10"/>
      <c r="L38" s="10"/>
    </row>
    <row r="39" spans="1:12" x14ac:dyDescent="0.25">
      <c r="A39" s="10"/>
      <c r="B39" s="10"/>
      <c r="C39" s="10"/>
      <c r="D39" s="382"/>
      <c r="E39" s="10"/>
      <c r="F39" s="383"/>
      <c r="G39" s="387" t="str">
        <f>IFERROR(VLOOKUP(_xlfn.NUMBERVALUE(LEFT(F39,FIND("-",F39)-1)),A2_SaLi!$B$8:$E$507,4,0),IFERROR(VLOOKUP(LEFT(F39,FIND("-",F39)-1),A2_SaLi!$B$8:$E$507,4,0),""))</f>
        <v/>
      </c>
      <c r="H39" s="17"/>
      <c r="I39" s="19"/>
      <c r="J39" s="10"/>
      <c r="K39" s="10"/>
      <c r="L39" s="10"/>
    </row>
    <row r="40" spans="1:12" x14ac:dyDescent="0.25">
      <c r="A40" s="10"/>
      <c r="B40" s="10"/>
      <c r="C40" s="10"/>
      <c r="D40" s="382"/>
      <c r="E40" s="10"/>
      <c r="F40" s="383"/>
      <c r="G40" s="387" t="str">
        <f>IFERROR(VLOOKUP(_xlfn.NUMBERVALUE(LEFT(F40,FIND("-",F40)-1)),A2_SaLi!$B$8:$E$507,4,0),IFERROR(VLOOKUP(LEFT(F40,FIND("-",F40)-1),A2_SaLi!$B$8:$E$507,4,0),""))</f>
        <v/>
      </c>
      <c r="H40" s="17"/>
      <c r="I40" s="19"/>
      <c r="J40" s="10"/>
      <c r="K40" s="10"/>
      <c r="L40" s="10"/>
    </row>
    <row r="41" spans="1:12" x14ac:dyDescent="0.25">
      <c r="A41" s="10"/>
      <c r="B41" s="10"/>
      <c r="C41" s="10"/>
      <c r="D41" s="382"/>
      <c r="E41" s="10"/>
      <c r="F41" s="383"/>
      <c r="G41" s="387" t="str">
        <f>IFERROR(VLOOKUP(_xlfn.NUMBERVALUE(LEFT(F41,FIND("-",F41)-1)),A2_SaLi!$B$8:$E$507,4,0),IFERROR(VLOOKUP(LEFT(F41,FIND("-",F41)-1),A2_SaLi!$B$8:$E$507,4,0),""))</f>
        <v/>
      </c>
      <c r="H41" s="17"/>
      <c r="I41" s="19"/>
      <c r="J41" s="10"/>
      <c r="K41" s="10"/>
      <c r="L41" s="10"/>
    </row>
    <row r="42" spans="1:12" x14ac:dyDescent="0.25">
      <c r="A42" s="10"/>
      <c r="B42" s="10"/>
      <c r="C42" s="10"/>
      <c r="D42" s="382"/>
      <c r="E42" s="10"/>
      <c r="F42" s="383"/>
      <c r="G42" s="387" t="str">
        <f>IFERROR(VLOOKUP(_xlfn.NUMBERVALUE(LEFT(F42,FIND("-",F42)-1)),A2_SaLi!$B$8:$E$507,4,0),IFERROR(VLOOKUP(LEFT(F42,FIND("-",F42)-1),A2_SaLi!$B$8:$E$507,4,0),""))</f>
        <v/>
      </c>
      <c r="H42" s="17"/>
      <c r="I42" s="19"/>
      <c r="J42" s="10"/>
      <c r="K42" s="10"/>
      <c r="L42" s="10"/>
    </row>
    <row r="43" spans="1:12" x14ac:dyDescent="0.25">
      <c r="A43" s="10"/>
      <c r="B43" s="10"/>
      <c r="C43" s="10"/>
      <c r="D43" s="382"/>
      <c r="E43" s="10"/>
      <c r="F43" s="383"/>
      <c r="G43" s="387" t="str">
        <f>IFERROR(VLOOKUP(_xlfn.NUMBERVALUE(LEFT(F43,FIND("-",F43)-1)),A2_SaLi!$B$8:$E$507,4,0),IFERROR(VLOOKUP(LEFT(F43,FIND("-",F43)-1),A2_SaLi!$B$8:$E$507,4,0),""))</f>
        <v/>
      </c>
      <c r="H43" s="17"/>
      <c r="I43" s="19"/>
      <c r="J43" s="10"/>
      <c r="K43" s="10"/>
      <c r="L43" s="10"/>
    </row>
    <row r="44" spans="1:12" x14ac:dyDescent="0.25">
      <c r="A44" s="10"/>
      <c r="B44" s="10"/>
      <c r="C44" s="10"/>
      <c r="D44" s="382"/>
      <c r="E44" s="10"/>
      <c r="F44" s="383"/>
      <c r="G44" s="387" t="str">
        <f>IFERROR(VLOOKUP(_xlfn.NUMBERVALUE(LEFT(F44,FIND("-",F44)-1)),A2_SaLi!$B$8:$E$507,4,0),IFERROR(VLOOKUP(LEFT(F44,FIND("-",F44)-1),A2_SaLi!$B$8:$E$507,4,0),""))</f>
        <v/>
      </c>
      <c r="H44" s="17"/>
      <c r="I44" s="19"/>
      <c r="J44" s="10"/>
      <c r="K44" s="10"/>
      <c r="L44" s="10"/>
    </row>
    <row r="45" spans="1:12" x14ac:dyDescent="0.25">
      <c r="A45" s="10"/>
      <c r="B45" s="10"/>
      <c r="C45" s="10"/>
      <c r="D45" s="382"/>
      <c r="E45" s="10"/>
      <c r="F45" s="383"/>
      <c r="G45" s="387" t="str">
        <f>IFERROR(VLOOKUP(_xlfn.NUMBERVALUE(LEFT(F45,FIND("-",F45)-1)),A2_SaLi!$B$8:$E$507,4,0),IFERROR(VLOOKUP(LEFT(F45,FIND("-",F45)-1),A2_SaLi!$B$8:$E$507,4,0),""))</f>
        <v/>
      </c>
      <c r="H45" s="17"/>
      <c r="I45" s="19"/>
      <c r="J45" s="10"/>
      <c r="K45" s="10"/>
      <c r="L45" s="10"/>
    </row>
    <row r="46" spans="1:12" x14ac:dyDescent="0.25">
      <c r="A46" s="10"/>
      <c r="B46" s="10"/>
      <c r="C46" s="10"/>
      <c r="D46" s="382"/>
      <c r="E46" s="10"/>
      <c r="F46" s="383"/>
      <c r="G46" s="387" t="str">
        <f>IFERROR(VLOOKUP(_xlfn.NUMBERVALUE(LEFT(F46,FIND("-",F46)-1)),A2_SaLi!$B$8:$E$507,4,0),IFERROR(VLOOKUP(LEFT(F46,FIND("-",F46)-1),A2_SaLi!$B$8:$E$507,4,0),""))</f>
        <v/>
      </c>
      <c r="H46" s="17"/>
      <c r="I46" s="19"/>
      <c r="J46" s="10"/>
      <c r="K46" s="10"/>
      <c r="L46" s="10"/>
    </row>
    <row r="47" spans="1:12" x14ac:dyDescent="0.25">
      <c r="A47" s="10"/>
      <c r="B47" s="10"/>
      <c r="C47" s="10"/>
      <c r="D47" s="382"/>
      <c r="E47" s="10"/>
      <c r="F47" s="383"/>
      <c r="G47" s="387" t="str">
        <f>IFERROR(VLOOKUP(_xlfn.NUMBERVALUE(LEFT(F47,FIND("-",F47)-1)),A2_SaLi!$B$8:$E$507,4,0),IFERROR(VLOOKUP(LEFT(F47,FIND("-",F47)-1),A2_SaLi!$B$8:$E$507,4,0),""))</f>
        <v/>
      </c>
      <c r="H47" s="17"/>
      <c r="I47" s="19"/>
      <c r="J47" s="10"/>
      <c r="K47" s="10"/>
      <c r="L47" s="10"/>
    </row>
    <row r="48" spans="1:12" x14ac:dyDescent="0.25">
      <c r="A48" s="10"/>
      <c r="B48" s="10"/>
      <c r="C48" s="10"/>
      <c r="D48" s="382"/>
      <c r="E48" s="10"/>
      <c r="F48" s="383"/>
      <c r="G48" s="387" t="str">
        <f>IFERROR(VLOOKUP(_xlfn.NUMBERVALUE(LEFT(F48,FIND("-",F48)-1)),A2_SaLi!$B$8:$E$507,4,0),IFERROR(VLOOKUP(LEFT(F48,FIND("-",F48)-1),A2_SaLi!$B$8:$E$507,4,0),""))</f>
        <v/>
      </c>
      <c r="H48" s="17"/>
      <c r="I48" s="19"/>
      <c r="J48" s="10"/>
      <c r="K48" s="10"/>
      <c r="L48" s="10"/>
    </row>
    <row r="49" spans="1:12" x14ac:dyDescent="0.25">
      <c r="A49" s="10"/>
      <c r="B49" s="10"/>
      <c r="C49" s="10"/>
      <c r="D49" s="382"/>
      <c r="E49" s="10"/>
      <c r="F49" s="383"/>
      <c r="G49" s="387" t="str">
        <f>IFERROR(VLOOKUP(_xlfn.NUMBERVALUE(LEFT(F49,FIND("-",F49)-1)),A2_SaLi!$B$8:$E$507,4,0),IFERROR(VLOOKUP(LEFT(F49,FIND("-",F49)-1),A2_SaLi!$B$8:$E$507,4,0),""))</f>
        <v/>
      </c>
      <c r="H49" s="17"/>
      <c r="I49" s="19"/>
      <c r="J49" s="10"/>
      <c r="K49" s="10"/>
      <c r="L49" s="10"/>
    </row>
    <row r="50" spans="1:12" x14ac:dyDescent="0.25">
      <c r="A50" s="10"/>
      <c r="B50" s="10"/>
      <c r="C50" s="10"/>
      <c r="D50" s="382"/>
      <c r="E50" s="10"/>
      <c r="F50" s="383"/>
      <c r="G50" s="387" t="str">
        <f>IFERROR(VLOOKUP(_xlfn.NUMBERVALUE(LEFT(F50,FIND("-",F50)-1)),A2_SaLi!$B$8:$E$507,4,0),IFERROR(VLOOKUP(LEFT(F50,FIND("-",F50)-1),A2_SaLi!$B$8:$E$507,4,0),""))</f>
        <v/>
      </c>
      <c r="H50" s="17"/>
      <c r="I50" s="19"/>
      <c r="J50" s="10"/>
      <c r="K50" s="10"/>
      <c r="L50" s="10"/>
    </row>
    <row r="51" spans="1:12" x14ac:dyDescent="0.25">
      <c r="A51" s="10"/>
      <c r="B51" s="10"/>
      <c r="C51" s="10"/>
      <c r="D51" s="382"/>
      <c r="E51" s="10"/>
      <c r="F51" s="383"/>
      <c r="G51" s="387" t="str">
        <f>IFERROR(VLOOKUP(_xlfn.NUMBERVALUE(LEFT(F51,FIND("-",F51)-1)),A2_SaLi!$B$8:$E$507,4,0),IFERROR(VLOOKUP(LEFT(F51,FIND("-",F51)-1),A2_SaLi!$B$8:$E$507,4,0),""))</f>
        <v/>
      </c>
      <c r="H51" s="17"/>
      <c r="I51" s="19"/>
      <c r="J51" s="10"/>
      <c r="K51" s="10"/>
      <c r="L51" s="10"/>
    </row>
    <row r="52" spans="1:12" x14ac:dyDescent="0.25">
      <c r="A52" s="10"/>
      <c r="B52" s="10"/>
      <c r="C52" s="10"/>
      <c r="D52" s="382"/>
      <c r="E52" s="10"/>
      <c r="F52" s="383"/>
      <c r="G52" s="387" t="str">
        <f>IFERROR(VLOOKUP(_xlfn.NUMBERVALUE(LEFT(F52,FIND("-",F52)-1)),A2_SaLi!$B$8:$E$507,4,0),IFERROR(VLOOKUP(LEFT(F52,FIND("-",F52)-1),A2_SaLi!$B$8:$E$507,4,0),""))</f>
        <v/>
      </c>
      <c r="H52" s="17"/>
      <c r="I52" s="19"/>
      <c r="J52" s="10"/>
      <c r="K52" s="10"/>
      <c r="L52" s="10"/>
    </row>
    <row r="53" spans="1:12" x14ac:dyDescent="0.25">
      <c r="A53" s="10"/>
      <c r="B53" s="10"/>
      <c r="C53" s="10"/>
      <c r="D53" s="382"/>
      <c r="E53" s="10"/>
      <c r="F53" s="383"/>
      <c r="G53" s="387" t="str">
        <f>IFERROR(VLOOKUP(_xlfn.NUMBERVALUE(LEFT(F53,FIND("-",F53)-1)),A2_SaLi!$B$8:$E$507,4,0),IFERROR(VLOOKUP(LEFT(F53,FIND("-",F53)-1),A2_SaLi!$B$8:$E$507,4,0),""))</f>
        <v/>
      </c>
      <c r="H53" s="17"/>
      <c r="I53" s="19"/>
      <c r="J53" s="10"/>
      <c r="K53" s="10"/>
      <c r="L53" s="10"/>
    </row>
    <row r="54" spans="1:12" x14ac:dyDescent="0.25">
      <c r="A54" s="10"/>
      <c r="B54" s="10"/>
      <c r="C54" s="10"/>
      <c r="D54" s="382"/>
      <c r="E54" s="10"/>
      <c r="F54" s="383"/>
      <c r="G54" s="387" t="str">
        <f>IFERROR(VLOOKUP(_xlfn.NUMBERVALUE(LEFT(F54,FIND("-",F54)-1)),A2_SaLi!$B$8:$E$507,4,0),IFERROR(VLOOKUP(LEFT(F54,FIND("-",F54)-1),A2_SaLi!$B$8:$E$507,4,0),""))</f>
        <v/>
      </c>
      <c r="H54" s="17"/>
      <c r="I54" s="19"/>
      <c r="J54" s="10"/>
      <c r="K54" s="10"/>
      <c r="L54" s="10"/>
    </row>
    <row r="55" spans="1:12" x14ac:dyDescent="0.25">
      <c r="A55" s="10"/>
      <c r="B55" s="10"/>
      <c r="C55" s="10"/>
      <c r="D55" s="382"/>
      <c r="E55" s="10"/>
      <c r="F55" s="383"/>
      <c r="G55" s="387" t="str">
        <f>IFERROR(VLOOKUP(_xlfn.NUMBERVALUE(LEFT(F55,FIND("-",F55)-1)),A2_SaLi!$B$8:$E$507,4,0),IFERROR(VLOOKUP(LEFT(F55,FIND("-",F55)-1),A2_SaLi!$B$8:$E$507,4,0),""))</f>
        <v/>
      </c>
      <c r="H55" s="17"/>
      <c r="I55" s="19"/>
      <c r="J55" s="10"/>
      <c r="K55" s="10"/>
      <c r="L55" s="10"/>
    </row>
    <row r="56" spans="1:12" x14ac:dyDescent="0.25">
      <c r="A56" s="10"/>
      <c r="B56" s="10"/>
      <c r="C56" s="10"/>
      <c r="D56" s="382"/>
      <c r="E56" s="10"/>
      <c r="F56" s="383"/>
      <c r="G56" s="387" t="str">
        <f>IFERROR(VLOOKUP(_xlfn.NUMBERVALUE(LEFT(F56,FIND("-",F56)-1)),A2_SaLi!$B$8:$E$507,4,0),IFERROR(VLOOKUP(LEFT(F56,FIND("-",F56)-1),A2_SaLi!$B$8:$E$507,4,0),""))</f>
        <v/>
      </c>
      <c r="H56" s="17"/>
      <c r="I56" s="19"/>
      <c r="J56" s="10"/>
      <c r="K56" s="10"/>
      <c r="L56" s="10"/>
    </row>
    <row r="57" spans="1:12" x14ac:dyDescent="0.25">
      <c r="A57" s="10"/>
      <c r="B57" s="10"/>
      <c r="C57" s="10"/>
      <c r="D57" s="382"/>
      <c r="E57" s="10"/>
      <c r="F57" s="383"/>
      <c r="G57" s="387" t="str">
        <f>IFERROR(VLOOKUP(_xlfn.NUMBERVALUE(LEFT(F57,FIND("-",F57)-1)),A2_SaLi!$B$8:$E$507,4,0),IFERROR(VLOOKUP(LEFT(F57,FIND("-",F57)-1),A2_SaLi!$B$8:$E$507,4,0),""))</f>
        <v/>
      </c>
      <c r="H57" s="17"/>
      <c r="I57" s="19"/>
      <c r="J57" s="10"/>
      <c r="K57" s="10"/>
      <c r="L57" s="10"/>
    </row>
    <row r="58" spans="1:12" x14ac:dyDescent="0.25">
      <c r="A58" s="10"/>
      <c r="B58" s="10"/>
      <c r="C58" s="10"/>
      <c r="D58" s="382"/>
      <c r="E58" s="10"/>
      <c r="F58" s="383"/>
      <c r="G58" s="387" t="str">
        <f>IFERROR(VLOOKUP(_xlfn.NUMBERVALUE(LEFT(F58,FIND("-",F58)-1)),A2_SaLi!$B$8:$E$507,4,0),IFERROR(VLOOKUP(LEFT(F58,FIND("-",F58)-1),A2_SaLi!$B$8:$E$507,4,0),""))</f>
        <v/>
      </c>
      <c r="H58" s="17"/>
      <c r="I58" s="19"/>
      <c r="J58" s="10"/>
      <c r="K58" s="10"/>
      <c r="L58" s="10"/>
    </row>
    <row r="59" spans="1:12" x14ac:dyDescent="0.25">
      <c r="A59" s="10"/>
      <c r="B59" s="10"/>
      <c r="C59" s="10"/>
      <c r="D59" s="382"/>
      <c r="E59" s="10"/>
      <c r="F59" s="383"/>
      <c r="G59" s="387" t="str">
        <f>IFERROR(VLOOKUP(_xlfn.NUMBERVALUE(LEFT(F59,FIND("-",F59)-1)),A2_SaLi!$B$8:$E$507,4,0),IFERROR(VLOOKUP(LEFT(F59,FIND("-",F59)-1),A2_SaLi!$B$8:$E$507,4,0),""))</f>
        <v/>
      </c>
      <c r="H59" s="17"/>
      <c r="I59" s="19"/>
      <c r="J59" s="10"/>
      <c r="K59" s="10"/>
      <c r="L59" s="10"/>
    </row>
    <row r="60" spans="1:12" x14ac:dyDescent="0.25">
      <c r="A60" s="10"/>
      <c r="B60" s="10"/>
      <c r="C60" s="10"/>
      <c r="D60" s="382"/>
      <c r="E60" s="10"/>
      <c r="F60" s="383"/>
      <c r="G60" s="387" t="str">
        <f>IFERROR(VLOOKUP(_xlfn.NUMBERVALUE(LEFT(F60,FIND("-",F60)-1)),A2_SaLi!$B$8:$E$507,4,0),IFERROR(VLOOKUP(LEFT(F60,FIND("-",F60)-1),A2_SaLi!$B$8:$E$507,4,0),""))</f>
        <v/>
      </c>
      <c r="H60" s="17"/>
      <c r="I60" s="19"/>
      <c r="J60" s="10"/>
      <c r="K60" s="10"/>
      <c r="L60" s="10"/>
    </row>
    <row r="61" spans="1:12" x14ac:dyDescent="0.25">
      <c r="A61" s="10"/>
      <c r="B61" s="10"/>
      <c r="C61" s="10"/>
      <c r="D61" s="382"/>
      <c r="E61" s="10"/>
      <c r="F61" s="383"/>
      <c r="G61" s="387" t="str">
        <f>IFERROR(VLOOKUP(_xlfn.NUMBERVALUE(LEFT(F61,FIND("-",F61)-1)),A2_SaLi!$B$8:$E$507,4,0),IFERROR(VLOOKUP(LEFT(F61,FIND("-",F61)-1),A2_SaLi!$B$8:$E$507,4,0),""))</f>
        <v/>
      </c>
      <c r="H61" s="17"/>
      <c r="I61" s="19"/>
      <c r="J61" s="10"/>
      <c r="K61" s="10"/>
      <c r="L61" s="10"/>
    </row>
    <row r="62" spans="1:12" x14ac:dyDescent="0.25">
      <c r="A62" s="10"/>
      <c r="B62" s="10"/>
      <c r="C62" s="10"/>
      <c r="D62" s="382"/>
      <c r="E62" s="10"/>
      <c r="F62" s="383"/>
      <c r="G62" s="387" t="str">
        <f>IFERROR(VLOOKUP(_xlfn.NUMBERVALUE(LEFT(F62,FIND("-",F62)-1)),A2_SaLi!$B$8:$E$507,4,0),IFERROR(VLOOKUP(LEFT(F62,FIND("-",F62)-1),A2_SaLi!$B$8:$E$507,4,0),""))</f>
        <v/>
      </c>
      <c r="H62" s="17"/>
      <c r="I62" s="19"/>
      <c r="J62" s="10"/>
      <c r="K62" s="10"/>
      <c r="L62" s="10"/>
    </row>
    <row r="63" spans="1:12" x14ac:dyDescent="0.25">
      <c r="A63" s="10"/>
      <c r="B63" s="10"/>
      <c r="C63" s="10"/>
      <c r="D63" s="382"/>
      <c r="E63" s="10"/>
      <c r="F63" s="383"/>
      <c r="G63" s="387" t="str">
        <f>IFERROR(VLOOKUP(_xlfn.NUMBERVALUE(LEFT(F63,FIND("-",F63)-1)),A2_SaLi!$B$8:$E$507,4,0),IFERROR(VLOOKUP(LEFT(F63,FIND("-",F63)-1),A2_SaLi!$B$8:$E$507,4,0),""))</f>
        <v/>
      </c>
      <c r="H63" s="17"/>
      <c r="I63" s="19"/>
      <c r="J63" s="10"/>
      <c r="K63" s="10"/>
      <c r="L63" s="10"/>
    </row>
    <row r="64" spans="1:12" x14ac:dyDescent="0.25">
      <c r="A64" s="10"/>
      <c r="B64" s="10"/>
      <c r="C64" s="10"/>
      <c r="D64" s="382"/>
      <c r="E64" s="10"/>
      <c r="F64" s="383"/>
      <c r="G64" s="387" t="str">
        <f>IFERROR(VLOOKUP(_xlfn.NUMBERVALUE(LEFT(F64,FIND("-",F64)-1)),A2_SaLi!$B$8:$E$507,4,0),IFERROR(VLOOKUP(LEFT(F64,FIND("-",F64)-1),A2_SaLi!$B$8:$E$507,4,0),""))</f>
        <v/>
      </c>
      <c r="H64" s="17"/>
      <c r="I64" s="19"/>
      <c r="J64" s="10"/>
      <c r="K64" s="10"/>
      <c r="L64" s="10"/>
    </row>
    <row r="65" spans="1:12" x14ac:dyDescent="0.25">
      <c r="A65" s="10"/>
      <c r="B65" s="10"/>
      <c r="C65" s="10"/>
      <c r="D65" s="382"/>
      <c r="E65" s="10"/>
      <c r="F65" s="383"/>
      <c r="G65" s="387" t="str">
        <f>IFERROR(VLOOKUP(_xlfn.NUMBERVALUE(LEFT(F65,FIND("-",F65)-1)),A2_SaLi!$B$8:$E$507,4,0),IFERROR(VLOOKUP(LEFT(F65,FIND("-",F65)-1),A2_SaLi!$B$8:$E$507,4,0),""))</f>
        <v/>
      </c>
      <c r="H65" s="17"/>
      <c r="I65" s="19"/>
      <c r="J65" s="10"/>
      <c r="K65" s="10"/>
      <c r="L65" s="10"/>
    </row>
    <row r="66" spans="1:12" x14ac:dyDescent="0.25">
      <c r="A66" s="10"/>
      <c r="B66" s="10"/>
      <c r="C66" s="10"/>
      <c r="D66" s="382"/>
      <c r="E66" s="10"/>
      <c r="F66" s="383"/>
      <c r="G66" s="387" t="str">
        <f>IFERROR(VLOOKUP(_xlfn.NUMBERVALUE(LEFT(F66,FIND("-",F66)-1)),A2_SaLi!$B$8:$E$507,4,0),IFERROR(VLOOKUP(LEFT(F66,FIND("-",F66)-1),A2_SaLi!$B$8:$E$507,4,0),""))</f>
        <v/>
      </c>
      <c r="H66" s="17"/>
      <c r="I66" s="19"/>
      <c r="J66" s="10"/>
      <c r="K66" s="10"/>
      <c r="L66" s="10"/>
    </row>
    <row r="67" spans="1:12" x14ac:dyDescent="0.25">
      <c r="A67" s="10"/>
      <c r="B67" s="10"/>
      <c r="C67" s="10"/>
      <c r="D67" s="382"/>
      <c r="E67" s="10"/>
      <c r="F67" s="383"/>
      <c r="G67" s="387" t="str">
        <f>IFERROR(VLOOKUP(_xlfn.NUMBERVALUE(LEFT(F67,FIND("-",F67)-1)),A2_SaLi!$B$8:$E$507,4,0),IFERROR(VLOOKUP(LEFT(F67,FIND("-",F67)-1),A2_SaLi!$B$8:$E$507,4,0),""))</f>
        <v/>
      </c>
      <c r="H67" s="17"/>
      <c r="I67" s="19"/>
      <c r="J67" s="10"/>
      <c r="K67" s="10"/>
      <c r="L67" s="10"/>
    </row>
    <row r="68" spans="1:12" x14ac:dyDescent="0.25">
      <c r="A68" s="10"/>
      <c r="B68" s="10"/>
      <c r="C68" s="10"/>
      <c r="D68" s="382"/>
      <c r="E68" s="10"/>
      <c r="F68" s="383"/>
      <c r="G68" s="387" t="str">
        <f>IFERROR(VLOOKUP(_xlfn.NUMBERVALUE(LEFT(F68,FIND("-",F68)-1)),A2_SaLi!$B$8:$E$507,4,0),IFERROR(VLOOKUP(LEFT(F68,FIND("-",F68)-1),A2_SaLi!$B$8:$E$507,4,0),""))</f>
        <v/>
      </c>
      <c r="H68" s="17"/>
      <c r="I68" s="19"/>
      <c r="J68" s="10"/>
      <c r="K68" s="10"/>
      <c r="L68" s="10"/>
    </row>
    <row r="69" spans="1:12" x14ac:dyDescent="0.25">
      <c r="A69" s="10"/>
      <c r="B69" s="10"/>
      <c r="C69" s="10"/>
      <c r="D69" s="382"/>
      <c r="E69" s="10"/>
      <c r="F69" s="383"/>
      <c r="G69" s="387" t="str">
        <f>IFERROR(VLOOKUP(_xlfn.NUMBERVALUE(LEFT(F69,FIND("-",F69)-1)),A2_SaLi!$B$8:$E$507,4,0),IFERROR(VLOOKUP(LEFT(F69,FIND("-",F69)-1),A2_SaLi!$B$8:$E$507,4,0),""))</f>
        <v/>
      </c>
      <c r="H69" s="17"/>
      <c r="I69" s="19"/>
      <c r="J69" s="10"/>
      <c r="K69" s="10"/>
      <c r="L69" s="10"/>
    </row>
    <row r="70" spans="1:12" x14ac:dyDescent="0.25">
      <c r="A70" s="10"/>
      <c r="B70" s="10"/>
      <c r="C70" s="10"/>
      <c r="D70" s="382"/>
      <c r="E70" s="10"/>
      <c r="F70" s="383"/>
      <c r="G70" s="387" t="str">
        <f>IFERROR(VLOOKUP(_xlfn.NUMBERVALUE(LEFT(F70,FIND("-",F70)-1)),A2_SaLi!$B$8:$E$507,4,0),IFERROR(VLOOKUP(LEFT(F70,FIND("-",F70)-1),A2_SaLi!$B$8:$E$507,4,0),""))</f>
        <v/>
      </c>
      <c r="H70" s="17"/>
      <c r="I70" s="19"/>
      <c r="J70" s="10"/>
      <c r="K70" s="10"/>
      <c r="L70" s="10"/>
    </row>
    <row r="71" spans="1:12" x14ac:dyDescent="0.25">
      <c r="A71" s="10"/>
      <c r="B71" s="10"/>
      <c r="C71" s="10"/>
      <c r="D71" s="382"/>
      <c r="E71" s="10"/>
      <c r="F71" s="383"/>
      <c r="G71" s="387" t="str">
        <f>IFERROR(VLOOKUP(_xlfn.NUMBERVALUE(LEFT(F71,FIND("-",F71)-1)),A2_SaLi!$B$8:$E$507,4,0),IFERROR(VLOOKUP(LEFT(F71,FIND("-",F71)-1),A2_SaLi!$B$8:$E$507,4,0),""))</f>
        <v/>
      </c>
      <c r="H71" s="17"/>
      <c r="I71" s="19"/>
      <c r="J71" s="10"/>
      <c r="K71" s="10"/>
      <c r="L71" s="10"/>
    </row>
    <row r="72" spans="1:12" x14ac:dyDescent="0.25">
      <c r="A72" s="10"/>
      <c r="B72" s="10"/>
      <c r="C72" s="10"/>
      <c r="D72" s="382"/>
      <c r="E72" s="10"/>
      <c r="F72" s="383"/>
      <c r="G72" s="387" t="str">
        <f>IFERROR(VLOOKUP(_xlfn.NUMBERVALUE(LEFT(F72,FIND("-",F72)-1)),A2_SaLi!$B$8:$E$507,4,0),IFERROR(VLOOKUP(LEFT(F72,FIND("-",F72)-1),A2_SaLi!$B$8:$E$507,4,0),""))</f>
        <v/>
      </c>
      <c r="H72" s="17"/>
      <c r="I72" s="19"/>
      <c r="J72" s="10"/>
      <c r="K72" s="10"/>
      <c r="L72" s="10"/>
    </row>
    <row r="73" spans="1:12" x14ac:dyDescent="0.25">
      <c r="A73" s="10"/>
      <c r="B73" s="10"/>
      <c r="C73" s="10"/>
      <c r="D73" s="382"/>
      <c r="E73" s="10"/>
      <c r="F73" s="383"/>
      <c r="G73" s="387" t="str">
        <f>IFERROR(VLOOKUP(_xlfn.NUMBERVALUE(LEFT(F73,FIND("-",F73)-1)),A2_SaLi!$B$8:$E$507,4,0),IFERROR(VLOOKUP(LEFT(F73,FIND("-",F73)-1),A2_SaLi!$B$8:$E$507,4,0),""))</f>
        <v/>
      </c>
      <c r="H73" s="17"/>
      <c r="I73" s="19"/>
      <c r="J73" s="10"/>
      <c r="K73" s="10"/>
      <c r="L73" s="10"/>
    </row>
    <row r="74" spans="1:12" x14ac:dyDescent="0.25">
      <c r="A74" s="10"/>
      <c r="B74" s="10"/>
      <c r="C74" s="10"/>
      <c r="D74" s="382"/>
      <c r="E74" s="10"/>
      <c r="F74" s="383"/>
      <c r="G74" s="387" t="str">
        <f>IFERROR(VLOOKUP(_xlfn.NUMBERVALUE(LEFT(F74,FIND("-",F74)-1)),A2_SaLi!$B$8:$E$507,4,0),IFERROR(VLOOKUP(LEFT(F74,FIND("-",F74)-1),A2_SaLi!$B$8:$E$507,4,0),""))</f>
        <v/>
      </c>
      <c r="H74" s="17"/>
      <c r="I74" s="19"/>
      <c r="J74" s="10"/>
      <c r="K74" s="10"/>
      <c r="L74" s="10"/>
    </row>
    <row r="75" spans="1:12" x14ac:dyDescent="0.25">
      <c r="A75" s="10"/>
      <c r="B75" s="10"/>
      <c r="C75" s="10"/>
      <c r="D75" s="382"/>
      <c r="E75" s="10"/>
      <c r="F75" s="383"/>
      <c r="G75" s="387" t="str">
        <f>IFERROR(VLOOKUP(_xlfn.NUMBERVALUE(LEFT(F75,FIND("-",F75)-1)),A2_SaLi!$B$8:$E$507,4,0),IFERROR(VLOOKUP(LEFT(F75,FIND("-",F75)-1),A2_SaLi!$B$8:$E$507,4,0),""))</f>
        <v/>
      </c>
      <c r="H75" s="17"/>
      <c r="I75" s="19"/>
      <c r="J75" s="10"/>
      <c r="K75" s="10"/>
      <c r="L75" s="10"/>
    </row>
    <row r="76" spans="1:12" x14ac:dyDescent="0.25">
      <c r="A76" s="10"/>
      <c r="B76" s="10"/>
      <c r="C76" s="10"/>
      <c r="D76" s="382"/>
      <c r="E76" s="10"/>
      <c r="F76" s="383"/>
      <c r="G76" s="387" t="str">
        <f>IFERROR(VLOOKUP(_xlfn.NUMBERVALUE(LEFT(F76,FIND("-",F76)-1)),A2_SaLi!$B$8:$E$507,4,0),IFERROR(VLOOKUP(LEFT(F76,FIND("-",F76)-1),A2_SaLi!$B$8:$E$507,4,0),""))</f>
        <v/>
      </c>
      <c r="H76" s="17"/>
      <c r="I76" s="19"/>
      <c r="J76" s="10"/>
      <c r="K76" s="10"/>
      <c r="L76" s="10"/>
    </row>
    <row r="77" spans="1:12" x14ac:dyDescent="0.25">
      <c r="A77" s="10"/>
      <c r="B77" s="10"/>
      <c r="C77" s="10"/>
      <c r="D77" s="382"/>
      <c r="E77" s="10"/>
      <c r="F77" s="383"/>
      <c r="G77" s="387" t="str">
        <f>IFERROR(VLOOKUP(_xlfn.NUMBERVALUE(LEFT(F77,FIND("-",F77)-1)),A2_SaLi!$B$8:$E$507,4,0),IFERROR(VLOOKUP(LEFT(F77,FIND("-",F77)-1),A2_SaLi!$B$8:$E$507,4,0),""))</f>
        <v/>
      </c>
      <c r="H77" s="17"/>
      <c r="I77" s="19"/>
      <c r="J77" s="10"/>
      <c r="K77" s="10"/>
      <c r="L77" s="10"/>
    </row>
    <row r="78" spans="1:12" x14ac:dyDescent="0.25">
      <c r="A78" s="10"/>
      <c r="B78" s="10"/>
      <c r="C78" s="10"/>
      <c r="D78" s="382"/>
      <c r="E78" s="10"/>
      <c r="F78" s="383"/>
      <c r="G78" s="387" t="str">
        <f>IFERROR(VLOOKUP(_xlfn.NUMBERVALUE(LEFT(F78,FIND("-",F78)-1)),A2_SaLi!$B$8:$E$507,4,0),IFERROR(VLOOKUP(LEFT(F78,FIND("-",F78)-1),A2_SaLi!$B$8:$E$507,4,0),""))</f>
        <v/>
      </c>
      <c r="H78" s="17"/>
      <c r="I78" s="19"/>
      <c r="J78" s="10"/>
      <c r="K78" s="10"/>
      <c r="L78" s="10"/>
    </row>
    <row r="79" spans="1:12" x14ac:dyDescent="0.25">
      <c r="A79" s="10"/>
      <c r="B79" s="10"/>
      <c r="C79" s="10"/>
      <c r="D79" s="382"/>
      <c r="E79" s="10"/>
      <c r="F79" s="383"/>
      <c r="G79" s="387" t="str">
        <f>IFERROR(VLOOKUP(_xlfn.NUMBERVALUE(LEFT(F79,FIND("-",F79)-1)),A2_SaLi!$B$8:$E$507,4,0),IFERROR(VLOOKUP(LEFT(F79,FIND("-",F79)-1),A2_SaLi!$B$8:$E$507,4,0),""))</f>
        <v/>
      </c>
      <c r="H79" s="17"/>
      <c r="I79" s="19"/>
      <c r="J79" s="10"/>
      <c r="K79" s="10"/>
      <c r="L79" s="10"/>
    </row>
    <row r="80" spans="1:12" x14ac:dyDescent="0.25">
      <c r="A80" s="10"/>
      <c r="B80" s="10"/>
      <c r="C80" s="10"/>
      <c r="D80" s="382"/>
      <c r="E80" s="10"/>
      <c r="F80" s="383"/>
      <c r="G80" s="387" t="str">
        <f>IFERROR(VLOOKUP(_xlfn.NUMBERVALUE(LEFT(F80,FIND("-",F80)-1)),A2_SaLi!$B$8:$E$507,4,0),IFERROR(VLOOKUP(LEFT(F80,FIND("-",F80)-1),A2_SaLi!$B$8:$E$507,4,0),""))</f>
        <v/>
      </c>
      <c r="H80" s="17"/>
      <c r="I80" s="19"/>
      <c r="J80" s="10"/>
      <c r="K80" s="10"/>
      <c r="L80" s="10"/>
    </row>
    <row r="81" spans="1:12" x14ac:dyDescent="0.25">
      <c r="A81" s="10"/>
      <c r="B81" s="10"/>
      <c r="C81" s="10"/>
      <c r="D81" s="382"/>
      <c r="E81" s="10"/>
      <c r="F81" s="383"/>
      <c r="G81" s="387" t="str">
        <f>IFERROR(VLOOKUP(_xlfn.NUMBERVALUE(LEFT(F81,FIND("-",F81)-1)),A2_SaLi!$B$8:$E$507,4,0),IFERROR(VLOOKUP(LEFT(F81,FIND("-",F81)-1),A2_SaLi!$B$8:$E$507,4,0),""))</f>
        <v/>
      </c>
      <c r="H81" s="17"/>
      <c r="I81" s="19"/>
      <c r="J81" s="10"/>
      <c r="K81" s="10"/>
      <c r="L81" s="10"/>
    </row>
    <row r="82" spans="1:12" x14ac:dyDescent="0.25">
      <c r="A82" s="10"/>
      <c r="B82" s="10"/>
      <c r="C82" s="10"/>
      <c r="D82" s="382"/>
      <c r="E82" s="10"/>
      <c r="F82" s="383"/>
      <c r="G82" s="387" t="str">
        <f>IFERROR(VLOOKUP(_xlfn.NUMBERVALUE(LEFT(F82,FIND("-",F82)-1)),A2_SaLi!$B$8:$E$507,4,0),IFERROR(VLOOKUP(LEFT(F82,FIND("-",F82)-1),A2_SaLi!$B$8:$E$507,4,0),""))</f>
        <v/>
      </c>
      <c r="H82" s="17"/>
      <c r="I82" s="19"/>
      <c r="J82" s="10"/>
      <c r="K82" s="10"/>
      <c r="L82" s="10"/>
    </row>
    <row r="83" spans="1:12" x14ac:dyDescent="0.25">
      <c r="A83" s="10"/>
      <c r="B83" s="10"/>
      <c r="C83" s="10"/>
      <c r="D83" s="382"/>
      <c r="E83" s="10"/>
      <c r="F83" s="383"/>
      <c r="G83" s="387" t="str">
        <f>IFERROR(VLOOKUP(_xlfn.NUMBERVALUE(LEFT(F83,FIND("-",F83)-1)),A2_SaLi!$B$8:$E$507,4,0),IFERROR(VLOOKUP(LEFT(F83,FIND("-",F83)-1),A2_SaLi!$B$8:$E$507,4,0),""))</f>
        <v/>
      </c>
      <c r="H83" s="17"/>
      <c r="I83" s="19"/>
      <c r="J83" s="10"/>
      <c r="K83" s="10"/>
      <c r="L83" s="10"/>
    </row>
    <row r="84" spans="1:12" x14ac:dyDescent="0.25">
      <c r="A84" s="10"/>
      <c r="B84" s="10"/>
      <c r="C84" s="10"/>
      <c r="D84" s="382"/>
      <c r="E84" s="10"/>
      <c r="F84" s="383"/>
      <c r="G84" s="387" t="str">
        <f>IFERROR(VLOOKUP(_xlfn.NUMBERVALUE(LEFT(F84,FIND("-",F84)-1)),A2_SaLi!$B$8:$E$507,4,0),IFERROR(VLOOKUP(LEFT(F84,FIND("-",F84)-1),A2_SaLi!$B$8:$E$507,4,0),""))</f>
        <v/>
      </c>
      <c r="H84" s="17"/>
      <c r="I84" s="19"/>
      <c r="J84" s="10"/>
      <c r="K84" s="10"/>
      <c r="L84" s="10"/>
    </row>
    <row r="85" spans="1:12" x14ac:dyDescent="0.25">
      <c r="A85" s="10"/>
      <c r="B85" s="10"/>
      <c r="C85" s="10"/>
      <c r="D85" s="382"/>
      <c r="E85" s="10"/>
      <c r="F85" s="383"/>
      <c r="G85" s="387" t="str">
        <f>IFERROR(VLOOKUP(_xlfn.NUMBERVALUE(LEFT(F85,FIND("-",F85)-1)),A2_SaLi!$B$8:$E$507,4,0),IFERROR(VLOOKUP(LEFT(F85,FIND("-",F85)-1),A2_SaLi!$B$8:$E$507,4,0),""))</f>
        <v/>
      </c>
      <c r="H85" s="17"/>
      <c r="I85" s="19"/>
      <c r="J85" s="10"/>
      <c r="K85" s="10"/>
      <c r="L85" s="10"/>
    </row>
    <row r="86" spans="1:12" x14ac:dyDescent="0.25">
      <c r="A86" s="10"/>
      <c r="B86" s="10"/>
      <c r="C86" s="10"/>
      <c r="D86" s="382"/>
      <c r="E86" s="10"/>
      <c r="F86" s="383"/>
      <c r="G86" s="387" t="str">
        <f>IFERROR(VLOOKUP(_xlfn.NUMBERVALUE(LEFT(F86,FIND("-",F86)-1)),A2_SaLi!$B$8:$E$507,4,0),IFERROR(VLOOKUP(LEFT(F86,FIND("-",F86)-1),A2_SaLi!$B$8:$E$507,4,0),""))</f>
        <v/>
      </c>
      <c r="H86" s="17"/>
      <c r="I86" s="19"/>
      <c r="J86" s="10"/>
      <c r="K86" s="10"/>
      <c r="L86" s="10"/>
    </row>
    <row r="87" spans="1:12" x14ac:dyDescent="0.25">
      <c r="A87" s="10"/>
      <c r="B87" s="10"/>
      <c r="C87" s="10"/>
      <c r="D87" s="382"/>
      <c r="E87" s="10"/>
      <c r="F87" s="383"/>
      <c r="G87" s="387" t="str">
        <f>IFERROR(VLOOKUP(_xlfn.NUMBERVALUE(LEFT(F87,FIND("-",F87)-1)),A2_SaLi!$B$8:$E$507,4,0),IFERROR(VLOOKUP(LEFT(F87,FIND("-",F87)-1),A2_SaLi!$B$8:$E$507,4,0),""))</f>
        <v/>
      </c>
      <c r="H87" s="17"/>
      <c r="I87" s="19"/>
      <c r="J87" s="10"/>
      <c r="K87" s="10"/>
      <c r="L87" s="10"/>
    </row>
    <row r="88" spans="1:12" x14ac:dyDescent="0.25">
      <c r="A88" s="10"/>
      <c r="B88" s="10"/>
      <c r="C88" s="10"/>
      <c r="D88" s="382"/>
      <c r="E88" s="10"/>
      <c r="F88" s="383"/>
      <c r="G88" s="387" t="str">
        <f>IFERROR(VLOOKUP(_xlfn.NUMBERVALUE(LEFT(F88,FIND("-",F88)-1)),A2_SaLi!$B$8:$E$507,4,0),IFERROR(VLOOKUP(LEFT(F88,FIND("-",F88)-1),A2_SaLi!$B$8:$E$507,4,0),""))</f>
        <v/>
      </c>
      <c r="H88" s="17"/>
      <c r="I88" s="19"/>
      <c r="J88" s="10"/>
      <c r="K88" s="10"/>
      <c r="L88" s="10"/>
    </row>
    <row r="89" spans="1:12" x14ac:dyDescent="0.25">
      <c r="A89" s="10"/>
      <c r="B89" s="10"/>
      <c r="C89" s="10"/>
      <c r="D89" s="382"/>
      <c r="E89" s="10"/>
      <c r="F89" s="383"/>
      <c r="G89" s="387" t="str">
        <f>IFERROR(VLOOKUP(_xlfn.NUMBERVALUE(LEFT(F89,FIND("-",F89)-1)),A2_SaLi!$B$8:$E$507,4,0),IFERROR(VLOOKUP(LEFT(F89,FIND("-",F89)-1),A2_SaLi!$B$8:$E$507,4,0),""))</f>
        <v/>
      </c>
      <c r="H89" s="17"/>
      <c r="I89" s="19"/>
      <c r="J89" s="10"/>
      <c r="K89" s="10"/>
      <c r="L89" s="10"/>
    </row>
    <row r="90" spans="1:12" x14ac:dyDescent="0.25">
      <c r="A90" s="10"/>
      <c r="B90" s="10"/>
      <c r="C90" s="10"/>
      <c r="D90" s="382"/>
      <c r="E90" s="10"/>
      <c r="F90" s="383"/>
      <c r="G90" s="387" t="str">
        <f>IFERROR(VLOOKUP(_xlfn.NUMBERVALUE(LEFT(F90,FIND("-",F90)-1)),A2_SaLi!$B$8:$E$507,4,0),IFERROR(VLOOKUP(LEFT(F90,FIND("-",F90)-1),A2_SaLi!$B$8:$E$507,4,0),""))</f>
        <v/>
      </c>
      <c r="H90" s="17"/>
      <c r="I90" s="19"/>
      <c r="J90" s="10"/>
      <c r="K90" s="10"/>
      <c r="L90" s="10"/>
    </row>
    <row r="91" spans="1:12" x14ac:dyDescent="0.25">
      <c r="A91" s="10"/>
      <c r="B91" s="10"/>
      <c r="C91" s="10"/>
      <c r="D91" s="382"/>
      <c r="E91" s="10"/>
      <c r="F91" s="383"/>
      <c r="G91" s="387" t="str">
        <f>IFERROR(VLOOKUP(_xlfn.NUMBERVALUE(LEFT(F91,FIND("-",F91)-1)),A2_SaLi!$B$8:$E$507,4,0),IFERROR(VLOOKUP(LEFT(F91,FIND("-",F91)-1),A2_SaLi!$B$8:$E$507,4,0),""))</f>
        <v/>
      </c>
      <c r="H91" s="17"/>
      <c r="I91" s="19"/>
      <c r="J91" s="10"/>
      <c r="K91" s="10"/>
      <c r="L91" s="10"/>
    </row>
    <row r="92" spans="1:12" x14ac:dyDescent="0.25">
      <c r="A92" s="10"/>
      <c r="B92" s="10"/>
      <c r="C92" s="10"/>
      <c r="D92" s="382"/>
      <c r="E92" s="10"/>
      <c r="F92" s="383"/>
      <c r="G92" s="387" t="str">
        <f>IFERROR(VLOOKUP(_xlfn.NUMBERVALUE(LEFT(F92,FIND("-",F92)-1)),A2_SaLi!$B$8:$E$507,4,0),IFERROR(VLOOKUP(LEFT(F92,FIND("-",F92)-1),A2_SaLi!$B$8:$E$507,4,0),""))</f>
        <v/>
      </c>
      <c r="H92" s="17"/>
      <c r="I92" s="19"/>
      <c r="J92" s="10"/>
      <c r="K92" s="10"/>
      <c r="L92" s="10"/>
    </row>
    <row r="93" spans="1:12" x14ac:dyDescent="0.25">
      <c r="A93" s="10"/>
      <c r="B93" s="10"/>
      <c r="C93" s="10"/>
      <c r="D93" s="382"/>
      <c r="E93" s="10"/>
      <c r="F93" s="383"/>
      <c r="G93" s="387" t="str">
        <f>IFERROR(VLOOKUP(_xlfn.NUMBERVALUE(LEFT(F93,FIND("-",F93)-1)),A2_SaLi!$B$8:$E$507,4,0),IFERROR(VLOOKUP(LEFT(F93,FIND("-",F93)-1),A2_SaLi!$B$8:$E$507,4,0),""))</f>
        <v/>
      </c>
      <c r="H93" s="17"/>
      <c r="I93" s="19"/>
      <c r="J93" s="10"/>
      <c r="K93" s="10"/>
      <c r="L93" s="10"/>
    </row>
    <row r="94" spans="1:12" x14ac:dyDescent="0.25">
      <c r="A94" s="10"/>
      <c r="B94" s="10"/>
      <c r="C94" s="10"/>
      <c r="D94" s="382"/>
      <c r="E94" s="10"/>
      <c r="F94" s="383"/>
      <c r="G94" s="387" t="str">
        <f>IFERROR(VLOOKUP(_xlfn.NUMBERVALUE(LEFT(F94,FIND("-",F94)-1)),A2_SaLi!$B$8:$E$507,4,0),IFERROR(VLOOKUP(LEFT(F94,FIND("-",F94)-1),A2_SaLi!$B$8:$E$507,4,0),""))</f>
        <v/>
      </c>
      <c r="H94" s="17"/>
      <c r="I94" s="19"/>
      <c r="J94" s="10"/>
      <c r="K94" s="10"/>
      <c r="L94" s="10"/>
    </row>
    <row r="95" spans="1:12" x14ac:dyDescent="0.25">
      <c r="A95" s="10"/>
      <c r="B95" s="10"/>
      <c r="C95" s="10"/>
      <c r="D95" s="382"/>
      <c r="E95" s="10"/>
      <c r="F95" s="383"/>
      <c r="G95" s="387" t="str">
        <f>IFERROR(VLOOKUP(_xlfn.NUMBERVALUE(LEFT(F95,FIND("-",F95)-1)),A2_SaLi!$B$8:$E$507,4,0),IFERROR(VLOOKUP(LEFT(F95,FIND("-",F95)-1),A2_SaLi!$B$8:$E$507,4,0),""))</f>
        <v/>
      </c>
      <c r="H95" s="17"/>
      <c r="I95" s="19"/>
      <c r="J95" s="10"/>
      <c r="K95" s="10"/>
      <c r="L95" s="10"/>
    </row>
    <row r="96" spans="1:12" x14ac:dyDescent="0.25">
      <c r="A96" s="10"/>
      <c r="B96" s="10"/>
      <c r="C96" s="10"/>
      <c r="D96" s="382"/>
      <c r="E96" s="10"/>
      <c r="F96" s="383"/>
      <c r="G96" s="387" t="str">
        <f>IFERROR(VLOOKUP(_xlfn.NUMBERVALUE(LEFT(F96,FIND("-",F96)-1)),A2_SaLi!$B$8:$E$507,4,0),IFERROR(VLOOKUP(LEFT(F96,FIND("-",F96)-1),A2_SaLi!$B$8:$E$507,4,0),""))</f>
        <v/>
      </c>
      <c r="H96" s="17"/>
      <c r="I96" s="19"/>
      <c r="J96" s="10"/>
      <c r="K96" s="10"/>
      <c r="L96" s="10"/>
    </row>
    <row r="97" spans="1:12" x14ac:dyDescent="0.25">
      <c r="A97" s="10"/>
      <c r="B97" s="10"/>
      <c r="C97" s="10"/>
      <c r="D97" s="382"/>
      <c r="E97" s="10"/>
      <c r="F97" s="383"/>
      <c r="G97" s="387" t="str">
        <f>IFERROR(VLOOKUP(_xlfn.NUMBERVALUE(LEFT(F97,FIND("-",F97)-1)),A2_SaLi!$B$8:$E$507,4,0),IFERROR(VLOOKUP(LEFT(F97,FIND("-",F97)-1),A2_SaLi!$B$8:$E$507,4,0),""))</f>
        <v/>
      </c>
      <c r="H97" s="17"/>
      <c r="I97" s="19"/>
      <c r="J97" s="10"/>
      <c r="K97" s="10"/>
      <c r="L97" s="10"/>
    </row>
    <row r="98" spans="1:12" x14ac:dyDescent="0.25">
      <c r="A98" s="10"/>
      <c r="B98" s="10"/>
      <c r="C98" s="10"/>
      <c r="D98" s="382"/>
      <c r="E98" s="10"/>
      <c r="F98" s="383"/>
      <c r="G98" s="387" t="str">
        <f>IFERROR(VLOOKUP(_xlfn.NUMBERVALUE(LEFT(F98,FIND("-",F98)-1)),A2_SaLi!$B$8:$E$507,4,0),IFERROR(VLOOKUP(LEFT(F98,FIND("-",F98)-1),A2_SaLi!$B$8:$E$507,4,0),""))</f>
        <v/>
      </c>
      <c r="H98" s="17"/>
      <c r="I98" s="19"/>
      <c r="J98" s="10"/>
      <c r="K98" s="10"/>
      <c r="L98" s="10"/>
    </row>
    <row r="99" spans="1:12" x14ac:dyDescent="0.25">
      <c r="A99" s="10"/>
      <c r="B99" s="10"/>
      <c r="C99" s="10"/>
      <c r="D99" s="382"/>
      <c r="E99" s="10"/>
      <c r="F99" s="383"/>
      <c r="G99" s="387" t="str">
        <f>IFERROR(VLOOKUP(_xlfn.NUMBERVALUE(LEFT(F99,FIND("-",F99)-1)),A2_SaLi!$B$8:$E$507,4,0),IFERROR(VLOOKUP(LEFT(F99,FIND("-",F99)-1),A2_SaLi!$B$8:$E$507,4,0),""))</f>
        <v/>
      </c>
      <c r="H99" s="17"/>
      <c r="I99" s="19"/>
      <c r="J99" s="10"/>
      <c r="K99" s="10"/>
      <c r="L99" s="10"/>
    </row>
    <row r="100" spans="1:12" x14ac:dyDescent="0.25">
      <c r="A100" s="10"/>
      <c r="B100" s="10"/>
      <c r="C100" s="10"/>
      <c r="D100" s="382"/>
      <c r="E100" s="10"/>
      <c r="F100" s="383"/>
      <c r="G100" s="387" t="str">
        <f>IFERROR(VLOOKUP(_xlfn.NUMBERVALUE(LEFT(F100,FIND("-",F100)-1)),A2_SaLi!$B$8:$E$507,4,0),IFERROR(VLOOKUP(LEFT(F100,FIND("-",F100)-1),A2_SaLi!$B$8:$E$507,4,0),""))</f>
        <v/>
      </c>
      <c r="H100" s="17"/>
      <c r="I100" s="19"/>
      <c r="J100" s="10"/>
      <c r="K100" s="10"/>
      <c r="L100" s="10"/>
    </row>
    <row r="101" spans="1:12" x14ac:dyDescent="0.25">
      <c r="A101" s="10"/>
      <c r="B101" s="10"/>
      <c r="C101" s="10"/>
      <c r="D101" s="382"/>
      <c r="E101" s="10"/>
      <c r="F101" s="383"/>
      <c r="G101" s="387" t="str">
        <f>IFERROR(VLOOKUP(_xlfn.NUMBERVALUE(LEFT(F101,FIND("-",F101)-1)),A2_SaLi!$B$8:$E$507,4,0),IFERROR(VLOOKUP(LEFT(F101,FIND("-",F101)-1),A2_SaLi!$B$8:$E$507,4,0),""))</f>
        <v/>
      </c>
      <c r="H101" s="17"/>
      <c r="I101" s="19"/>
      <c r="J101" s="10"/>
      <c r="K101" s="10"/>
      <c r="L101" s="10"/>
    </row>
    <row r="102" spans="1:12" x14ac:dyDescent="0.25">
      <c r="A102" s="10"/>
      <c r="B102" s="10"/>
      <c r="C102" s="10"/>
      <c r="D102" s="382"/>
      <c r="E102" s="10"/>
      <c r="F102" s="383"/>
      <c r="G102" s="387" t="str">
        <f>IFERROR(VLOOKUP(_xlfn.NUMBERVALUE(LEFT(F102,FIND("-",F102)-1)),A2_SaLi!$B$8:$E$507,4,0),IFERROR(VLOOKUP(LEFT(F102,FIND("-",F102)-1),A2_SaLi!$B$8:$E$507,4,0),""))</f>
        <v/>
      </c>
      <c r="H102" s="17"/>
      <c r="I102" s="19"/>
      <c r="J102" s="10"/>
      <c r="K102" s="10"/>
      <c r="L102" s="10"/>
    </row>
    <row r="103" spans="1:12" x14ac:dyDescent="0.25">
      <c r="A103" s="10"/>
      <c r="B103" s="10"/>
      <c r="C103" s="10"/>
      <c r="D103" s="382"/>
      <c r="E103" s="10"/>
      <c r="F103" s="383"/>
      <c r="G103" s="387" t="str">
        <f>IFERROR(VLOOKUP(_xlfn.NUMBERVALUE(LEFT(F103,FIND("-",F103)-1)),A2_SaLi!$B$8:$E$507,4,0),IFERROR(VLOOKUP(LEFT(F103,FIND("-",F103)-1),A2_SaLi!$B$8:$E$507,4,0),""))</f>
        <v/>
      </c>
      <c r="H103" s="17"/>
      <c r="I103" s="19"/>
      <c r="J103" s="10"/>
      <c r="K103" s="10"/>
      <c r="L103" s="10"/>
    </row>
    <row r="104" spans="1:12" x14ac:dyDescent="0.25">
      <c r="A104" s="10"/>
      <c r="B104" s="10"/>
      <c r="C104" s="10"/>
      <c r="D104" s="382"/>
      <c r="E104" s="10"/>
      <c r="F104" s="383"/>
      <c r="G104" s="387" t="str">
        <f>IFERROR(VLOOKUP(_xlfn.NUMBERVALUE(LEFT(F104,FIND("-",F104)-1)),A2_SaLi!$B$8:$E$507,4,0),IFERROR(VLOOKUP(LEFT(F104,FIND("-",F104)-1),A2_SaLi!$B$8:$E$507,4,0),""))</f>
        <v/>
      </c>
      <c r="H104" s="17"/>
      <c r="I104" s="19"/>
      <c r="J104" s="10"/>
      <c r="K104" s="10"/>
      <c r="L104" s="10"/>
    </row>
    <row r="105" spans="1:12" x14ac:dyDescent="0.25">
      <c r="A105" s="10"/>
      <c r="B105" s="10"/>
      <c r="C105" s="10"/>
      <c r="D105" s="382"/>
      <c r="E105" s="10"/>
      <c r="F105" s="383"/>
      <c r="G105" s="387" t="str">
        <f>IFERROR(VLOOKUP(_xlfn.NUMBERVALUE(LEFT(F105,FIND("-",F105)-1)),A2_SaLi!$B$8:$E$507,4,0),IFERROR(VLOOKUP(LEFT(F105,FIND("-",F105)-1),A2_SaLi!$B$8:$E$507,4,0),""))</f>
        <v/>
      </c>
      <c r="H105" s="17"/>
      <c r="I105" s="19"/>
      <c r="J105" s="19"/>
      <c r="K105" s="19"/>
      <c r="L105" s="19"/>
    </row>
    <row r="106" spans="1:12" x14ac:dyDescent="0.25">
      <c r="A106" s="10"/>
      <c r="B106" s="10"/>
      <c r="C106" s="10"/>
      <c r="D106" s="382"/>
      <c r="E106" s="10"/>
      <c r="F106" s="383"/>
      <c r="G106" s="387" t="str">
        <f>IFERROR(VLOOKUP(_xlfn.NUMBERVALUE(LEFT(F106,FIND("-",F106)-1)),A2_SaLi!$B$8:$E$507,4,0),IFERROR(VLOOKUP(LEFT(F106,FIND("-",F106)-1),A2_SaLi!$B$8:$E$507,4,0),""))</f>
        <v/>
      </c>
      <c r="H106" s="17"/>
      <c r="I106" s="19"/>
      <c r="J106" s="19"/>
      <c r="K106" s="19"/>
      <c r="L106" s="19"/>
    </row>
    <row r="107" spans="1:12" x14ac:dyDescent="0.25">
      <c r="A107" s="10"/>
      <c r="B107" s="10"/>
      <c r="C107" s="10"/>
      <c r="D107" s="382"/>
      <c r="E107" s="10"/>
      <c r="F107" s="383"/>
      <c r="G107" s="387" t="str">
        <f>IFERROR(VLOOKUP(_xlfn.NUMBERVALUE(LEFT(F107,FIND("-",F107)-1)),A2_SaLi!$B$8:$E$507,4,0),IFERROR(VLOOKUP(LEFT(F107,FIND("-",F107)-1),A2_SaLi!$B$8:$E$507,4,0),""))</f>
        <v/>
      </c>
      <c r="H107" s="17"/>
      <c r="I107" s="19"/>
      <c r="J107" s="19"/>
      <c r="K107" s="19"/>
      <c r="L107" s="19"/>
    </row>
    <row r="108" spans="1:12" x14ac:dyDescent="0.25">
      <c r="A108" s="10"/>
      <c r="B108" s="10"/>
      <c r="C108" s="10"/>
      <c r="D108" s="382"/>
      <c r="E108" s="10"/>
      <c r="F108" s="383"/>
      <c r="G108" s="387" t="str">
        <f>IFERROR(VLOOKUP(_xlfn.NUMBERVALUE(LEFT(F108,FIND("-",F108)-1)),A2_SaLi!$B$8:$E$507,4,0),IFERROR(VLOOKUP(LEFT(F108,FIND("-",F108)-1),A2_SaLi!$B$8:$E$507,4,0),""))</f>
        <v/>
      </c>
      <c r="H108" s="17"/>
      <c r="I108" s="19"/>
      <c r="J108" s="19"/>
      <c r="K108" s="19"/>
      <c r="L108" s="19"/>
    </row>
    <row r="109" spans="1:12" x14ac:dyDescent="0.25">
      <c r="A109" s="10"/>
      <c r="B109" s="10"/>
      <c r="C109" s="10"/>
      <c r="D109" s="382"/>
      <c r="E109" s="10"/>
      <c r="F109" s="383"/>
      <c r="G109" s="387" t="str">
        <f>IFERROR(VLOOKUP(_xlfn.NUMBERVALUE(LEFT(F109,FIND("-",F109)-1)),A2_SaLi!$B$8:$E$507,4,0),IFERROR(VLOOKUP(LEFT(F109,FIND("-",F109)-1),A2_SaLi!$B$8:$E$507,4,0),""))</f>
        <v/>
      </c>
      <c r="H109" s="17"/>
      <c r="I109" s="19"/>
      <c r="J109" s="19"/>
      <c r="K109" s="19"/>
      <c r="L109" s="19"/>
    </row>
    <row r="110" spans="1:12" x14ac:dyDescent="0.25">
      <c r="A110" s="10"/>
      <c r="B110" s="10"/>
      <c r="C110" s="10"/>
      <c r="D110" s="382"/>
      <c r="E110" s="10"/>
      <c r="F110" s="383"/>
      <c r="G110" s="387" t="str">
        <f>IFERROR(VLOOKUP(_xlfn.NUMBERVALUE(LEFT(F110,FIND("-",F110)-1)),A2_SaLi!$B$8:$E$507,4,0),IFERROR(VLOOKUP(LEFT(F110,FIND("-",F110)-1),A2_SaLi!$B$8:$E$507,4,0),""))</f>
        <v/>
      </c>
      <c r="H110" s="17"/>
      <c r="I110" s="19"/>
      <c r="J110" s="19"/>
      <c r="K110" s="19"/>
      <c r="L110" s="19"/>
    </row>
    <row r="111" spans="1:12" x14ac:dyDescent="0.25">
      <c r="A111" s="10"/>
      <c r="B111" s="10"/>
      <c r="C111" s="10"/>
      <c r="D111" s="382"/>
      <c r="E111" s="10"/>
      <c r="F111" s="383"/>
      <c r="G111" s="387" t="str">
        <f>IFERROR(VLOOKUP(_xlfn.NUMBERVALUE(LEFT(F111,FIND("-",F111)-1)),A2_SaLi!$B$8:$E$507,4,0),IFERROR(VLOOKUP(LEFT(F111,FIND("-",F111)-1),A2_SaLi!$B$8:$E$507,4,0),""))</f>
        <v/>
      </c>
      <c r="H111" s="17"/>
      <c r="I111" s="19"/>
      <c r="J111" s="19"/>
      <c r="K111" s="19"/>
      <c r="L111" s="19"/>
    </row>
    <row r="112" spans="1:12" x14ac:dyDescent="0.25">
      <c r="A112" s="10"/>
      <c r="B112" s="10"/>
      <c r="C112" s="10"/>
      <c r="D112" s="382"/>
      <c r="E112" s="10"/>
      <c r="F112" s="383"/>
      <c r="G112" s="387" t="str">
        <f>IFERROR(VLOOKUP(_xlfn.NUMBERVALUE(LEFT(F112,FIND("-",F112)-1)),A2_SaLi!$B$8:$E$507,4,0),IFERROR(VLOOKUP(LEFT(F112,FIND("-",F112)-1),A2_SaLi!$B$8:$E$507,4,0),""))</f>
        <v/>
      </c>
      <c r="H112" s="17"/>
      <c r="I112" s="19"/>
      <c r="J112" s="19"/>
      <c r="K112" s="19"/>
      <c r="L112" s="19"/>
    </row>
    <row r="113" spans="1:12" x14ac:dyDescent="0.25">
      <c r="A113" s="10"/>
      <c r="B113" s="10"/>
      <c r="C113" s="10"/>
      <c r="D113" s="382"/>
      <c r="E113" s="10"/>
      <c r="F113" s="383"/>
      <c r="G113" s="387" t="str">
        <f>IFERROR(VLOOKUP(_xlfn.NUMBERVALUE(LEFT(F113,FIND("-",F113)-1)),A2_SaLi!$B$8:$E$507,4,0),IFERROR(VLOOKUP(LEFT(F113,FIND("-",F113)-1),A2_SaLi!$B$8:$E$507,4,0),""))</f>
        <v/>
      </c>
      <c r="H113" s="17"/>
      <c r="I113" s="19"/>
      <c r="J113" s="19"/>
      <c r="K113" s="19"/>
      <c r="L113" s="19"/>
    </row>
    <row r="114" spans="1:12" x14ac:dyDescent="0.25">
      <c r="A114" s="10"/>
      <c r="B114" s="10"/>
      <c r="C114" s="10"/>
      <c r="D114" s="382"/>
      <c r="E114" s="10"/>
      <c r="F114" s="383"/>
      <c r="G114" s="387" t="str">
        <f>IFERROR(VLOOKUP(_xlfn.NUMBERVALUE(LEFT(F114,FIND("-",F114)-1)),A2_SaLi!$B$8:$E$507,4,0),IFERROR(VLOOKUP(LEFT(F114,FIND("-",F114)-1),A2_SaLi!$B$8:$E$507,4,0),""))</f>
        <v/>
      </c>
      <c r="H114" s="17"/>
      <c r="I114" s="19"/>
      <c r="J114" s="19"/>
      <c r="K114" s="19"/>
      <c r="L114" s="19"/>
    </row>
    <row r="115" spans="1:12" x14ac:dyDescent="0.25">
      <c r="A115" s="10"/>
      <c r="B115" s="10"/>
      <c r="C115" s="10"/>
      <c r="D115" s="382"/>
      <c r="E115" s="10"/>
      <c r="F115" s="383"/>
      <c r="G115" s="387" t="str">
        <f>IFERROR(VLOOKUP(_xlfn.NUMBERVALUE(LEFT(F115,FIND("-",F115)-1)),A2_SaLi!$B$8:$E$507,4,0),IFERROR(VLOOKUP(LEFT(F115,FIND("-",F115)-1),A2_SaLi!$B$8:$E$507,4,0),""))</f>
        <v/>
      </c>
      <c r="H115" s="17"/>
      <c r="I115" s="19"/>
      <c r="J115" s="19"/>
      <c r="K115" s="19"/>
      <c r="L115" s="19"/>
    </row>
    <row r="116" spans="1:12" x14ac:dyDescent="0.25">
      <c r="A116" s="10"/>
      <c r="B116" s="10"/>
      <c r="C116" s="10"/>
      <c r="D116" s="382"/>
      <c r="E116" s="10"/>
      <c r="F116" s="383"/>
      <c r="G116" s="387" t="str">
        <f>IFERROR(VLOOKUP(_xlfn.NUMBERVALUE(LEFT(F116,FIND("-",F116)-1)),A2_SaLi!$B$8:$E$507,4,0),IFERROR(VLOOKUP(LEFT(F116,FIND("-",F116)-1),A2_SaLi!$B$8:$E$507,4,0),""))</f>
        <v/>
      </c>
      <c r="H116" s="17"/>
      <c r="I116" s="19"/>
      <c r="J116" s="19"/>
      <c r="K116" s="19"/>
      <c r="L116" s="19"/>
    </row>
    <row r="117" spans="1:12" x14ac:dyDescent="0.25">
      <c r="A117" s="10"/>
      <c r="B117" s="10"/>
      <c r="C117" s="10"/>
      <c r="D117" s="382"/>
      <c r="E117" s="10"/>
      <c r="F117" s="383"/>
      <c r="G117" s="387" t="str">
        <f>IFERROR(VLOOKUP(_xlfn.NUMBERVALUE(LEFT(F117,FIND("-",F117)-1)),A2_SaLi!$B$8:$E$507,4,0),IFERROR(VLOOKUP(LEFT(F117,FIND("-",F117)-1),A2_SaLi!$B$8:$E$507,4,0),""))</f>
        <v/>
      </c>
      <c r="H117" s="17"/>
      <c r="I117" s="19"/>
      <c r="J117" s="19"/>
      <c r="K117" s="19"/>
      <c r="L117" s="19"/>
    </row>
    <row r="118" spans="1:12" x14ac:dyDescent="0.25">
      <c r="A118" s="10"/>
      <c r="B118" s="10"/>
      <c r="C118" s="10"/>
      <c r="D118" s="382"/>
      <c r="E118" s="10"/>
      <c r="F118" s="383"/>
      <c r="G118" s="387" t="str">
        <f>IFERROR(VLOOKUP(_xlfn.NUMBERVALUE(LEFT(F118,FIND("-",F118)-1)),A2_SaLi!$B$8:$E$507,4,0),IFERROR(VLOOKUP(LEFT(F118,FIND("-",F118)-1),A2_SaLi!$B$8:$E$507,4,0),""))</f>
        <v/>
      </c>
      <c r="H118" s="17"/>
      <c r="I118" s="19"/>
      <c r="J118" s="19"/>
      <c r="K118" s="19"/>
      <c r="L118" s="19"/>
    </row>
    <row r="119" spans="1:12" x14ac:dyDescent="0.25">
      <c r="A119" s="10"/>
      <c r="B119" s="10"/>
      <c r="C119" s="10"/>
      <c r="D119" s="382"/>
      <c r="E119" s="10"/>
      <c r="F119" s="383"/>
      <c r="G119" s="387" t="str">
        <f>IFERROR(VLOOKUP(_xlfn.NUMBERVALUE(LEFT(F119,FIND("-",F119)-1)),A2_SaLi!$B$8:$E$507,4,0),IFERROR(VLOOKUP(LEFT(F119,FIND("-",F119)-1),A2_SaLi!$B$8:$E$507,4,0),""))</f>
        <v/>
      </c>
      <c r="H119" s="17"/>
      <c r="I119" s="19"/>
      <c r="J119" s="19"/>
      <c r="K119" s="19"/>
      <c r="L119" s="19"/>
    </row>
    <row r="120" spans="1:12" x14ac:dyDescent="0.25">
      <c r="A120" s="10"/>
      <c r="B120" s="10"/>
      <c r="C120" s="10"/>
      <c r="D120" s="382"/>
      <c r="E120" s="10"/>
      <c r="F120" s="383"/>
      <c r="G120" s="387" t="str">
        <f>IFERROR(VLOOKUP(_xlfn.NUMBERVALUE(LEFT(F120,FIND("-",F120)-1)),A2_SaLi!$B$8:$E$507,4,0),IFERROR(VLOOKUP(LEFT(F120,FIND("-",F120)-1),A2_SaLi!$B$8:$E$507,4,0),""))</f>
        <v/>
      </c>
      <c r="H120" s="17"/>
      <c r="I120" s="19"/>
      <c r="J120" s="19"/>
      <c r="K120" s="19"/>
      <c r="L120" s="19"/>
    </row>
    <row r="121" spans="1:12" x14ac:dyDescent="0.25">
      <c r="A121" s="10"/>
      <c r="B121" s="10"/>
      <c r="C121" s="10"/>
      <c r="D121" s="382"/>
      <c r="E121" s="10"/>
      <c r="F121" s="383"/>
      <c r="G121" s="387" t="str">
        <f>IFERROR(VLOOKUP(_xlfn.NUMBERVALUE(LEFT(F121,FIND("-",F121)-1)),A2_SaLi!$B$8:$E$507,4,0),IFERROR(VLOOKUP(LEFT(F121,FIND("-",F121)-1),A2_SaLi!$B$8:$E$507,4,0),""))</f>
        <v/>
      </c>
      <c r="H121" s="17"/>
      <c r="I121" s="19"/>
      <c r="J121" s="19"/>
      <c r="K121" s="19"/>
      <c r="L121" s="19"/>
    </row>
    <row r="122" spans="1:12" x14ac:dyDescent="0.25">
      <c r="A122" s="10"/>
      <c r="B122" s="10"/>
      <c r="C122" s="10"/>
      <c r="D122" s="382"/>
      <c r="E122" s="10"/>
      <c r="F122" s="383"/>
      <c r="G122" s="387" t="str">
        <f>IFERROR(VLOOKUP(_xlfn.NUMBERVALUE(LEFT(F122,FIND("-",F122)-1)),A2_SaLi!$B$8:$E$507,4,0),IFERROR(VLOOKUP(LEFT(F122,FIND("-",F122)-1),A2_SaLi!$B$8:$E$507,4,0),""))</f>
        <v/>
      </c>
      <c r="H122" s="17"/>
      <c r="I122" s="19"/>
      <c r="J122" s="19"/>
      <c r="K122" s="19"/>
      <c r="L122" s="19"/>
    </row>
    <row r="123" spans="1:12" x14ac:dyDescent="0.25">
      <c r="A123" s="10"/>
      <c r="B123" s="10"/>
      <c r="C123" s="10"/>
      <c r="D123" s="382"/>
      <c r="E123" s="10"/>
      <c r="F123" s="383"/>
      <c r="G123" s="387" t="str">
        <f>IFERROR(VLOOKUP(_xlfn.NUMBERVALUE(LEFT(F123,FIND("-",F123)-1)),A2_SaLi!$B$8:$E$507,4,0),IFERROR(VLOOKUP(LEFT(F123,FIND("-",F123)-1),A2_SaLi!$B$8:$E$507,4,0),""))</f>
        <v/>
      </c>
      <c r="H123" s="17"/>
      <c r="I123" s="19"/>
      <c r="J123" s="19"/>
      <c r="K123" s="19"/>
      <c r="L123" s="19"/>
    </row>
    <row r="124" spans="1:12" x14ac:dyDescent="0.25">
      <c r="A124" s="10"/>
      <c r="B124" s="10"/>
      <c r="C124" s="10"/>
      <c r="D124" s="382"/>
      <c r="E124" s="10"/>
      <c r="F124" s="383"/>
      <c r="G124" s="387" t="str">
        <f>IFERROR(VLOOKUP(_xlfn.NUMBERVALUE(LEFT(F124,FIND("-",F124)-1)),A2_SaLi!$B$8:$E$507,4,0),IFERROR(VLOOKUP(LEFT(F124,FIND("-",F124)-1),A2_SaLi!$B$8:$E$507,4,0),""))</f>
        <v/>
      </c>
      <c r="H124" s="17"/>
      <c r="I124" s="19"/>
      <c r="J124" s="19"/>
      <c r="K124" s="19"/>
      <c r="L124" s="19"/>
    </row>
    <row r="125" spans="1:12" x14ac:dyDescent="0.25">
      <c r="A125" s="10"/>
      <c r="B125" s="10"/>
      <c r="C125" s="10"/>
      <c r="D125" s="382"/>
      <c r="E125" s="10"/>
      <c r="F125" s="383"/>
      <c r="G125" s="387" t="str">
        <f>IFERROR(VLOOKUP(_xlfn.NUMBERVALUE(LEFT(F125,FIND("-",F125)-1)),A2_SaLi!$B$8:$E$507,4,0),IFERROR(VLOOKUP(LEFT(F125,FIND("-",F125)-1),A2_SaLi!$B$8:$E$507,4,0),""))</f>
        <v/>
      </c>
      <c r="H125" s="17"/>
      <c r="I125" s="19"/>
      <c r="J125" s="19"/>
      <c r="K125" s="19"/>
      <c r="L125" s="19"/>
    </row>
    <row r="126" spans="1:12" x14ac:dyDescent="0.25">
      <c r="A126" s="10"/>
      <c r="B126" s="10"/>
      <c r="C126" s="10"/>
      <c r="D126" s="382"/>
      <c r="E126" s="10"/>
      <c r="F126" s="383"/>
      <c r="G126" s="387" t="str">
        <f>IFERROR(VLOOKUP(_xlfn.NUMBERVALUE(LEFT(F126,FIND("-",F126)-1)),A2_SaLi!$B$8:$E$507,4,0),IFERROR(VLOOKUP(LEFT(F126,FIND("-",F126)-1),A2_SaLi!$B$8:$E$507,4,0),""))</f>
        <v/>
      </c>
      <c r="H126" s="17"/>
      <c r="I126" s="19"/>
      <c r="J126" s="19"/>
      <c r="K126" s="19"/>
      <c r="L126" s="19"/>
    </row>
    <row r="127" spans="1:12" x14ac:dyDescent="0.25">
      <c r="A127" s="10"/>
      <c r="B127" s="10"/>
      <c r="C127" s="10"/>
      <c r="D127" s="382"/>
      <c r="E127" s="10"/>
      <c r="F127" s="383"/>
      <c r="G127" s="387" t="str">
        <f>IFERROR(VLOOKUP(_xlfn.NUMBERVALUE(LEFT(F127,FIND("-",F127)-1)),A2_SaLi!$B$8:$E$507,4,0),IFERROR(VLOOKUP(LEFT(F127,FIND("-",F127)-1),A2_SaLi!$B$8:$E$507,4,0),""))</f>
        <v/>
      </c>
      <c r="H127" s="17"/>
      <c r="I127" s="19"/>
      <c r="J127" s="19"/>
      <c r="K127" s="19"/>
      <c r="L127" s="19"/>
    </row>
    <row r="128" spans="1:12" x14ac:dyDescent="0.25">
      <c r="A128" s="10"/>
      <c r="B128" s="10"/>
      <c r="C128" s="10"/>
      <c r="D128" s="382"/>
      <c r="E128" s="10"/>
      <c r="F128" s="383"/>
      <c r="G128" s="387" t="str">
        <f>IFERROR(VLOOKUP(_xlfn.NUMBERVALUE(LEFT(F128,FIND("-",F128)-1)),A2_SaLi!$B$8:$E$507,4,0),IFERROR(VLOOKUP(LEFT(F128,FIND("-",F128)-1),A2_SaLi!$B$8:$E$507,4,0),""))</f>
        <v/>
      </c>
      <c r="H128" s="17"/>
      <c r="I128" s="19"/>
      <c r="J128" s="19"/>
      <c r="K128" s="19"/>
      <c r="L128" s="19"/>
    </row>
    <row r="129" spans="1:12" x14ac:dyDescent="0.25">
      <c r="A129" s="10"/>
      <c r="B129" s="10"/>
      <c r="C129" s="10"/>
      <c r="D129" s="382"/>
      <c r="E129" s="10"/>
      <c r="F129" s="383"/>
      <c r="G129" s="387" t="str">
        <f>IFERROR(VLOOKUP(_xlfn.NUMBERVALUE(LEFT(F129,FIND("-",F129)-1)),A2_SaLi!$B$8:$E$507,4,0),IFERROR(VLOOKUP(LEFT(F129,FIND("-",F129)-1),A2_SaLi!$B$8:$E$507,4,0),""))</f>
        <v/>
      </c>
      <c r="H129" s="17"/>
      <c r="I129" s="19"/>
      <c r="J129" s="19"/>
      <c r="K129" s="19"/>
      <c r="L129" s="19"/>
    </row>
    <row r="130" spans="1:12" x14ac:dyDescent="0.25">
      <c r="A130" s="10"/>
      <c r="B130" s="10"/>
      <c r="C130" s="10"/>
      <c r="D130" s="382"/>
      <c r="E130" s="10"/>
      <c r="F130" s="383"/>
      <c r="G130" s="387" t="str">
        <f>IFERROR(VLOOKUP(_xlfn.NUMBERVALUE(LEFT(F130,FIND("-",F130)-1)),A2_SaLi!$B$8:$E$507,4,0),IFERROR(VLOOKUP(LEFT(F130,FIND("-",F130)-1),A2_SaLi!$B$8:$E$507,4,0),""))</f>
        <v/>
      </c>
      <c r="H130" s="17"/>
      <c r="I130" s="19"/>
      <c r="J130" s="19"/>
      <c r="K130" s="19"/>
      <c r="L130" s="19"/>
    </row>
    <row r="131" spans="1:12" x14ac:dyDescent="0.25">
      <c r="A131" s="10"/>
      <c r="B131" s="10"/>
      <c r="C131" s="10"/>
      <c r="D131" s="382"/>
      <c r="E131" s="10"/>
      <c r="F131" s="383"/>
      <c r="G131" s="387" t="str">
        <f>IFERROR(VLOOKUP(_xlfn.NUMBERVALUE(LEFT(F131,FIND("-",F131)-1)),A2_SaLi!$B$8:$E$507,4,0),IFERROR(VLOOKUP(LEFT(F131,FIND("-",F131)-1),A2_SaLi!$B$8:$E$507,4,0),""))</f>
        <v/>
      </c>
      <c r="H131" s="17"/>
      <c r="I131" s="19"/>
      <c r="J131" s="19"/>
      <c r="K131" s="19"/>
      <c r="L131" s="19"/>
    </row>
    <row r="132" spans="1:12" x14ac:dyDescent="0.25">
      <c r="A132" s="10"/>
      <c r="B132" s="10"/>
      <c r="C132" s="10"/>
      <c r="D132" s="382"/>
      <c r="E132" s="10"/>
      <c r="F132" s="383"/>
      <c r="G132" s="387" t="str">
        <f>IFERROR(VLOOKUP(_xlfn.NUMBERVALUE(LEFT(F132,FIND("-",F132)-1)),A2_SaLi!$B$8:$E$507,4,0),IFERROR(VLOOKUP(LEFT(F132,FIND("-",F132)-1),A2_SaLi!$B$8:$E$507,4,0),""))</f>
        <v/>
      </c>
      <c r="H132" s="17"/>
      <c r="I132" s="19"/>
      <c r="J132" s="19"/>
      <c r="K132" s="19"/>
      <c r="L132" s="19"/>
    </row>
    <row r="133" spans="1:12" x14ac:dyDescent="0.25">
      <c r="A133" s="10"/>
      <c r="B133" s="10"/>
      <c r="C133" s="10"/>
      <c r="D133" s="382"/>
      <c r="E133" s="10"/>
      <c r="F133" s="383"/>
      <c r="G133" s="387" t="str">
        <f>IFERROR(VLOOKUP(_xlfn.NUMBERVALUE(LEFT(F133,FIND("-",F133)-1)),A2_SaLi!$B$8:$E$507,4,0),IFERROR(VLOOKUP(LEFT(F133,FIND("-",F133)-1),A2_SaLi!$B$8:$E$507,4,0),""))</f>
        <v/>
      </c>
      <c r="H133" s="17"/>
      <c r="I133" s="19"/>
      <c r="J133" s="19"/>
      <c r="K133" s="19"/>
      <c r="L133" s="19"/>
    </row>
    <row r="134" spans="1:12" x14ac:dyDescent="0.25">
      <c r="A134" s="10"/>
      <c r="B134" s="10"/>
      <c r="C134" s="10"/>
      <c r="D134" s="382"/>
      <c r="E134" s="10"/>
      <c r="F134" s="383"/>
      <c r="G134" s="387" t="str">
        <f>IFERROR(VLOOKUP(_xlfn.NUMBERVALUE(LEFT(F134,FIND("-",F134)-1)),A2_SaLi!$B$8:$E$507,4,0),IFERROR(VLOOKUP(LEFT(F134,FIND("-",F134)-1),A2_SaLi!$B$8:$E$507,4,0),""))</f>
        <v/>
      </c>
      <c r="H134" s="17"/>
      <c r="I134" s="19"/>
      <c r="J134" s="19"/>
      <c r="K134" s="19"/>
      <c r="L134" s="19"/>
    </row>
    <row r="135" spans="1:12" x14ac:dyDescent="0.25">
      <c r="A135" s="10"/>
      <c r="B135" s="10"/>
      <c r="C135" s="10"/>
      <c r="D135" s="382"/>
      <c r="E135" s="10"/>
      <c r="F135" s="383"/>
      <c r="G135" s="387" t="str">
        <f>IFERROR(VLOOKUP(_xlfn.NUMBERVALUE(LEFT(F135,FIND("-",F135)-1)),A2_SaLi!$B$8:$E$507,4,0),IFERROR(VLOOKUP(LEFT(F135,FIND("-",F135)-1),A2_SaLi!$B$8:$E$507,4,0),""))</f>
        <v/>
      </c>
      <c r="H135" s="17"/>
      <c r="I135" s="19"/>
      <c r="J135" s="19"/>
      <c r="K135" s="19"/>
      <c r="L135" s="19"/>
    </row>
    <row r="136" spans="1:12" x14ac:dyDescent="0.25">
      <c r="A136" s="10"/>
      <c r="B136" s="10"/>
      <c r="C136" s="10"/>
      <c r="D136" s="382"/>
      <c r="E136" s="10"/>
      <c r="F136" s="383"/>
      <c r="G136" s="387" t="str">
        <f>IFERROR(VLOOKUP(_xlfn.NUMBERVALUE(LEFT(F136,FIND("-",F136)-1)),A2_SaLi!$B$8:$E$507,4,0),IFERROR(VLOOKUP(LEFT(F136,FIND("-",F136)-1),A2_SaLi!$B$8:$E$507,4,0),""))</f>
        <v/>
      </c>
      <c r="H136" s="17"/>
      <c r="I136" s="19"/>
      <c r="J136" s="19"/>
      <c r="K136" s="19"/>
      <c r="L136" s="19"/>
    </row>
    <row r="137" spans="1:12" x14ac:dyDescent="0.25">
      <c r="A137" s="10"/>
      <c r="B137" s="10"/>
      <c r="C137" s="10"/>
      <c r="D137" s="382"/>
      <c r="E137" s="10"/>
      <c r="F137" s="383"/>
      <c r="G137" s="387" t="str">
        <f>IFERROR(VLOOKUP(_xlfn.NUMBERVALUE(LEFT(F137,FIND("-",F137)-1)),A2_SaLi!$B$8:$E$507,4,0),IFERROR(VLOOKUP(LEFT(F137,FIND("-",F137)-1),A2_SaLi!$B$8:$E$507,4,0),""))</f>
        <v/>
      </c>
      <c r="H137" s="17"/>
      <c r="I137" s="19"/>
      <c r="J137" s="19"/>
      <c r="K137" s="19"/>
      <c r="L137" s="19"/>
    </row>
    <row r="138" spans="1:12" x14ac:dyDescent="0.25">
      <c r="A138" s="10"/>
      <c r="B138" s="10"/>
      <c r="C138" s="10"/>
      <c r="D138" s="382"/>
      <c r="E138" s="10"/>
      <c r="F138" s="383"/>
      <c r="G138" s="387" t="str">
        <f>IFERROR(VLOOKUP(_xlfn.NUMBERVALUE(LEFT(F138,FIND("-",F138)-1)),A2_SaLi!$B$8:$E$507,4,0),IFERROR(VLOOKUP(LEFT(F138,FIND("-",F138)-1),A2_SaLi!$B$8:$E$507,4,0),""))</f>
        <v/>
      </c>
      <c r="H138" s="17"/>
      <c r="I138" s="19"/>
      <c r="J138" s="19"/>
      <c r="K138" s="19"/>
      <c r="L138" s="19"/>
    </row>
    <row r="139" spans="1:12" x14ac:dyDescent="0.25">
      <c r="A139" s="10"/>
      <c r="B139" s="10"/>
      <c r="C139" s="10"/>
      <c r="D139" s="382"/>
      <c r="E139" s="10"/>
      <c r="F139" s="383"/>
      <c r="G139" s="387" t="str">
        <f>IFERROR(VLOOKUP(_xlfn.NUMBERVALUE(LEFT(F139,FIND("-",F139)-1)),A2_SaLi!$B$8:$E$507,4,0),IFERROR(VLOOKUP(LEFT(F139,FIND("-",F139)-1),A2_SaLi!$B$8:$E$507,4,0),""))</f>
        <v/>
      </c>
      <c r="H139" s="17"/>
      <c r="I139" s="19"/>
      <c r="J139" s="19"/>
      <c r="K139" s="19"/>
      <c r="L139" s="19"/>
    </row>
    <row r="140" spans="1:12" x14ac:dyDescent="0.25">
      <c r="A140" s="10"/>
      <c r="B140" s="10"/>
      <c r="C140" s="10"/>
      <c r="D140" s="382"/>
      <c r="E140" s="10"/>
      <c r="F140" s="383"/>
      <c r="G140" s="387" t="str">
        <f>IFERROR(VLOOKUP(_xlfn.NUMBERVALUE(LEFT(F140,FIND("-",F140)-1)),A2_SaLi!$B$8:$E$507,4,0),IFERROR(VLOOKUP(LEFT(F140,FIND("-",F140)-1),A2_SaLi!$B$8:$E$507,4,0),""))</f>
        <v/>
      </c>
      <c r="H140" s="17"/>
      <c r="I140" s="19"/>
      <c r="J140" s="19"/>
      <c r="K140" s="19"/>
      <c r="L140" s="19"/>
    </row>
    <row r="141" spans="1:12" x14ac:dyDescent="0.25">
      <c r="A141" s="10"/>
      <c r="B141" s="10"/>
      <c r="C141" s="10"/>
      <c r="D141" s="382"/>
      <c r="E141" s="10"/>
      <c r="F141" s="383"/>
      <c r="G141" s="387" t="str">
        <f>IFERROR(VLOOKUP(_xlfn.NUMBERVALUE(LEFT(F141,FIND("-",F141)-1)),A2_SaLi!$B$8:$E$507,4,0),IFERROR(VLOOKUP(LEFT(F141,FIND("-",F141)-1),A2_SaLi!$B$8:$E$507,4,0),""))</f>
        <v/>
      </c>
      <c r="H141" s="17"/>
      <c r="I141" s="19"/>
      <c r="J141" s="19"/>
      <c r="K141" s="19"/>
      <c r="L141" s="19"/>
    </row>
    <row r="142" spans="1:12" x14ac:dyDescent="0.25">
      <c r="A142" s="10"/>
      <c r="B142" s="10"/>
      <c r="C142" s="10"/>
      <c r="D142" s="382"/>
      <c r="E142" s="10"/>
      <c r="F142" s="383"/>
      <c r="G142" s="387" t="str">
        <f>IFERROR(VLOOKUP(_xlfn.NUMBERVALUE(LEFT(F142,FIND("-",F142)-1)),A2_SaLi!$B$8:$E$507,4,0),IFERROR(VLOOKUP(LEFT(F142,FIND("-",F142)-1),A2_SaLi!$B$8:$E$507,4,0),""))</f>
        <v/>
      </c>
      <c r="H142" s="17"/>
      <c r="I142" s="19"/>
      <c r="J142" s="19"/>
      <c r="K142" s="19"/>
      <c r="L142" s="19"/>
    </row>
    <row r="143" spans="1:12" x14ac:dyDescent="0.25">
      <c r="A143" s="10"/>
      <c r="B143" s="10"/>
      <c r="C143" s="10"/>
      <c r="D143" s="382"/>
      <c r="E143" s="10"/>
      <c r="F143" s="383"/>
      <c r="G143" s="387" t="str">
        <f>IFERROR(VLOOKUP(_xlfn.NUMBERVALUE(LEFT(F143,FIND("-",F143)-1)),A2_SaLi!$B$8:$E$507,4,0),IFERROR(VLOOKUP(LEFT(F143,FIND("-",F143)-1),A2_SaLi!$B$8:$E$507,4,0),""))</f>
        <v/>
      </c>
      <c r="H143" s="17"/>
      <c r="I143" s="19"/>
      <c r="J143" s="19"/>
      <c r="K143" s="19"/>
      <c r="L143" s="19"/>
    </row>
    <row r="144" spans="1:12" x14ac:dyDescent="0.25">
      <c r="A144" s="10"/>
      <c r="B144" s="10"/>
      <c r="C144" s="10"/>
      <c r="D144" s="382"/>
      <c r="E144" s="10"/>
      <c r="F144" s="383"/>
      <c r="G144" s="387" t="str">
        <f>IFERROR(VLOOKUP(_xlfn.NUMBERVALUE(LEFT(F144,FIND("-",F144)-1)),A2_SaLi!$B$8:$E$507,4,0),IFERROR(VLOOKUP(LEFT(F144,FIND("-",F144)-1),A2_SaLi!$B$8:$E$507,4,0),""))</f>
        <v/>
      </c>
      <c r="H144" s="17"/>
      <c r="I144" s="19"/>
      <c r="J144" s="19"/>
      <c r="K144" s="19"/>
      <c r="L144" s="19"/>
    </row>
    <row r="145" spans="1:12" x14ac:dyDescent="0.25">
      <c r="A145" s="10"/>
      <c r="B145" s="10"/>
      <c r="C145" s="10"/>
      <c r="D145" s="382"/>
      <c r="E145" s="10"/>
      <c r="F145" s="383"/>
      <c r="G145" s="387" t="str">
        <f>IFERROR(VLOOKUP(_xlfn.NUMBERVALUE(LEFT(F145,FIND("-",F145)-1)),A2_SaLi!$B$8:$E$507,4,0),IFERROR(VLOOKUP(LEFT(F145,FIND("-",F145)-1),A2_SaLi!$B$8:$E$507,4,0),""))</f>
        <v/>
      </c>
      <c r="H145" s="17"/>
      <c r="I145" s="19"/>
      <c r="J145" s="19"/>
      <c r="K145" s="19"/>
      <c r="L145" s="19"/>
    </row>
    <row r="146" spans="1:12" x14ac:dyDescent="0.25">
      <c r="A146" s="10"/>
      <c r="B146" s="10"/>
      <c r="C146" s="10"/>
      <c r="D146" s="382"/>
      <c r="E146" s="10"/>
      <c r="F146" s="383"/>
      <c r="G146" s="387" t="str">
        <f>IFERROR(VLOOKUP(_xlfn.NUMBERVALUE(LEFT(F146,FIND("-",F146)-1)),A2_SaLi!$B$8:$E$507,4,0),IFERROR(VLOOKUP(LEFT(F146,FIND("-",F146)-1),A2_SaLi!$B$8:$E$507,4,0),""))</f>
        <v/>
      </c>
      <c r="H146" s="17"/>
      <c r="I146" s="19"/>
      <c r="J146" s="19"/>
      <c r="K146" s="19"/>
      <c r="L146" s="19"/>
    </row>
    <row r="147" spans="1:12" x14ac:dyDescent="0.25">
      <c r="A147" s="10"/>
      <c r="B147" s="10"/>
      <c r="C147" s="10"/>
      <c r="D147" s="382"/>
      <c r="E147" s="10"/>
      <c r="F147" s="383"/>
      <c r="G147" s="387" t="str">
        <f>IFERROR(VLOOKUP(_xlfn.NUMBERVALUE(LEFT(F147,FIND("-",F147)-1)),A2_SaLi!$B$8:$E$507,4,0),IFERROR(VLOOKUP(LEFT(F147,FIND("-",F147)-1),A2_SaLi!$B$8:$E$507,4,0),""))</f>
        <v/>
      </c>
      <c r="H147" s="17"/>
      <c r="I147" s="19"/>
      <c r="J147" s="19"/>
      <c r="K147" s="19"/>
      <c r="L147" s="19"/>
    </row>
    <row r="148" spans="1:12" x14ac:dyDescent="0.25">
      <c r="A148" s="10"/>
      <c r="B148" s="10"/>
      <c r="C148" s="10"/>
      <c r="D148" s="382"/>
      <c r="E148" s="10"/>
      <c r="F148" s="383"/>
      <c r="G148" s="387" t="str">
        <f>IFERROR(VLOOKUP(_xlfn.NUMBERVALUE(LEFT(F148,FIND("-",F148)-1)),A2_SaLi!$B$8:$E$507,4,0),IFERROR(VLOOKUP(LEFT(F148,FIND("-",F148)-1),A2_SaLi!$B$8:$E$507,4,0),""))</f>
        <v/>
      </c>
      <c r="H148" s="17"/>
      <c r="I148" s="19"/>
      <c r="J148" s="19"/>
      <c r="K148" s="19"/>
      <c r="L148" s="19"/>
    </row>
    <row r="149" spans="1:12" x14ac:dyDescent="0.25">
      <c r="A149" s="10"/>
      <c r="B149" s="10"/>
      <c r="C149" s="10"/>
      <c r="D149" s="382"/>
      <c r="E149" s="10"/>
      <c r="F149" s="383"/>
      <c r="G149" s="387" t="str">
        <f>IFERROR(VLOOKUP(_xlfn.NUMBERVALUE(LEFT(F149,FIND("-",F149)-1)),A2_SaLi!$B$8:$E$507,4,0),IFERROR(VLOOKUP(LEFT(F149,FIND("-",F149)-1),A2_SaLi!$B$8:$E$507,4,0),""))</f>
        <v/>
      </c>
      <c r="H149" s="17"/>
      <c r="I149" s="19"/>
      <c r="J149" s="19"/>
      <c r="K149" s="19"/>
      <c r="L149" s="19"/>
    </row>
    <row r="150" spans="1:12" x14ac:dyDescent="0.25">
      <c r="A150" s="10"/>
      <c r="B150" s="10"/>
      <c r="C150" s="10"/>
      <c r="D150" s="382"/>
      <c r="E150" s="10"/>
      <c r="F150" s="383"/>
      <c r="G150" s="387" t="str">
        <f>IFERROR(VLOOKUP(_xlfn.NUMBERVALUE(LEFT(F150,FIND("-",F150)-1)),A2_SaLi!$B$8:$E$507,4,0),IFERROR(VLOOKUP(LEFT(F150,FIND("-",F150)-1),A2_SaLi!$B$8:$E$507,4,0),""))</f>
        <v/>
      </c>
      <c r="H150" s="17"/>
      <c r="I150" s="19"/>
      <c r="J150" s="19"/>
      <c r="K150" s="19"/>
      <c r="L150" s="19"/>
    </row>
    <row r="151" spans="1:12" x14ac:dyDescent="0.25">
      <c r="A151" s="10"/>
      <c r="B151" s="10"/>
      <c r="C151" s="10"/>
      <c r="D151" s="382"/>
      <c r="E151" s="10"/>
      <c r="F151" s="383"/>
      <c r="G151" s="387" t="str">
        <f>IFERROR(VLOOKUP(_xlfn.NUMBERVALUE(LEFT(F151,FIND("-",F151)-1)),A2_SaLi!$B$8:$E$507,4,0),IFERROR(VLOOKUP(LEFT(F151,FIND("-",F151)-1),A2_SaLi!$B$8:$E$507,4,0),""))</f>
        <v/>
      </c>
      <c r="H151" s="17"/>
      <c r="I151" s="19"/>
      <c r="J151" s="19"/>
      <c r="K151" s="19"/>
      <c r="L151" s="19"/>
    </row>
    <row r="152" spans="1:12" x14ac:dyDescent="0.25">
      <c r="A152" s="10"/>
      <c r="B152" s="10"/>
      <c r="C152" s="10"/>
      <c r="D152" s="382"/>
      <c r="E152" s="10"/>
      <c r="F152" s="383"/>
      <c r="G152" s="387" t="str">
        <f>IFERROR(VLOOKUP(_xlfn.NUMBERVALUE(LEFT(F152,FIND("-",F152)-1)),A2_SaLi!$B$8:$E$507,4,0),IFERROR(VLOOKUP(LEFT(F152,FIND("-",F152)-1),A2_SaLi!$B$8:$E$507,4,0),""))</f>
        <v/>
      </c>
      <c r="H152" s="17"/>
      <c r="I152" s="19"/>
      <c r="J152" s="19"/>
      <c r="K152" s="19"/>
      <c r="L152" s="19"/>
    </row>
    <row r="153" spans="1:12" x14ac:dyDescent="0.25">
      <c r="A153" s="10"/>
      <c r="B153" s="10"/>
      <c r="C153" s="10"/>
      <c r="D153" s="382"/>
      <c r="E153" s="10"/>
      <c r="F153" s="383"/>
      <c r="G153" s="387" t="str">
        <f>IFERROR(VLOOKUP(_xlfn.NUMBERVALUE(LEFT(F153,FIND("-",F153)-1)),A2_SaLi!$B$8:$E$507,4,0),IFERROR(VLOOKUP(LEFT(F153,FIND("-",F153)-1),A2_SaLi!$B$8:$E$507,4,0),""))</f>
        <v/>
      </c>
      <c r="H153" s="17"/>
      <c r="I153" s="19"/>
      <c r="J153" s="19"/>
      <c r="K153" s="19"/>
      <c r="L153" s="19"/>
    </row>
    <row r="154" spans="1:12" x14ac:dyDescent="0.25">
      <c r="A154" s="10"/>
      <c r="B154" s="10"/>
      <c r="C154" s="10"/>
      <c r="D154" s="382"/>
      <c r="E154" s="10"/>
      <c r="F154" s="383"/>
      <c r="G154" s="387" t="str">
        <f>IFERROR(VLOOKUP(_xlfn.NUMBERVALUE(LEFT(F154,FIND("-",F154)-1)),A2_SaLi!$B$8:$E$507,4,0),IFERROR(VLOOKUP(LEFT(F154,FIND("-",F154)-1),A2_SaLi!$B$8:$E$507,4,0),""))</f>
        <v/>
      </c>
      <c r="H154" s="17"/>
      <c r="I154" s="19"/>
      <c r="J154" s="19"/>
      <c r="K154" s="19"/>
      <c r="L154" s="19"/>
    </row>
    <row r="155" spans="1:12" x14ac:dyDescent="0.25">
      <c r="A155" s="10"/>
      <c r="B155" s="10"/>
      <c r="C155" s="10"/>
      <c r="D155" s="382"/>
      <c r="E155" s="10"/>
      <c r="F155" s="383"/>
      <c r="G155" s="387" t="str">
        <f>IFERROR(VLOOKUP(_xlfn.NUMBERVALUE(LEFT(F155,FIND("-",F155)-1)),A2_SaLi!$B$8:$E$507,4,0),IFERROR(VLOOKUP(LEFT(F155,FIND("-",F155)-1),A2_SaLi!$B$8:$E$507,4,0),""))</f>
        <v/>
      </c>
      <c r="H155" s="17"/>
      <c r="I155" s="19"/>
      <c r="J155" s="19"/>
      <c r="K155" s="19"/>
      <c r="L155" s="19"/>
    </row>
    <row r="156" spans="1:12" x14ac:dyDescent="0.25">
      <c r="A156" s="10"/>
      <c r="B156" s="10"/>
      <c r="C156" s="10"/>
      <c r="D156" s="382"/>
      <c r="E156" s="10"/>
      <c r="F156" s="383"/>
      <c r="G156" s="387" t="str">
        <f>IFERROR(VLOOKUP(_xlfn.NUMBERVALUE(LEFT(F156,FIND("-",F156)-1)),A2_SaLi!$B$8:$E$507,4,0),IFERROR(VLOOKUP(LEFT(F156,FIND("-",F156)-1),A2_SaLi!$B$8:$E$507,4,0),""))</f>
        <v/>
      </c>
      <c r="H156" s="17"/>
      <c r="I156" s="19"/>
      <c r="J156" s="19"/>
      <c r="K156" s="19"/>
      <c r="L156" s="19"/>
    </row>
    <row r="157" spans="1:12" x14ac:dyDescent="0.25">
      <c r="A157" s="10"/>
      <c r="B157" s="10"/>
      <c r="C157" s="10"/>
      <c r="D157" s="382"/>
      <c r="E157" s="10"/>
      <c r="F157" s="383"/>
      <c r="G157" s="387" t="str">
        <f>IFERROR(VLOOKUP(_xlfn.NUMBERVALUE(LEFT(F157,FIND("-",F157)-1)),A2_SaLi!$B$8:$E$507,4,0),IFERROR(VLOOKUP(LEFT(F157,FIND("-",F157)-1),A2_SaLi!$B$8:$E$507,4,0),""))</f>
        <v/>
      </c>
      <c r="H157" s="17"/>
      <c r="I157" s="19"/>
      <c r="J157" s="19"/>
      <c r="K157" s="19"/>
      <c r="L157" s="19"/>
    </row>
    <row r="158" spans="1:12" x14ac:dyDescent="0.25">
      <c r="A158" s="10"/>
      <c r="B158" s="10"/>
      <c r="C158" s="10"/>
      <c r="D158" s="382"/>
      <c r="E158" s="10"/>
      <c r="F158" s="383"/>
      <c r="G158" s="387" t="str">
        <f>IFERROR(VLOOKUP(_xlfn.NUMBERVALUE(LEFT(F158,FIND("-",F158)-1)),A2_SaLi!$B$8:$E$507,4,0),IFERROR(VLOOKUP(LEFT(F158,FIND("-",F158)-1),A2_SaLi!$B$8:$E$507,4,0),""))</f>
        <v/>
      </c>
      <c r="H158" s="17"/>
      <c r="I158" s="19"/>
      <c r="J158" s="19"/>
      <c r="K158" s="19"/>
      <c r="L158" s="19"/>
    </row>
    <row r="159" spans="1:12" x14ac:dyDescent="0.25">
      <c r="A159" s="10"/>
      <c r="B159" s="10"/>
      <c r="C159" s="10"/>
      <c r="D159" s="382"/>
      <c r="E159" s="10"/>
      <c r="F159" s="383"/>
      <c r="G159" s="387" t="str">
        <f>IFERROR(VLOOKUP(_xlfn.NUMBERVALUE(LEFT(F159,FIND("-",F159)-1)),A2_SaLi!$B$8:$E$507,4,0),IFERROR(VLOOKUP(LEFT(F159,FIND("-",F159)-1),A2_SaLi!$B$8:$E$507,4,0),""))</f>
        <v/>
      </c>
      <c r="H159" s="17"/>
      <c r="I159" s="19"/>
      <c r="J159" s="19"/>
      <c r="K159" s="19"/>
      <c r="L159" s="19"/>
    </row>
    <row r="160" spans="1:12" x14ac:dyDescent="0.25">
      <c r="A160" s="10"/>
      <c r="B160" s="10"/>
      <c r="C160" s="10"/>
      <c r="D160" s="382"/>
      <c r="E160" s="10"/>
      <c r="F160" s="383"/>
      <c r="G160" s="387" t="str">
        <f>IFERROR(VLOOKUP(_xlfn.NUMBERVALUE(LEFT(F160,FIND("-",F160)-1)),A2_SaLi!$B$8:$E$507,4,0),IFERROR(VLOOKUP(LEFT(F160,FIND("-",F160)-1),A2_SaLi!$B$8:$E$507,4,0),""))</f>
        <v/>
      </c>
      <c r="H160" s="17"/>
      <c r="I160" s="19"/>
      <c r="J160" s="19"/>
      <c r="K160" s="19"/>
      <c r="L160" s="19"/>
    </row>
    <row r="161" spans="1:12" x14ac:dyDescent="0.25">
      <c r="A161" s="10"/>
      <c r="B161" s="10"/>
      <c r="C161" s="10"/>
      <c r="D161" s="382"/>
      <c r="E161" s="10"/>
      <c r="F161" s="383"/>
      <c r="G161" s="387" t="str">
        <f>IFERROR(VLOOKUP(_xlfn.NUMBERVALUE(LEFT(F161,FIND("-",F161)-1)),A2_SaLi!$B$8:$E$507,4,0),IFERROR(VLOOKUP(LEFT(F161,FIND("-",F161)-1),A2_SaLi!$B$8:$E$507,4,0),""))</f>
        <v/>
      </c>
      <c r="H161" s="17"/>
      <c r="I161" s="19"/>
      <c r="J161" s="19"/>
      <c r="K161" s="19"/>
      <c r="L161" s="19"/>
    </row>
    <row r="162" spans="1:12" x14ac:dyDescent="0.25">
      <c r="A162" s="10"/>
      <c r="B162" s="10"/>
      <c r="C162" s="10"/>
      <c r="D162" s="382"/>
      <c r="E162" s="10"/>
      <c r="F162" s="383"/>
      <c r="G162" s="387" t="str">
        <f>IFERROR(VLOOKUP(_xlfn.NUMBERVALUE(LEFT(F162,FIND("-",F162)-1)),A2_SaLi!$B$8:$E$507,4,0),IFERROR(VLOOKUP(LEFT(F162,FIND("-",F162)-1),A2_SaLi!$B$8:$E$507,4,0),""))</f>
        <v/>
      </c>
      <c r="H162" s="17"/>
      <c r="I162" s="19"/>
      <c r="J162" s="19"/>
      <c r="K162" s="19"/>
      <c r="L162" s="19"/>
    </row>
    <row r="163" spans="1:12" x14ac:dyDescent="0.25">
      <c r="A163" s="10"/>
      <c r="B163" s="10"/>
      <c r="C163" s="10"/>
      <c r="D163" s="382"/>
      <c r="E163" s="10"/>
      <c r="F163" s="383"/>
      <c r="G163" s="387" t="str">
        <f>IFERROR(VLOOKUP(_xlfn.NUMBERVALUE(LEFT(F163,FIND("-",F163)-1)),A2_SaLi!$B$8:$E$507,4,0),IFERROR(VLOOKUP(LEFT(F163,FIND("-",F163)-1),A2_SaLi!$B$8:$E$507,4,0),""))</f>
        <v/>
      </c>
      <c r="H163" s="17"/>
      <c r="I163" s="19"/>
      <c r="J163" s="19"/>
      <c r="K163" s="19"/>
      <c r="L163" s="19"/>
    </row>
    <row r="164" spans="1:12" x14ac:dyDescent="0.25">
      <c r="A164" s="10"/>
      <c r="B164" s="10"/>
      <c r="C164" s="10"/>
      <c r="D164" s="382"/>
      <c r="E164" s="10"/>
      <c r="F164" s="383"/>
      <c r="G164" s="387" t="str">
        <f>IFERROR(VLOOKUP(_xlfn.NUMBERVALUE(LEFT(F164,FIND("-",F164)-1)),A2_SaLi!$B$8:$E$507,4,0),IFERROR(VLOOKUP(LEFT(F164,FIND("-",F164)-1),A2_SaLi!$B$8:$E$507,4,0),""))</f>
        <v/>
      </c>
      <c r="H164" s="17"/>
      <c r="I164" s="19"/>
      <c r="J164" s="19"/>
      <c r="K164" s="19"/>
      <c r="L164" s="19"/>
    </row>
    <row r="165" spans="1:12" x14ac:dyDescent="0.25">
      <c r="A165" s="10"/>
      <c r="B165" s="10"/>
      <c r="C165" s="10"/>
      <c r="D165" s="382"/>
      <c r="E165" s="10"/>
      <c r="F165" s="383"/>
      <c r="G165" s="387" t="str">
        <f>IFERROR(VLOOKUP(_xlfn.NUMBERVALUE(LEFT(F165,FIND("-",F165)-1)),A2_SaLi!$B$8:$E$507,4,0),IFERROR(VLOOKUP(LEFT(F165,FIND("-",F165)-1),A2_SaLi!$B$8:$E$507,4,0),""))</f>
        <v/>
      </c>
      <c r="H165" s="17"/>
      <c r="I165" s="19"/>
      <c r="J165" s="19"/>
      <c r="K165" s="19"/>
      <c r="L165" s="19"/>
    </row>
    <row r="166" spans="1:12" x14ac:dyDescent="0.25">
      <c r="A166" s="10"/>
      <c r="B166" s="10"/>
      <c r="C166" s="10"/>
      <c r="D166" s="382"/>
      <c r="E166" s="10"/>
      <c r="F166" s="383"/>
      <c r="G166" s="387" t="str">
        <f>IFERROR(VLOOKUP(_xlfn.NUMBERVALUE(LEFT(F166,FIND("-",F166)-1)),A2_SaLi!$B$8:$E$507,4,0),IFERROR(VLOOKUP(LEFT(F166,FIND("-",F166)-1),A2_SaLi!$B$8:$E$507,4,0),""))</f>
        <v/>
      </c>
      <c r="H166" s="17"/>
      <c r="I166" s="19"/>
      <c r="J166" s="19"/>
      <c r="K166" s="19"/>
      <c r="L166" s="19"/>
    </row>
    <row r="167" spans="1:12" x14ac:dyDescent="0.25">
      <c r="A167" s="10"/>
      <c r="B167" s="10"/>
      <c r="C167" s="10"/>
      <c r="D167" s="382"/>
      <c r="E167" s="10"/>
      <c r="F167" s="383"/>
      <c r="G167" s="387" t="str">
        <f>IFERROR(VLOOKUP(_xlfn.NUMBERVALUE(LEFT(F167,FIND("-",F167)-1)),A2_SaLi!$B$8:$E$507,4,0),IFERROR(VLOOKUP(LEFT(F167,FIND("-",F167)-1),A2_SaLi!$B$8:$E$507,4,0),""))</f>
        <v/>
      </c>
      <c r="H167" s="17"/>
      <c r="I167" s="19"/>
      <c r="J167" s="19"/>
      <c r="K167" s="19"/>
      <c r="L167" s="19"/>
    </row>
    <row r="168" spans="1:12" x14ac:dyDescent="0.25">
      <c r="A168" s="10"/>
      <c r="B168" s="10"/>
      <c r="C168" s="10"/>
      <c r="D168" s="382"/>
      <c r="E168" s="10"/>
      <c r="F168" s="383"/>
      <c r="G168" s="387" t="str">
        <f>IFERROR(VLOOKUP(_xlfn.NUMBERVALUE(LEFT(F168,FIND("-",F168)-1)),A2_SaLi!$B$8:$E$507,4,0),IFERROR(VLOOKUP(LEFT(F168,FIND("-",F168)-1),A2_SaLi!$B$8:$E$507,4,0),""))</f>
        <v/>
      </c>
      <c r="H168" s="17"/>
      <c r="I168" s="19"/>
      <c r="J168" s="19"/>
      <c r="K168" s="19"/>
      <c r="L168" s="19"/>
    </row>
    <row r="169" spans="1:12" x14ac:dyDescent="0.25">
      <c r="A169" s="10"/>
      <c r="B169" s="10"/>
      <c r="C169" s="10"/>
      <c r="D169" s="382"/>
      <c r="E169" s="10"/>
      <c r="F169" s="383"/>
      <c r="G169" s="387" t="str">
        <f>IFERROR(VLOOKUP(_xlfn.NUMBERVALUE(LEFT(F169,FIND("-",F169)-1)),A2_SaLi!$B$8:$E$507,4,0),IFERROR(VLOOKUP(LEFT(F169,FIND("-",F169)-1),A2_SaLi!$B$8:$E$507,4,0),""))</f>
        <v/>
      </c>
      <c r="H169" s="17"/>
      <c r="I169" s="19"/>
      <c r="J169" s="19"/>
      <c r="K169" s="19"/>
      <c r="L169" s="19"/>
    </row>
    <row r="170" spans="1:12" x14ac:dyDescent="0.25">
      <c r="A170" s="10"/>
      <c r="B170" s="10"/>
      <c r="C170" s="10"/>
      <c r="D170" s="382"/>
      <c r="E170" s="10"/>
      <c r="F170" s="383"/>
      <c r="G170" s="387" t="str">
        <f>IFERROR(VLOOKUP(_xlfn.NUMBERVALUE(LEFT(F170,FIND("-",F170)-1)),A2_SaLi!$B$8:$E$507,4,0),IFERROR(VLOOKUP(LEFT(F170,FIND("-",F170)-1),A2_SaLi!$B$8:$E$507,4,0),""))</f>
        <v/>
      </c>
      <c r="H170" s="17"/>
      <c r="I170" s="19"/>
      <c r="J170" s="19"/>
      <c r="K170" s="19"/>
      <c r="L170" s="19"/>
    </row>
    <row r="171" spans="1:12" x14ac:dyDescent="0.25">
      <c r="A171" s="10"/>
      <c r="B171" s="10"/>
      <c r="C171" s="10"/>
      <c r="D171" s="382"/>
      <c r="E171" s="10"/>
      <c r="F171" s="383"/>
      <c r="G171" s="387" t="str">
        <f>IFERROR(VLOOKUP(_xlfn.NUMBERVALUE(LEFT(F171,FIND("-",F171)-1)),A2_SaLi!$B$8:$E$507,4,0),IFERROR(VLOOKUP(LEFT(F171,FIND("-",F171)-1),A2_SaLi!$B$8:$E$507,4,0),""))</f>
        <v/>
      </c>
      <c r="H171" s="17"/>
      <c r="I171" s="19"/>
      <c r="J171" s="19"/>
      <c r="K171" s="19"/>
      <c r="L171" s="19"/>
    </row>
    <row r="172" spans="1:12" x14ac:dyDescent="0.25">
      <c r="A172" s="10"/>
      <c r="B172" s="10"/>
      <c r="C172" s="10"/>
      <c r="D172" s="382"/>
      <c r="E172" s="10"/>
      <c r="F172" s="383"/>
      <c r="G172" s="387" t="str">
        <f>IFERROR(VLOOKUP(_xlfn.NUMBERVALUE(LEFT(F172,FIND("-",F172)-1)),A2_SaLi!$B$8:$E$507,4,0),IFERROR(VLOOKUP(LEFT(F172,FIND("-",F172)-1),A2_SaLi!$B$8:$E$507,4,0),""))</f>
        <v/>
      </c>
      <c r="H172" s="17"/>
      <c r="I172" s="19"/>
      <c r="J172" s="19"/>
      <c r="K172" s="19"/>
      <c r="L172" s="19"/>
    </row>
    <row r="173" spans="1:12" x14ac:dyDescent="0.25">
      <c r="A173" s="10"/>
      <c r="B173" s="10"/>
      <c r="C173" s="10"/>
      <c r="D173" s="382"/>
      <c r="E173" s="10"/>
      <c r="F173" s="383"/>
      <c r="G173" s="387" t="str">
        <f>IFERROR(VLOOKUP(_xlfn.NUMBERVALUE(LEFT(F173,FIND("-",F173)-1)),A2_SaLi!$B$8:$E$507,4,0),IFERROR(VLOOKUP(LEFT(F173,FIND("-",F173)-1),A2_SaLi!$B$8:$E$507,4,0),""))</f>
        <v/>
      </c>
      <c r="H173" s="17"/>
      <c r="I173" s="19"/>
      <c r="J173" s="19"/>
      <c r="K173" s="19"/>
      <c r="L173" s="19"/>
    </row>
    <row r="174" spans="1:12" x14ac:dyDescent="0.25">
      <c r="A174" s="10"/>
      <c r="B174" s="10"/>
      <c r="C174" s="10"/>
      <c r="D174" s="382"/>
      <c r="E174" s="10"/>
      <c r="F174" s="383"/>
      <c r="G174" s="387" t="str">
        <f>IFERROR(VLOOKUP(_xlfn.NUMBERVALUE(LEFT(F174,FIND("-",F174)-1)),A2_SaLi!$B$8:$E$507,4,0),IFERROR(VLOOKUP(LEFT(F174,FIND("-",F174)-1),A2_SaLi!$B$8:$E$507,4,0),""))</f>
        <v/>
      </c>
      <c r="H174" s="17"/>
      <c r="I174" s="19"/>
      <c r="J174" s="19"/>
      <c r="K174" s="19"/>
      <c r="L174" s="19"/>
    </row>
    <row r="175" spans="1:12" x14ac:dyDescent="0.25">
      <c r="A175" s="10"/>
      <c r="B175" s="10"/>
      <c r="C175" s="10"/>
      <c r="D175" s="382"/>
      <c r="E175" s="10"/>
      <c r="F175" s="383"/>
      <c r="G175" s="387" t="str">
        <f>IFERROR(VLOOKUP(_xlfn.NUMBERVALUE(LEFT(F175,FIND("-",F175)-1)),A2_SaLi!$B$8:$E$507,4,0),IFERROR(VLOOKUP(LEFT(F175,FIND("-",F175)-1),A2_SaLi!$B$8:$E$507,4,0),""))</f>
        <v/>
      </c>
      <c r="H175" s="17"/>
      <c r="I175" s="19"/>
      <c r="J175" s="19"/>
      <c r="K175" s="19"/>
      <c r="L175" s="19"/>
    </row>
    <row r="176" spans="1:12" x14ac:dyDescent="0.25">
      <c r="A176" s="10"/>
      <c r="B176" s="10"/>
      <c r="C176" s="10"/>
      <c r="D176" s="382"/>
      <c r="E176" s="10"/>
      <c r="F176" s="383"/>
      <c r="G176" s="387" t="str">
        <f>IFERROR(VLOOKUP(_xlfn.NUMBERVALUE(LEFT(F176,FIND("-",F176)-1)),A2_SaLi!$B$8:$E$507,4,0),IFERROR(VLOOKUP(LEFT(F176,FIND("-",F176)-1),A2_SaLi!$B$8:$E$507,4,0),""))</f>
        <v/>
      </c>
      <c r="H176" s="17"/>
      <c r="I176" s="19"/>
      <c r="J176" s="19"/>
      <c r="K176" s="19"/>
      <c r="L176" s="19"/>
    </row>
    <row r="177" spans="1:12" x14ac:dyDescent="0.25">
      <c r="A177" s="10"/>
      <c r="B177" s="10"/>
      <c r="C177" s="10"/>
      <c r="D177" s="382"/>
      <c r="E177" s="10"/>
      <c r="F177" s="383"/>
      <c r="G177" s="387" t="str">
        <f>IFERROR(VLOOKUP(_xlfn.NUMBERVALUE(LEFT(F177,FIND("-",F177)-1)),A2_SaLi!$B$8:$E$507,4,0),IFERROR(VLOOKUP(LEFT(F177,FIND("-",F177)-1),A2_SaLi!$B$8:$E$507,4,0),""))</f>
        <v/>
      </c>
      <c r="H177" s="17"/>
      <c r="I177" s="19"/>
      <c r="J177" s="19"/>
      <c r="K177" s="19"/>
      <c r="L177" s="19"/>
    </row>
    <row r="178" spans="1:12" x14ac:dyDescent="0.25">
      <c r="A178" s="10"/>
      <c r="B178" s="10"/>
      <c r="C178" s="10"/>
      <c r="D178" s="382"/>
      <c r="E178" s="10"/>
      <c r="F178" s="383"/>
      <c r="G178" s="387" t="str">
        <f>IFERROR(VLOOKUP(_xlfn.NUMBERVALUE(LEFT(F178,FIND("-",F178)-1)),A2_SaLi!$B$8:$E$507,4,0),IFERROR(VLOOKUP(LEFT(F178,FIND("-",F178)-1),A2_SaLi!$B$8:$E$507,4,0),""))</f>
        <v/>
      </c>
      <c r="H178" s="17"/>
      <c r="I178" s="19"/>
      <c r="J178" s="19"/>
      <c r="K178" s="19"/>
      <c r="L178" s="19"/>
    </row>
    <row r="179" spans="1:12" x14ac:dyDescent="0.25">
      <c r="A179" s="10"/>
      <c r="B179" s="10"/>
      <c r="C179" s="10"/>
      <c r="D179" s="382"/>
      <c r="E179" s="10"/>
      <c r="F179" s="383"/>
      <c r="G179" s="387" t="str">
        <f>IFERROR(VLOOKUP(_xlfn.NUMBERVALUE(LEFT(F179,FIND("-",F179)-1)),A2_SaLi!$B$8:$E$507,4,0),IFERROR(VLOOKUP(LEFT(F179,FIND("-",F179)-1),A2_SaLi!$B$8:$E$507,4,0),""))</f>
        <v/>
      </c>
      <c r="H179" s="17"/>
      <c r="I179" s="19"/>
      <c r="J179" s="19"/>
      <c r="K179" s="19"/>
      <c r="L179" s="19"/>
    </row>
    <row r="180" spans="1:12" x14ac:dyDescent="0.25">
      <c r="A180" s="10"/>
      <c r="B180" s="10"/>
      <c r="C180" s="10"/>
      <c r="D180" s="382"/>
      <c r="E180" s="10"/>
      <c r="F180" s="383"/>
      <c r="G180" s="387" t="str">
        <f>IFERROR(VLOOKUP(_xlfn.NUMBERVALUE(LEFT(F180,FIND("-",F180)-1)),A2_SaLi!$B$8:$E$507,4,0),IFERROR(VLOOKUP(LEFT(F180,FIND("-",F180)-1),A2_SaLi!$B$8:$E$507,4,0),""))</f>
        <v/>
      </c>
      <c r="H180" s="17"/>
      <c r="I180" s="19"/>
      <c r="J180" s="19"/>
      <c r="K180" s="19"/>
      <c r="L180" s="19"/>
    </row>
    <row r="181" spans="1:12" x14ac:dyDescent="0.25">
      <c r="A181" s="10"/>
      <c r="B181" s="10"/>
      <c r="C181" s="10"/>
      <c r="D181" s="382"/>
      <c r="E181" s="10"/>
      <c r="F181" s="383"/>
      <c r="G181" s="387" t="str">
        <f>IFERROR(VLOOKUP(_xlfn.NUMBERVALUE(LEFT(F181,FIND("-",F181)-1)),A2_SaLi!$B$8:$E$507,4,0),IFERROR(VLOOKUP(LEFT(F181,FIND("-",F181)-1),A2_SaLi!$B$8:$E$507,4,0),""))</f>
        <v/>
      </c>
      <c r="H181" s="17"/>
      <c r="I181" s="19"/>
      <c r="J181" s="19"/>
      <c r="K181" s="19"/>
      <c r="L181" s="19"/>
    </row>
    <row r="182" spans="1:12" x14ac:dyDescent="0.25">
      <c r="A182" s="10"/>
      <c r="B182" s="10"/>
      <c r="C182" s="10"/>
      <c r="D182" s="382"/>
      <c r="E182" s="10"/>
      <c r="F182" s="383"/>
      <c r="G182" s="387" t="str">
        <f>IFERROR(VLOOKUP(_xlfn.NUMBERVALUE(LEFT(F182,FIND("-",F182)-1)),A2_SaLi!$B$8:$E$507,4,0),IFERROR(VLOOKUP(LEFT(F182,FIND("-",F182)-1),A2_SaLi!$B$8:$E$507,4,0),""))</f>
        <v/>
      </c>
      <c r="H182" s="17"/>
      <c r="I182" s="19"/>
      <c r="J182" s="19"/>
      <c r="K182" s="19"/>
      <c r="L182" s="19"/>
    </row>
    <row r="183" spans="1:12" x14ac:dyDescent="0.25">
      <c r="A183" s="10"/>
      <c r="B183" s="10"/>
      <c r="C183" s="10"/>
      <c r="D183" s="382"/>
      <c r="E183" s="10"/>
      <c r="F183" s="383"/>
      <c r="G183" s="387" t="str">
        <f>IFERROR(VLOOKUP(_xlfn.NUMBERVALUE(LEFT(F183,FIND("-",F183)-1)),A2_SaLi!$B$8:$E$507,4,0),IFERROR(VLOOKUP(LEFT(F183,FIND("-",F183)-1),A2_SaLi!$B$8:$E$507,4,0),""))</f>
        <v/>
      </c>
      <c r="H183" s="17"/>
      <c r="I183" s="19"/>
      <c r="J183" s="19"/>
      <c r="K183" s="19"/>
      <c r="L183" s="19"/>
    </row>
    <row r="184" spans="1:12" x14ac:dyDescent="0.25">
      <c r="A184" s="10"/>
      <c r="B184" s="10"/>
      <c r="C184" s="10"/>
      <c r="D184" s="382"/>
      <c r="E184" s="10"/>
      <c r="F184" s="383"/>
      <c r="G184" s="387" t="str">
        <f>IFERROR(VLOOKUP(_xlfn.NUMBERVALUE(LEFT(F184,FIND("-",F184)-1)),A2_SaLi!$B$8:$E$507,4,0),IFERROR(VLOOKUP(LEFT(F184,FIND("-",F184)-1),A2_SaLi!$B$8:$E$507,4,0),""))</f>
        <v/>
      </c>
      <c r="H184" s="17"/>
      <c r="I184" s="19"/>
      <c r="J184" s="19"/>
      <c r="K184" s="19"/>
      <c r="L184" s="19"/>
    </row>
    <row r="185" spans="1:12" x14ac:dyDescent="0.25">
      <c r="A185" s="10"/>
      <c r="B185" s="10"/>
      <c r="C185" s="10"/>
      <c r="D185" s="382"/>
      <c r="E185" s="10"/>
      <c r="F185" s="383"/>
      <c r="G185" s="387" t="str">
        <f>IFERROR(VLOOKUP(_xlfn.NUMBERVALUE(LEFT(F185,FIND("-",F185)-1)),A2_SaLi!$B$8:$E$507,4,0),IFERROR(VLOOKUP(LEFT(F185,FIND("-",F185)-1),A2_SaLi!$B$8:$E$507,4,0),""))</f>
        <v/>
      </c>
      <c r="H185" s="17"/>
      <c r="I185" s="19"/>
      <c r="J185" s="19"/>
      <c r="K185" s="19"/>
      <c r="L185" s="19"/>
    </row>
    <row r="186" spans="1:12" x14ac:dyDescent="0.25">
      <c r="A186" s="10"/>
      <c r="B186" s="10"/>
      <c r="C186" s="10"/>
      <c r="D186" s="382"/>
      <c r="E186" s="10"/>
      <c r="F186" s="383"/>
      <c r="G186" s="387" t="str">
        <f>IFERROR(VLOOKUP(_xlfn.NUMBERVALUE(LEFT(F186,FIND("-",F186)-1)),A2_SaLi!$B$8:$E$507,4,0),IFERROR(VLOOKUP(LEFT(F186,FIND("-",F186)-1),A2_SaLi!$B$8:$E$507,4,0),""))</f>
        <v/>
      </c>
      <c r="H186" s="17"/>
      <c r="I186" s="19"/>
      <c r="J186" s="19"/>
      <c r="K186" s="19"/>
      <c r="L186" s="19"/>
    </row>
    <row r="187" spans="1:12" x14ac:dyDescent="0.25">
      <c r="A187" s="10"/>
      <c r="B187" s="10"/>
      <c r="C187" s="10"/>
      <c r="D187" s="382"/>
      <c r="E187" s="10"/>
      <c r="F187" s="383"/>
      <c r="G187" s="387" t="str">
        <f>IFERROR(VLOOKUP(_xlfn.NUMBERVALUE(LEFT(F187,FIND("-",F187)-1)),A2_SaLi!$B$8:$E$507,4,0),IFERROR(VLOOKUP(LEFT(F187,FIND("-",F187)-1),A2_SaLi!$B$8:$E$507,4,0),""))</f>
        <v/>
      </c>
      <c r="H187" s="17"/>
      <c r="I187" s="19"/>
      <c r="J187" s="19"/>
      <c r="K187" s="19"/>
      <c r="L187" s="19"/>
    </row>
    <row r="188" spans="1:12" x14ac:dyDescent="0.25">
      <c r="A188" s="10"/>
      <c r="B188" s="10"/>
      <c r="C188" s="10"/>
      <c r="D188" s="382"/>
      <c r="E188" s="10"/>
      <c r="F188" s="383"/>
      <c r="G188" s="387" t="str">
        <f>IFERROR(VLOOKUP(_xlfn.NUMBERVALUE(LEFT(F188,FIND("-",F188)-1)),A2_SaLi!$B$8:$E$507,4,0),IFERROR(VLOOKUP(LEFT(F188,FIND("-",F188)-1),A2_SaLi!$B$8:$E$507,4,0),""))</f>
        <v/>
      </c>
      <c r="H188" s="17"/>
      <c r="I188" s="19"/>
      <c r="J188" s="19"/>
      <c r="K188" s="19"/>
      <c r="L188" s="19"/>
    </row>
    <row r="189" spans="1:12" x14ac:dyDescent="0.25">
      <c r="A189" s="10"/>
      <c r="B189" s="10"/>
      <c r="C189" s="10"/>
      <c r="D189" s="382"/>
      <c r="E189" s="10"/>
      <c r="F189" s="383"/>
      <c r="G189" s="387" t="str">
        <f>IFERROR(VLOOKUP(_xlfn.NUMBERVALUE(LEFT(F189,FIND("-",F189)-1)),A2_SaLi!$B$8:$E$507,4,0),IFERROR(VLOOKUP(LEFT(F189,FIND("-",F189)-1),A2_SaLi!$B$8:$E$507,4,0),""))</f>
        <v/>
      </c>
      <c r="H189" s="17"/>
      <c r="I189" s="19"/>
      <c r="J189" s="19"/>
      <c r="K189" s="19"/>
      <c r="L189" s="19"/>
    </row>
    <row r="190" spans="1:12" x14ac:dyDescent="0.25">
      <c r="A190" s="10"/>
      <c r="B190" s="10"/>
      <c r="C190" s="10"/>
      <c r="D190" s="382"/>
      <c r="E190" s="10"/>
      <c r="F190" s="383"/>
      <c r="G190" s="387" t="str">
        <f>IFERROR(VLOOKUP(_xlfn.NUMBERVALUE(LEFT(F190,FIND("-",F190)-1)),A2_SaLi!$B$8:$E$507,4,0),IFERROR(VLOOKUP(LEFT(F190,FIND("-",F190)-1),A2_SaLi!$B$8:$E$507,4,0),""))</f>
        <v/>
      </c>
      <c r="H190" s="17"/>
      <c r="I190" s="19"/>
      <c r="J190" s="19"/>
      <c r="K190" s="19"/>
      <c r="L190" s="19"/>
    </row>
    <row r="191" spans="1:12" x14ac:dyDescent="0.25">
      <c r="A191" s="10"/>
      <c r="B191" s="10"/>
      <c r="C191" s="10"/>
      <c r="D191" s="382"/>
      <c r="E191" s="10"/>
      <c r="F191" s="383"/>
      <c r="G191" s="387" t="str">
        <f>IFERROR(VLOOKUP(_xlfn.NUMBERVALUE(LEFT(F191,FIND("-",F191)-1)),A2_SaLi!$B$8:$E$507,4,0),IFERROR(VLOOKUP(LEFT(F191,FIND("-",F191)-1),A2_SaLi!$B$8:$E$507,4,0),""))</f>
        <v/>
      </c>
      <c r="H191" s="17"/>
      <c r="I191" s="19"/>
      <c r="J191" s="19"/>
      <c r="K191" s="19"/>
      <c r="L191" s="19"/>
    </row>
    <row r="192" spans="1:12" x14ac:dyDescent="0.25">
      <c r="A192" s="10"/>
      <c r="B192" s="10"/>
      <c r="C192" s="10"/>
      <c r="D192" s="382"/>
      <c r="E192" s="10"/>
      <c r="F192" s="383"/>
      <c r="G192" s="387" t="str">
        <f>IFERROR(VLOOKUP(_xlfn.NUMBERVALUE(LEFT(F192,FIND("-",F192)-1)),A2_SaLi!$B$8:$E$507,4,0),IFERROR(VLOOKUP(LEFT(F192,FIND("-",F192)-1),A2_SaLi!$B$8:$E$507,4,0),""))</f>
        <v/>
      </c>
      <c r="H192" s="17"/>
      <c r="I192" s="19"/>
      <c r="J192" s="19"/>
      <c r="K192" s="19"/>
      <c r="L192" s="19"/>
    </row>
    <row r="193" spans="1:12" x14ac:dyDescent="0.25">
      <c r="A193" s="10"/>
      <c r="B193" s="10"/>
      <c r="C193" s="10"/>
      <c r="D193" s="382"/>
      <c r="E193" s="10"/>
      <c r="F193" s="383"/>
      <c r="G193" s="387" t="str">
        <f>IFERROR(VLOOKUP(_xlfn.NUMBERVALUE(LEFT(F193,FIND("-",F193)-1)),A2_SaLi!$B$8:$E$507,4,0),IFERROR(VLOOKUP(LEFT(F193,FIND("-",F193)-1),A2_SaLi!$B$8:$E$507,4,0),""))</f>
        <v/>
      </c>
      <c r="H193" s="17"/>
      <c r="I193" s="19"/>
      <c r="J193" s="19"/>
      <c r="K193" s="19"/>
      <c r="L193" s="19"/>
    </row>
    <row r="194" spans="1:12" x14ac:dyDescent="0.25">
      <c r="A194" s="10"/>
      <c r="B194" s="10"/>
      <c r="C194" s="10"/>
      <c r="D194" s="382"/>
      <c r="E194" s="10"/>
      <c r="F194" s="383"/>
      <c r="G194" s="387" t="str">
        <f>IFERROR(VLOOKUP(_xlfn.NUMBERVALUE(LEFT(F194,FIND("-",F194)-1)),A2_SaLi!$B$8:$E$507,4,0),IFERROR(VLOOKUP(LEFT(F194,FIND("-",F194)-1),A2_SaLi!$B$8:$E$507,4,0),""))</f>
        <v/>
      </c>
      <c r="H194" s="17"/>
      <c r="I194" s="19"/>
      <c r="J194" s="19"/>
      <c r="K194" s="19"/>
      <c r="L194" s="19"/>
    </row>
    <row r="195" spans="1:12" x14ac:dyDescent="0.25">
      <c r="A195" s="10"/>
      <c r="B195" s="10"/>
      <c r="C195" s="10"/>
      <c r="D195" s="382"/>
      <c r="E195" s="10"/>
      <c r="F195" s="383"/>
      <c r="G195" s="387" t="str">
        <f>IFERROR(VLOOKUP(_xlfn.NUMBERVALUE(LEFT(F195,FIND("-",F195)-1)),A2_SaLi!$B$8:$E$507,4,0),IFERROR(VLOOKUP(LEFT(F195,FIND("-",F195)-1),A2_SaLi!$B$8:$E$507,4,0),""))</f>
        <v/>
      </c>
      <c r="H195" s="17"/>
      <c r="I195" s="19"/>
      <c r="J195" s="19"/>
      <c r="K195" s="19"/>
      <c r="L195" s="19"/>
    </row>
    <row r="196" spans="1:12" x14ac:dyDescent="0.25">
      <c r="A196" s="10"/>
      <c r="B196" s="10"/>
      <c r="C196" s="10"/>
      <c r="D196" s="382"/>
      <c r="E196" s="10"/>
      <c r="F196" s="383"/>
      <c r="G196" s="387" t="str">
        <f>IFERROR(VLOOKUP(_xlfn.NUMBERVALUE(LEFT(F196,FIND("-",F196)-1)),A2_SaLi!$B$8:$E$507,4,0),IFERROR(VLOOKUP(LEFT(F196,FIND("-",F196)-1),A2_SaLi!$B$8:$E$507,4,0),""))</f>
        <v/>
      </c>
      <c r="H196" s="17"/>
      <c r="I196" s="19"/>
      <c r="J196" s="19"/>
      <c r="K196" s="19"/>
      <c r="L196" s="19"/>
    </row>
    <row r="197" spans="1:12" x14ac:dyDescent="0.25">
      <c r="A197" s="10"/>
      <c r="B197" s="10"/>
      <c r="C197" s="10"/>
      <c r="D197" s="382"/>
      <c r="E197" s="10"/>
      <c r="F197" s="383"/>
      <c r="G197" s="387" t="str">
        <f>IFERROR(VLOOKUP(_xlfn.NUMBERVALUE(LEFT(F197,FIND("-",F197)-1)),A2_SaLi!$B$8:$E$507,4,0),IFERROR(VLOOKUP(LEFT(F197,FIND("-",F197)-1),A2_SaLi!$B$8:$E$507,4,0),""))</f>
        <v/>
      </c>
      <c r="H197" s="17"/>
      <c r="I197" s="19"/>
      <c r="J197" s="19"/>
      <c r="K197" s="19"/>
      <c r="L197" s="19"/>
    </row>
    <row r="198" spans="1:12" x14ac:dyDescent="0.25">
      <c r="A198" s="10"/>
      <c r="B198" s="10"/>
      <c r="C198" s="10"/>
      <c r="D198" s="382"/>
      <c r="E198" s="10"/>
      <c r="F198" s="383"/>
      <c r="G198" s="387" t="str">
        <f>IFERROR(VLOOKUP(_xlfn.NUMBERVALUE(LEFT(F198,FIND("-",F198)-1)),A2_SaLi!$B$8:$E$507,4,0),IFERROR(VLOOKUP(LEFT(F198,FIND("-",F198)-1),A2_SaLi!$B$8:$E$507,4,0),""))</f>
        <v/>
      </c>
      <c r="H198" s="17"/>
      <c r="I198" s="19"/>
      <c r="J198" s="19"/>
      <c r="K198" s="19"/>
      <c r="L198" s="19"/>
    </row>
    <row r="199" spans="1:12" x14ac:dyDescent="0.25">
      <c r="A199" s="10"/>
      <c r="B199" s="10"/>
      <c r="C199" s="10"/>
      <c r="D199" s="382"/>
      <c r="E199" s="10"/>
      <c r="F199" s="383"/>
      <c r="G199" s="387" t="str">
        <f>IFERROR(VLOOKUP(_xlfn.NUMBERVALUE(LEFT(F199,FIND("-",F199)-1)),A2_SaLi!$B$8:$E$507,4,0),IFERROR(VLOOKUP(LEFT(F199,FIND("-",F199)-1),A2_SaLi!$B$8:$E$507,4,0),""))</f>
        <v/>
      </c>
      <c r="H199" s="17"/>
      <c r="I199" s="19"/>
      <c r="J199" s="19"/>
      <c r="K199" s="19"/>
      <c r="L199" s="19"/>
    </row>
    <row r="200" spans="1:12" x14ac:dyDescent="0.25">
      <c r="A200" s="10"/>
      <c r="B200" s="10"/>
      <c r="C200" s="10"/>
      <c r="D200" s="382"/>
      <c r="E200" s="10"/>
      <c r="F200" s="383"/>
      <c r="G200" s="387" t="str">
        <f>IFERROR(VLOOKUP(_xlfn.NUMBERVALUE(LEFT(F200,FIND("-",F200)-1)),A2_SaLi!$B$8:$E$507,4,0),IFERROR(VLOOKUP(LEFT(F200,FIND("-",F200)-1),A2_SaLi!$B$8:$E$507,4,0),""))</f>
        <v/>
      </c>
      <c r="H200" s="17"/>
      <c r="I200" s="19"/>
      <c r="J200" s="19"/>
      <c r="K200" s="19"/>
      <c r="L200" s="19"/>
    </row>
    <row r="201" spans="1:12" x14ac:dyDescent="0.25">
      <c r="A201" s="10"/>
      <c r="B201" s="10"/>
      <c r="C201" s="10"/>
      <c r="D201" s="382"/>
      <c r="E201" s="10"/>
      <c r="F201" s="383"/>
      <c r="G201" s="387" t="str">
        <f>IFERROR(VLOOKUP(_xlfn.NUMBERVALUE(LEFT(F201,FIND("-",F201)-1)),A2_SaLi!$B$8:$E$507,4,0),IFERROR(VLOOKUP(LEFT(F201,FIND("-",F201)-1),A2_SaLi!$B$8:$E$507,4,0),""))</f>
        <v/>
      </c>
      <c r="H201" s="17"/>
      <c r="I201" s="19"/>
      <c r="J201" s="19"/>
      <c r="K201" s="19"/>
      <c r="L201" s="19"/>
    </row>
    <row r="202" spans="1:12" x14ac:dyDescent="0.25">
      <c r="A202" s="10"/>
      <c r="B202" s="10"/>
      <c r="C202" s="10"/>
      <c r="D202" s="382"/>
      <c r="E202" s="10"/>
      <c r="F202" s="383"/>
      <c r="G202" s="387" t="str">
        <f>IFERROR(VLOOKUP(_xlfn.NUMBERVALUE(LEFT(F202,FIND("-",F202)-1)),A2_SaLi!$B$8:$E$507,4,0),IFERROR(VLOOKUP(LEFT(F202,FIND("-",F202)-1),A2_SaLi!$B$8:$E$507,4,0),""))</f>
        <v/>
      </c>
      <c r="H202" s="17"/>
      <c r="I202" s="19"/>
      <c r="J202" s="19"/>
      <c r="K202" s="19"/>
      <c r="L202" s="19"/>
    </row>
    <row r="203" spans="1:12" x14ac:dyDescent="0.25">
      <c r="A203" s="10"/>
      <c r="B203" s="10"/>
      <c r="C203" s="10"/>
      <c r="D203" s="382"/>
      <c r="E203" s="10"/>
      <c r="F203" s="383"/>
      <c r="G203" s="387" t="str">
        <f>IFERROR(VLOOKUP(_xlfn.NUMBERVALUE(LEFT(F203,FIND("-",F203)-1)),A2_SaLi!$B$8:$E$507,4,0),IFERROR(VLOOKUP(LEFT(F203,FIND("-",F203)-1),A2_SaLi!$B$8:$E$507,4,0),""))</f>
        <v/>
      </c>
      <c r="H203" s="17"/>
      <c r="I203" s="19"/>
      <c r="J203" s="19"/>
      <c r="K203" s="19"/>
      <c r="L203" s="19"/>
    </row>
    <row r="204" spans="1:12" x14ac:dyDescent="0.25">
      <c r="A204" s="10"/>
      <c r="B204" s="10"/>
      <c r="C204" s="10"/>
      <c r="D204" s="382"/>
      <c r="E204" s="10"/>
      <c r="F204" s="383"/>
      <c r="G204" s="387" t="str">
        <f>IFERROR(VLOOKUP(_xlfn.NUMBERVALUE(LEFT(F204,FIND("-",F204)-1)),A2_SaLi!$B$8:$E$507,4,0),IFERROR(VLOOKUP(LEFT(F204,FIND("-",F204)-1),A2_SaLi!$B$8:$E$507,4,0),""))</f>
        <v/>
      </c>
      <c r="H204" s="17"/>
      <c r="I204" s="19"/>
      <c r="J204" s="19"/>
      <c r="K204" s="19"/>
      <c r="L204" s="19"/>
    </row>
    <row r="205" spans="1:12" x14ac:dyDescent="0.25">
      <c r="A205" s="10"/>
      <c r="B205" s="10"/>
      <c r="C205" s="10"/>
      <c r="D205" s="382"/>
      <c r="E205" s="10"/>
      <c r="F205" s="383"/>
      <c r="G205" s="387" t="str">
        <f>IFERROR(VLOOKUP(_xlfn.NUMBERVALUE(LEFT(F205,FIND("-",F205)-1)),A2_SaLi!$B$8:$E$507,4,0),IFERROR(VLOOKUP(LEFT(F205,FIND("-",F205)-1),A2_SaLi!$B$8:$E$507,4,0),""))</f>
        <v/>
      </c>
      <c r="H205" s="17"/>
      <c r="I205" s="19"/>
      <c r="J205" s="19"/>
      <c r="K205" s="19"/>
      <c r="L205" s="19"/>
    </row>
    <row r="206" spans="1:12" x14ac:dyDescent="0.25">
      <c r="A206" s="10"/>
      <c r="B206" s="10"/>
      <c r="C206" s="10"/>
      <c r="D206" s="382"/>
      <c r="E206" s="10"/>
      <c r="F206" s="383"/>
      <c r="G206" s="387" t="str">
        <f>IFERROR(VLOOKUP(_xlfn.NUMBERVALUE(LEFT(F206,FIND("-",F206)-1)),A2_SaLi!$B$8:$E$507,4,0),IFERROR(VLOOKUP(LEFT(F206,FIND("-",F206)-1),A2_SaLi!$B$8:$E$507,4,0),""))</f>
        <v/>
      </c>
      <c r="H206" s="17"/>
      <c r="I206" s="19"/>
      <c r="J206" s="19"/>
      <c r="K206" s="19"/>
      <c r="L206" s="19"/>
    </row>
    <row r="207" spans="1:12" x14ac:dyDescent="0.25">
      <c r="A207" s="10"/>
      <c r="B207" s="10"/>
      <c r="C207" s="10"/>
      <c r="D207" s="382"/>
      <c r="E207" s="10"/>
      <c r="F207" s="383"/>
      <c r="G207" s="387" t="str">
        <f>IFERROR(VLOOKUP(_xlfn.NUMBERVALUE(LEFT(F207,FIND("-",F207)-1)),A2_SaLi!$B$8:$E$507,4,0),IFERROR(VLOOKUP(LEFT(F207,FIND("-",F207)-1),A2_SaLi!$B$8:$E$507,4,0),""))</f>
        <v/>
      </c>
      <c r="H207" s="17"/>
      <c r="I207" s="19"/>
      <c r="J207" s="19"/>
      <c r="K207" s="19"/>
      <c r="L207" s="19"/>
    </row>
    <row r="208" spans="1:12" x14ac:dyDescent="0.25">
      <c r="A208" s="10"/>
      <c r="B208" s="10"/>
      <c r="C208" s="10"/>
      <c r="D208" s="382"/>
      <c r="E208" s="10"/>
      <c r="F208" s="383"/>
      <c r="G208" s="387" t="str">
        <f>IFERROR(VLOOKUP(_xlfn.NUMBERVALUE(LEFT(F208,FIND("-",F208)-1)),A2_SaLi!$B$8:$E$507,4,0),IFERROR(VLOOKUP(LEFT(F208,FIND("-",F208)-1),A2_SaLi!$B$8:$E$507,4,0),""))</f>
        <v/>
      </c>
      <c r="H208" s="17"/>
      <c r="I208" s="19"/>
      <c r="J208" s="19"/>
      <c r="K208" s="19"/>
      <c r="L208" s="19"/>
    </row>
    <row r="209" spans="1:12" x14ac:dyDescent="0.25">
      <c r="A209" s="10"/>
      <c r="B209" s="10"/>
      <c r="C209" s="10"/>
      <c r="D209" s="382"/>
      <c r="E209" s="10"/>
      <c r="F209" s="383"/>
      <c r="G209" s="387" t="str">
        <f>IFERROR(VLOOKUP(_xlfn.NUMBERVALUE(LEFT(F209,FIND("-",F209)-1)),A2_SaLi!$B$8:$E$507,4,0),IFERROR(VLOOKUP(LEFT(F209,FIND("-",F209)-1),A2_SaLi!$B$8:$E$507,4,0),""))</f>
        <v/>
      </c>
      <c r="H209" s="17"/>
      <c r="I209" s="19"/>
      <c r="J209" s="19"/>
      <c r="K209" s="19"/>
      <c r="L209" s="19"/>
    </row>
    <row r="210" spans="1:12" x14ac:dyDescent="0.25">
      <c r="A210" s="10"/>
      <c r="B210" s="10"/>
      <c r="C210" s="10"/>
      <c r="D210" s="382"/>
      <c r="E210" s="10"/>
      <c r="F210" s="383"/>
      <c r="G210" s="387" t="str">
        <f>IFERROR(VLOOKUP(_xlfn.NUMBERVALUE(LEFT(F210,FIND("-",F210)-1)),A2_SaLi!$B$8:$E$507,4,0),IFERROR(VLOOKUP(LEFT(F210,FIND("-",F210)-1),A2_SaLi!$B$8:$E$507,4,0),""))</f>
        <v/>
      </c>
      <c r="H210" s="17"/>
      <c r="I210" s="19"/>
      <c r="J210" s="19"/>
      <c r="K210" s="19"/>
      <c r="L210" s="19"/>
    </row>
    <row r="211" spans="1:12" x14ac:dyDescent="0.25">
      <c r="A211" s="10"/>
      <c r="B211" s="10"/>
      <c r="C211" s="10"/>
      <c r="D211" s="382"/>
      <c r="E211" s="10"/>
      <c r="F211" s="383"/>
      <c r="G211" s="387" t="str">
        <f>IFERROR(VLOOKUP(_xlfn.NUMBERVALUE(LEFT(F211,FIND("-",F211)-1)),A2_SaLi!$B$8:$E$507,4,0),IFERROR(VLOOKUP(LEFT(F211,FIND("-",F211)-1),A2_SaLi!$B$8:$E$507,4,0),""))</f>
        <v/>
      </c>
      <c r="H211" s="17"/>
      <c r="I211" s="19"/>
      <c r="J211" s="19"/>
      <c r="K211" s="19"/>
      <c r="L211" s="19"/>
    </row>
    <row r="212" spans="1:12" x14ac:dyDescent="0.25">
      <c r="A212" s="10"/>
      <c r="B212" s="10"/>
      <c r="C212" s="10"/>
      <c r="D212" s="382"/>
      <c r="E212" s="10"/>
      <c r="F212" s="383"/>
      <c r="G212" s="387" t="str">
        <f>IFERROR(VLOOKUP(_xlfn.NUMBERVALUE(LEFT(F212,FIND("-",F212)-1)),A2_SaLi!$B$8:$E$507,4,0),IFERROR(VLOOKUP(LEFT(F212,FIND("-",F212)-1),A2_SaLi!$B$8:$E$507,4,0),""))</f>
        <v/>
      </c>
      <c r="H212" s="17"/>
      <c r="I212" s="19"/>
      <c r="J212" s="19"/>
      <c r="K212" s="19"/>
      <c r="L212" s="19"/>
    </row>
    <row r="213" spans="1:12" x14ac:dyDescent="0.25">
      <c r="A213" s="10"/>
      <c r="B213" s="10"/>
      <c r="C213" s="10"/>
      <c r="D213" s="382"/>
      <c r="E213" s="10"/>
      <c r="F213" s="383"/>
      <c r="G213" s="387" t="str">
        <f>IFERROR(VLOOKUP(_xlfn.NUMBERVALUE(LEFT(F213,FIND("-",F213)-1)),A2_SaLi!$B$8:$E$507,4,0),IFERROR(VLOOKUP(LEFT(F213,FIND("-",F213)-1),A2_SaLi!$B$8:$E$507,4,0),""))</f>
        <v/>
      </c>
      <c r="H213" s="17"/>
      <c r="I213" s="19"/>
      <c r="J213" s="19"/>
      <c r="K213" s="19"/>
      <c r="L213" s="19"/>
    </row>
    <row r="214" spans="1:12" x14ac:dyDescent="0.25">
      <c r="A214" s="10"/>
      <c r="B214" s="10"/>
      <c r="C214" s="10"/>
      <c r="D214" s="382"/>
      <c r="E214" s="10"/>
      <c r="F214" s="383"/>
      <c r="G214" s="387" t="str">
        <f>IFERROR(VLOOKUP(_xlfn.NUMBERVALUE(LEFT(F214,FIND("-",F214)-1)),A2_SaLi!$B$8:$E$507,4,0),IFERROR(VLOOKUP(LEFT(F214,FIND("-",F214)-1),A2_SaLi!$B$8:$E$507,4,0),""))</f>
        <v/>
      </c>
      <c r="H214" s="17"/>
      <c r="I214" s="19"/>
      <c r="J214" s="19"/>
      <c r="K214" s="19"/>
      <c r="L214" s="19"/>
    </row>
    <row r="215" spans="1:12" x14ac:dyDescent="0.25">
      <c r="A215" s="10"/>
      <c r="B215" s="10"/>
      <c r="C215" s="10"/>
      <c r="D215" s="382"/>
      <c r="E215" s="10"/>
      <c r="F215" s="383"/>
      <c r="G215" s="387" t="str">
        <f>IFERROR(VLOOKUP(_xlfn.NUMBERVALUE(LEFT(F215,FIND("-",F215)-1)),A2_SaLi!$B$8:$E$507,4,0),IFERROR(VLOOKUP(LEFT(F215,FIND("-",F215)-1),A2_SaLi!$B$8:$E$507,4,0),""))</f>
        <v/>
      </c>
      <c r="H215" s="17"/>
      <c r="I215" s="19"/>
      <c r="J215" s="19"/>
      <c r="K215" s="19"/>
      <c r="L215" s="19"/>
    </row>
    <row r="216" spans="1:12" x14ac:dyDescent="0.25">
      <c r="A216" s="10"/>
      <c r="B216" s="10"/>
      <c r="C216" s="10"/>
      <c r="D216" s="382"/>
      <c r="E216" s="10"/>
      <c r="F216" s="383"/>
      <c r="G216" s="387" t="str">
        <f>IFERROR(VLOOKUP(_xlfn.NUMBERVALUE(LEFT(F216,FIND("-",F216)-1)),A2_SaLi!$B$8:$E$507,4,0),IFERROR(VLOOKUP(LEFT(F216,FIND("-",F216)-1),A2_SaLi!$B$8:$E$507,4,0),""))</f>
        <v/>
      </c>
      <c r="H216" s="17"/>
      <c r="I216" s="19"/>
      <c r="J216" s="19"/>
      <c r="K216" s="19"/>
      <c r="L216" s="19"/>
    </row>
    <row r="217" spans="1:12" x14ac:dyDescent="0.25">
      <c r="A217" s="10"/>
      <c r="B217" s="10"/>
      <c r="C217" s="10"/>
      <c r="D217" s="382"/>
      <c r="E217" s="10"/>
      <c r="F217" s="383"/>
      <c r="G217" s="387" t="str">
        <f>IFERROR(VLOOKUP(_xlfn.NUMBERVALUE(LEFT(F217,FIND("-",F217)-1)),A2_SaLi!$B$8:$E$507,4,0),IFERROR(VLOOKUP(LEFT(F217,FIND("-",F217)-1),A2_SaLi!$B$8:$E$507,4,0),""))</f>
        <v/>
      </c>
      <c r="H217" s="17"/>
      <c r="I217" s="19"/>
      <c r="J217" s="19"/>
      <c r="K217" s="19"/>
      <c r="L217" s="19"/>
    </row>
    <row r="218" spans="1:12" x14ac:dyDescent="0.25">
      <c r="A218" s="10"/>
      <c r="B218" s="10"/>
      <c r="C218" s="10"/>
      <c r="D218" s="382"/>
      <c r="E218" s="10"/>
      <c r="F218" s="383"/>
      <c r="G218" s="387" t="str">
        <f>IFERROR(VLOOKUP(_xlfn.NUMBERVALUE(LEFT(F218,FIND("-",F218)-1)),A2_SaLi!$B$8:$E$507,4,0),IFERROR(VLOOKUP(LEFT(F218,FIND("-",F218)-1),A2_SaLi!$B$8:$E$507,4,0),""))</f>
        <v/>
      </c>
      <c r="H218" s="17"/>
      <c r="I218" s="19"/>
      <c r="J218" s="19"/>
      <c r="K218" s="19"/>
      <c r="L218" s="19"/>
    </row>
    <row r="219" spans="1:12" x14ac:dyDescent="0.25">
      <c r="A219" s="10"/>
      <c r="B219" s="10"/>
      <c r="C219" s="10"/>
      <c r="D219" s="382"/>
      <c r="E219" s="10"/>
      <c r="F219" s="383"/>
      <c r="G219" s="387" t="str">
        <f>IFERROR(VLOOKUP(_xlfn.NUMBERVALUE(LEFT(F219,FIND("-",F219)-1)),A2_SaLi!$B$8:$E$507,4,0),IFERROR(VLOOKUP(LEFT(F219,FIND("-",F219)-1),A2_SaLi!$B$8:$E$507,4,0),""))</f>
        <v/>
      </c>
      <c r="H219" s="17"/>
      <c r="I219" s="19"/>
      <c r="J219" s="19"/>
      <c r="K219" s="19"/>
      <c r="L219" s="19"/>
    </row>
    <row r="220" spans="1:12" x14ac:dyDescent="0.25">
      <c r="A220" s="10"/>
      <c r="B220" s="10"/>
      <c r="C220" s="10"/>
      <c r="D220" s="382"/>
      <c r="E220" s="10"/>
      <c r="F220" s="383"/>
      <c r="G220" s="387" t="str">
        <f>IFERROR(VLOOKUP(_xlfn.NUMBERVALUE(LEFT(F220,FIND("-",F220)-1)),A2_SaLi!$B$8:$E$507,4,0),IFERROR(VLOOKUP(LEFT(F220,FIND("-",F220)-1),A2_SaLi!$B$8:$E$507,4,0),""))</f>
        <v/>
      </c>
      <c r="H220" s="17"/>
      <c r="I220" s="19"/>
      <c r="J220" s="19"/>
      <c r="K220" s="19"/>
      <c r="L220" s="19"/>
    </row>
    <row r="221" spans="1:12" x14ac:dyDescent="0.25">
      <c r="A221" s="10"/>
      <c r="B221" s="10"/>
      <c r="C221" s="10"/>
      <c r="D221" s="382"/>
      <c r="E221" s="10"/>
      <c r="F221" s="383"/>
      <c r="G221" s="387" t="str">
        <f>IFERROR(VLOOKUP(_xlfn.NUMBERVALUE(LEFT(F221,FIND("-",F221)-1)),A2_SaLi!$B$8:$E$507,4,0),IFERROR(VLOOKUP(LEFT(F221,FIND("-",F221)-1),A2_SaLi!$B$8:$E$507,4,0),""))</f>
        <v/>
      </c>
      <c r="H221" s="17"/>
      <c r="I221" s="19"/>
      <c r="J221" s="19"/>
      <c r="K221" s="19"/>
      <c r="L221" s="19"/>
    </row>
    <row r="222" spans="1:12" x14ac:dyDescent="0.25">
      <c r="A222" s="10"/>
      <c r="B222" s="10"/>
      <c r="C222" s="10"/>
      <c r="D222" s="382"/>
      <c r="E222" s="10"/>
      <c r="F222" s="383"/>
      <c r="G222" s="387" t="str">
        <f>IFERROR(VLOOKUP(_xlfn.NUMBERVALUE(LEFT(F222,FIND("-",F222)-1)),A2_SaLi!$B$8:$E$507,4,0),IFERROR(VLOOKUP(LEFT(F222,FIND("-",F222)-1),A2_SaLi!$B$8:$E$507,4,0),""))</f>
        <v/>
      </c>
      <c r="H222" s="17"/>
      <c r="I222" s="19"/>
      <c r="J222" s="19"/>
      <c r="K222" s="19"/>
      <c r="L222" s="19"/>
    </row>
    <row r="223" spans="1:12" x14ac:dyDescent="0.25">
      <c r="A223" s="10"/>
      <c r="B223" s="10"/>
      <c r="C223" s="10"/>
      <c r="D223" s="382"/>
      <c r="E223" s="10"/>
      <c r="F223" s="383"/>
      <c r="G223" s="387" t="str">
        <f>IFERROR(VLOOKUP(_xlfn.NUMBERVALUE(LEFT(F223,FIND("-",F223)-1)),A2_SaLi!$B$8:$E$507,4,0),IFERROR(VLOOKUP(LEFT(F223,FIND("-",F223)-1),A2_SaLi!$B$8:$E$507,4,0),""))</f>
        <v/>
      </c>
      <c r="H223" s="17"/>
      <c r="I223" s="19"/>
      <c r="J223" s="19"/>
      <c r="K223" s="19"/>
      <c r="L223" s="19"/>
    </row>
    <row r="224" spans="1:12" x14ac:dyDescent="0.25">
      <c r="A224" s="10"/>
      <c r="B224" s="10"/>
      <c r="C224" s="10"/>
      <c r="D224" s="382"/>
      <c r="E224" s="10"/>
      <c r="F224" s="383"/>
      <c r="G224" s="387" t="str">
        <f>IFERROR(VLOOKUP(_xlfn.NUMBERVALUE(LEFT(F224,FIND("-",F224)-1)),A2_SaLi!$B$8:$E$507,4,0),IFERROR(VLOOKUP(LEFT(F224,FIND("-",F224)-1),A2_SaLi!$B$8:$E$507,4,0),""))</f>
        <v/>
      </c>
      <c r="H224" s="17"/>
      <c r="I224" s="19"/>
      <c r="J224" s="19"/>
      <c r="K224" s="19"/>
      <c r="L224" s="19"/>
    </row>
    <row r="225" spans="1:12" x14ac:dyDescent="0.25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</row>
    <row r="226" spans="1:12" x14ac:dyDescent="0.25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</row>
    <row r="227" spans="1:12" x14ac:dyDescent="0.25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</row>
    <row r="228" spans="1:12" x14ac:dyDescent="0.25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</row>
    <row r="229" spans="1:12" x14ac:dyDescent="0.25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</row>
    <row r="230" spans="1:12" x14ac:dyDescent="0.25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</row>
    <row r="231" spans="1:12" x14ac:dyDescent="0.25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</row>
    <row r="232" spans="1:12" x14ac:dyDescent="0.25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</row>
    <row r="233" spans="1:12" x14ac:dyDescent="0.25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</row>
    <row r="234" spans="1:12" x14ac:dyDescent="0.25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</row>
    <row r="235" spans="1:12" x14ac:dyDescent="0.25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</row>
    <row r="236" spans="1:12" x14ac:dyDescent="0.25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</row>
    <row r="237" spans="1:12" x14ac:dyDescent="0.25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</row>
    <row r="238" spans="1:12" x14ac:dyDescent="0.25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</row>
    <row r="239" spans="1:12" x14ac:dyDescent="0.25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</row>
    <row r="240" spans="1:12" x14ac:dyDescent="0.25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</row>
    <row r="241" spans="1:12" x14ac:dyDescent="0.25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</row>
    <row r="242" spans="1:12" x14ac:dyDescent="0.25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</row>
    <row r="243" spans="1:12" x14ac:dyDescent="0.25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</row>
    <row r="244" spans="1:12" x14ac:dyDescent="0.25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</row>
    <row r="245" spans="1:12" x14ac:dyDescent="0.25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</row>
    <row r="246" spans="1:12" x14ac:dyDescent="0.25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</row>
    <row r="247" spans="1:12" x14ac:dyDescent="0.25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</row>
    <row r="248" spans="1:12" x14ac:dyDescent="0.25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</row>
    <row r="249" spans="1:12" x14ac:dyDescent="0.25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</row>
    <row r="250" spans="1:12" x14ac:dyDescent="0.25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</row>
    <row r="251" spans="1:12" x14ac:dyDescent="0.25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</row>
    <row r="252" spans="1:12" x14ac:dyDescent="0.25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</row>
    <row r="253" spans="1:12" x14ac:dyDescent="0.25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</row>
    <row r="254" spans="1:12" x14ac:dyDescent="0.25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</row>
    <row r="255" spans="1:12" x14ac:dyDescent="0.25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</row>
    <row r="256" spans="1:12" x14ac:dyDescent="0.25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</row>
    <row r="257" spans="1:12" x14ac:dyDescent="0.25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</row>
    <row r="258" spans="1:12" x14ac:dyDescent="0.25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</row>
    <row r="259" spans="1:12" x14ac:dyDescent="0.25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</row>
    <row r="260" spans="1:12" x14ac:dyDescent="0.25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</row>
    <row r="261" spans="1:12" x14ac:dyDescent="0.25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</row>
    <row r="262" spans="1:12" x14ac:dyDescent="0.25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</row>
    <row r="263" spans="1:12" x14ac:dyDescent="0.25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</row>
    <row r="264" spans="1:12" x14ac:dyDescent="0.25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</row>
    <row r="265" spans="1:12" x14ac:dyDescent="0.25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</row>
    <row r="266" spans="1:12" x14ac:dyDescent="0.25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</row>
    <row r="267" spans="1:12" x14ac:dyDescent="0.25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</row>
    <row r="268" spans="1:12" x14ac:dyDescent="0.25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</row>
    <row r="269" spans="1:12" x14ac:dyDescent="0.25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</row>
    <row r="270" spans="1:12" x14ac:dyDescent="0.25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</row>
    <row r="271" spans="1:12" x14ac:dyDescent="0.25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</row>
    <row r="272" spans="1:12" x14ac:dyDescent="0.25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</row>
    <row r="273" spans="1:12" x14ac:dyDescent="0.25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</row>
    <row r="274" spans="1:12" x14ac:dyDescent="0.25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</row>
    <row r="275" spans="1:12" x14ac:dyDescent="0.25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</row>
    <row r="276" spans="1:12" x14ac:dyDescent="0.25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</row>
    <row r="277" spans="1:12" x14ac:dyDescent="0.25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</row>
    <row r="278" spans="1:12" x14ac:dyDescent="0.25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</row>
    <row r="279" spans="1:12" x14ac:dyDescent="0.25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</row>
    <row r="280" spans="1:12" x14ac:dyDescent="0.25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</row>
    <row r="281" spans="1:12" x14ac:dyDescent="0.25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</row>
    <row r="282" spans="1:12" x14ac:dyDescent="0.25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</row>
    <row r="283" spans="1:12" x14ac:dyDescent="0.25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</row>
    <row r="284" spans="1:12" x14ac:dyDescent="0.25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</row>
    <row r="285" spans="1:12" x14ac:dyDescent="0.25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</row>
    <row r="286" spans="1:12" x14ac:dyDescent="0.25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</row>
    <row r="287" spans="1:12" x14ac:dyDescent="0.25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</row>
    <row r="288" spans="1:12" x14ac:dyDescent="0.25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</row>
    <row r="289" spans="1:12" x14ac:dyDescent="0.25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</row>
    <row r="290" spans="1:12" x14ac:dyDescent="0.25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</row>
    <row r="291" spans="1:12" x14ac:dyDescent="0.25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</row>
    <row r="292" spans="1:12" x14ac:dyDescent="0.25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</row>
    <row r="293" spans="1:12" x14ac:dyDescent="0.25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</row>
    <row r="294" spans="1:12" x14ac:dyDescent="0.25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</row>
    <row r="295" spans="1:12" x14ac:dyDescent="0.25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</row>
    <row r="296" spans="1:12" x14ac:dyDescent="0.25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</row>
    <row r="297" spans="1:12" x14ac:dyDescent="0.25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</row>
    <row r="298" spans="1:12" x14ac:dyDescent="0.25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</row>
    <row r="299" spans="1:12" x14ac:dyDescent="0.25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</row>
    <row r="300" spans="1:12" x14ac:dyDescent="0.25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</row>
    <row r="301" spans="1:12" x14ac:dyDescent="0.25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</row>
    <row r="302" spans="1:12" x14ac:dyDescent="0.25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</row>
    <row r="303" spans="1:12" x14ac:dyDescent="0.25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</row>
    <row r="304" spans="1:12" x14ac:dyDescent="0.25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</row>
    <row r="305" spans="1:12" x14ac:dyDescent="0.25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</row>
    <row r="306" spans="1:12" x14ac:dyDescent="0.25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</row>
    <row r="307" spans="1:12" x14ac:dyDescent="0.25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</row>
    <row r="308" spans="1:12" x14ac:dyDescent="0.25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</row>
    <row r="309" spans="1:12" x14ac:dyDescent="0.25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</row>
    <row r="310" spans="1:12" x14ac:dyDescent="0.25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</row>
    <row r="311" spans="1:12" x14ac:dyDescent="0.25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</row>
    <row r="312" spans="1:12" x14ac:dyDescent="0.25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</row>
    <row r="313" spans="1:12" x14ac:dyDescent="0.25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</row>
    <row r="314" spans="1:12" x14ac:dyDescent="0.25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</row>
    <row r="315" spans="1:12" x14ac:dyDescent="0.25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</row>
    <row r="316" spans="1:12" x14ac:dyDescent="0.25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</row>
    <row r="317" spans="1:12" x14ac:dyDescent="0.25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</row>
    <row r="318" spans="1:12" x14ac:dyDescent="0.25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</row>
    <row r="319" spans="1:12" x14ac:dyDescent="0.25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</row>
    <row r="320" spans="1:12" x14ac:dyDescent="0.25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</row>
    <row r="321" spans="1:12" x14ac:dyDescent="0.25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</row>
    <row r="322" spans="1:12" x14ac:dyDescent="0.25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</row>
    <row r="323" spans="1:12" x14ac:dyDescent="0.25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</row>
    <row r="324" spans="1:12" x14ac:dyDescent="0.25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</row>
    <row r="325" spans="1:12" x14ac:dyDescent="0.25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</row>
    <row r="326" spans="1:12" x14ac:dyDescent="0.25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</row>
    <row r="327" spans="1:12" x14ac:dyDescent="0.25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</row>
    <row r="328" spans="1:12" x14ac:dyDescent="0.25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</row>
    <row r="329" spans="1:12" x14ac:dyDescent="0.25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</row>
  </sheetData>
  <sheetProtection algorithmName="SHA-512" hashValue="lqmFDHg7b5XiQb3WqE0qTK1AdcP0j6j78XmPLp1zrytxWlhS1Eg0Do8qmeueGvQkWEkTXjVMYNwizbr8IkHgzw==" saltValue="0YAwPGg8jy6Xw/iNWZs0RA==" spinCount="100000" sheet="1" objects="1" scenarios="1"/>
  <mergeCells count="1">
    <mergeCell ref="J4:L4"/>
  </mergeCells>
  <phoneticPr fontId="26" type="noConversion"/>
  <conditionalFormatting sqref="A25:H224">
    <cfRule type="expression" dxfId="17" priority="1">
      <formula>$B$12="Dienstleister"</formula>
    </cfRule>
  </conditionalFormatting>
  <conditionalFormatting sqref="B11">
    <cfRule type="expression" dxfId="16" priority="7">
      <formula>$B$12="Dienstleister"</formula>
    </cfRule>
  </conditionalFormatting>
  <conditionalFormatting sqref="B15:B16 B18:B20">
    <cfRule type="expression" dxfId="15" priority="6">
      <formula>$B$12="Netzbetreiber/Pächter"</formula>
    </cfRule>
  </conditionalFormatting>
  <dataValidations count="11">
    <dataValidation type="list" allowBlank="1" showInputMessage="1" showErrorMessage="1" sqref="L6:L104" xr:uid="{0864182C-2A44-4840-BB05-7DC6B3C99DC3}">
      <formula1>"Ja,Nein"</formula1>
    </dataValidation>
    <dataValidation allowBlank="1" showInputMessage="1" showErrorMessage="1" promptTitle="VP/DL/SVP-Nummer" prompt="Bitte vergeben sie eine Nummer, so dass eine eindeutige EHB-Id ausgegeben wird, welche zur Referenzierung dieses EHBs dient." sqref="B16" xr:uid="{6C38345F-E200-4D53-96F1-B4800B8AA8CC}"/>
    <dataValidation type="list" allowBlank="1" showInputMessage="1" showErrorMessage="1" sqref="C25:C224" xr:uid="{20D6E715-4FA3-4C19-B53A-68C46B700BA7}">
      <formula1>"Pacht,Dienstleistung"</formula1>
    </dataValidation>
    <dataValidation allowBlank="1" showErrorMessage="1" sqref="H25:H224" xr:uid="{B6B10890-7B6A-46B8-BB4C-0428BFC62C75}"/>
    <dataValidation type="decimal" allowBlank="1" showInputMessage="1" showErrorMessage="1" promptTitle="Gewerbesteuerhebesatz" prompt="Geben Sie hier den Gewerbesteuerhebesatz des Basisjahres an." sqref="B9" xr:uid="{8F24E473-CA12-49ED-9880-80DCC3F209F6}">
      <formula1>0</formula1>
      <formula2>1000</formula2>
    </dataValidation>
    <dataValidation type="list" allowBlank="1" showInputMessage="1" showErrorMessage="1" promptTitle="Verbundendes Unternehmen?" prompt="Geben Sie hier bitte an, ob es sich bei dem Dienstleister um ein verbundendes Unternehmen handelt." sqref="A25:A224" xr:uid="{F4EBB443-3364-4E03-99C2-23BECCCCD0D4}">
      <formula1>"Ja,Nein"</formula1>
    </dataValidation>
    <dataValidation type="whole" allowBlank="1" showInputMessage="1" showErrorMessage="1" promptTitle="Betriebsnummer" prompt="Geben Sie hier ihre achtstellige Betriebsnummer ein. z. B. 1200XXXX" sqref="B7" xr:uid="{499150E2-5B1B-4357-A27B-101D3F0242FB}">
      <formula1>12000000</formula1>
      <formula2>12019999</formula2>
    </dataValidation>
    <dataValidation allowBlank="1" showInputMessage="1" showErrorMessage="1" promptTitle="Netznummer" prompt="Geben Sie hier ihre Netznummer ein. Sofern nur ein Netz besteht, geben Sie bitte die Netznummer 1 an." sqref="B8" xr:uid="{6CDFCA64-AE33-408C-95BB-62CE6AB96F72}"/>
    <dataValidation type="decimal" allowBlank="1" showErrorMessage="1" sqref="B19:B21" xr:uid="{3B1C6449-214C-46FF-A9B7-4D0F6190E471}">
      <formula1>0</formula1>
      <formula2>100</formula2>
    </dataValidation>
    <dataValidation allowBlank="1" showInputMessage="1" showErrorMessage="1" promptTitle="Firma" prompt="Geben Sie hier bitte die Firma einschließlich Rechtsform an." sqref="B6" xr:uid="{339C91D9-1B88-4A16-8D2C-EB5FC2E89621}"/>
    <dataValidation type="decimal" allowBlank="1" showInputMessage="1" showErrorMessage="1" sqref="D25:D224" xr:uid="{20A85CD3-9663-4DF5-AEAA-43767EFCD586}">
      <formula1>-10000000000000000000</formula1>
      <formula2>10000000000000000000</formula2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Beschaffungsverfahren" prompt="Geben Sie hier bitte an, in welcher Form die Entscheidung zur Beauftragung des Dienstleisters erfolgte." xr:uid="{020EDF64-DE9D-4791-A3AE-6F999FA79883}">
          <x14:formula1>
            <xm:f>'Drop-Down Listen'!$C$2:$C$5</xm:f>
          </x14:formula1>
          <xm:sqref>E25:E224</xm:sqref>
        </x14:dataValidation>
        <x14:dataValidation type="list" allowBlank="1" showInputMessage="1" showErrorMessage="1" xr:uid="{4DA6C722-8D76-48C1-953E-1031A71E1241}">
          <x14:formula1>
            <xm:f>'Drop-Down Listen'!$A$2:$A$5</xm:f>
          </x14:formula1>
          <xm:sqref>B12</xm:sqref>
        </x14:dataValidation>
        <x14:dataValidation type="list" allowBlank="1" showInputMessage="1" showErrorMessage="1" xr:uid="{D1083523-2CD7-4B29-B4F7-BCA052460990}">
          <x14:formula1>
            <xm:f>'Drop-Down Listen'!$L$2:$L$89</xm:f>
          </x14:formula1>
          <xm:sqref>F25:F224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AA7BD-2A29-4CA6-B1A4-7DA3865A47DF}">
  <sheetPr>
    <tabColor theme="5" tint="0.59999389629810485"/>
  </sheetPr>
  <dimension ref="A1:L18"/>
  <sheetViews>
    <sheetView zoomScaleNormal="100" workbookViewId="0">
      <selection activeCell="L24" sqref="L24"/>
    </sheetView>
  </sheetViews>
  <sheetFormatPr baseColWidth="10" defaultColWidth="11.42578125" defaultRowHeight="15" x14ac:dyDescent="0.25"/>
  <cols>
    <col min="1" max="1" width="3.7109375" style="19" customWidth="1"/>
    <col min="2" max="2" width="13.28515625" style="19" customWidth="1"/>
    <col min="3" max="10" width="15.7109375" style="19" customWidth="1"/>
    <col min="11" max="11" width="11.42578125" style="19"/>
    <col min="12" max="12" width="35.7109375" style="19" customWidth="1"/>
    <col min="13" max="16384" width="11.42578125" style="19"/>
  </cols>
  <sheetData>
    <row r="1" spans="1:12" ht="30" customHeight="1" x14ac:dyDescent="0.25">
      <c r="A1" s="308" t="s">
        <v>535</v>
      </c>
      <c r="B1" s="309"/>
      <c r="C1" s="309"/>
      <c r="D1" s="309"/>
      <c r="E1" s="309"/>
      <c r="F1" s="309"/>
      <c r="G1" s="309"/>
      <c r="H1" s="309"/>
      <c r="I1" s="309"/>
      <c r="J1" s="310"/>
      <c r="K1" s="48" t="s">
        <v>31</v>
      </c>
      <c r="L1" s="48" t="s">
        <v>32</v>
      </c>
    </row>
    <row r="2" spans="1:12" ht="18" customHeight="1" x14ac:dyDescent="0.25">
      <c r="A2" s="317" t="s">
        <v>33</v>
      </c>
      <c r="B2" s="318"/>
      <c r="C2" s="318"/>
      <c r="D2" s="318"/>
      <c r="E2" s="318"/>
      <c r="F2" s="318"/>
      <c r="G2" s="318"/>
      <c r="H2" s="318"/>
      <c r="I2" s="318"/>
      <c r="J2" s="318"/>
      <c r="K2" s="318"/>
      <c r="L2" s="319"/>
    </row>
    <row r="3" spans="1:12" ht="18" customHeight="1" x14ac:dyDescent="0.25">
      <c r="A3" s="49" t="s">
        <v>34</v>
      </c>
      <c r="B3" s="311" t="s">
        <v>525</v>
      </c>
      <c r="C3" s="312"/>
      <c r="D3" s="312"/>
      <c r="E3" s="312"/>
      <c r="F3" s="312"/>
      <c r="G3" s="312"/>
      <c r="H3" s="312"/>
      <c r="I3" s="312"/>
      <c r="J3" s="313"/>
      <c r="K3" s="47"/>
      <c r="L3" s="47"/>
    </row>
    <row r="4" spans="1:12" ht="15" customHeight="1" x14ac:dyDescent="0.25">
      <c r="A4" s="388"/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</row>
    <row r="5" spans="1:12" ht="18" customHeight="1" x14ac:dyDescent="0.25">
      <c r="A5" s="323" t="s">
        <v>35</v>
      </c>
      <c r="B5" s="323"/>
      <c r="C5" s="323"/>
      <c r="D5" s="323"/>
      <c r="E5" s="323"/>
      <c r="F5" s="323"/>
      <c r="G5" s="323"/>
      <c r="H5" s="323"/>
      <c r="I5" s="323"/>
      <c r="J5" s="323"/>
      <c r="K5" s="323"/>
      <c r="L5" s="323"/>
    </row>
    <row r="6" spans="1:12" ht="18" customHeight="1" x14ac:dyDescent="0.25">
      <c r="A6" s="49" t="s">
        <v>36</v>
      </c>
      <c r="B6" s="311" t="s">
        <v>37</v>
      </c>
      <c r="C6" s="312"/>
      <c r="D6" s="312"/>
      <c r="E6" s="312"/>
      <c r="F6" s="312"/>
      <c r="G6" s="312"/>
      <c r="H6" s="312"/>
      <c r="I6" s="312"/>
      <c r="J6" s="313"/>
      <c r="K6" s="46"/>
      <c r="L6" s="46"/>
    </row>
    <row r="7" spans="1:12" ht="18" customHeight="1" x14ac:dyDescent="0.25">
      <c r="A7" s="49" t="s">
        <v>41</v>
      </c>
      <c r="B7" s="314" t="s">
        <v>84</v>
      </c>
      <c r="C7" s="315"/>
      <c r="D7" s="315"/>
      <c r="E7" s="315"/>
      <c r="F7" s="315"/>
      <c r="G7" s="315"/>
      <c r="H7" s="315"/>
      <c r="I7" s="315"/>
      <c r="J7" s="316"/>
      <c r="K7" s="46"/>
      <c r="L7" s="50"/>
    </row>
    <row r="8" spans="1:12" ht="18" customHeight="1" x14ac:dyDescent="0.25">
      <c r="A8" s="49" t="s">
        <v>38</v>
      </c>
      <c r="B8" s="311" t="s">
        <v>39</v>
      </c>
      <c r="C8" s="312"/>
      <c r="D8" s="312"/>
      <c r="E8" s="312"/>
      <c r="F8" s="312"/>
      <c r="G8" s="312"/>
      <c r="H8" s="312"/>
      <c r="I8" s="312"/>
      <c r="J8" s="313"/>
      <c r="K8" s="46"/>
      <c r="L8" s="46"/>
    </row>
    <row r="9" spans="1:12" ht="18" customHeight="1" x14ac:dyDescent="0.25">
      <c r="A9" s="49" t="s">
        <v>85</v>
      </c>
      <c r="B9" s="320" t="s">
        <v>84</v>
      </c>
      <c r="C9" s="321"/>
      <c r="D9" s="321"/>
      <c r="E9" s="321"/>
      <c r="F9" s="321"/>
      <c r="G9" s="321"/>
      <c r="H9" s="321"/>
      <c r="I9" s="321"/>
      <c r="J9" s="322"/>
      <c r="K9" s="46"/>
      <c r="L9" s="50"/>
    </row>
    <row r="10" spans="1:12" ht="15" customHeight="1" x14ac:dyDescent="0.25">
      <c r="A10" s="388"/>
      <c r="B10" s="388"/>
      <c r="C10" s="388"/>
      <c r="D10" s="388"/>
      <c r="E10" s="388"/>
      <c r="F10" s="388"/>
      <c r="G10" s="388"/>
      <c r="H10" s="388"/>
      <c r="I10" s="388"/>
      <c r="J10" s="388"/>
      <c r="K10" s="388"/>
      <c r="L10" s="388"/>
    </row>
    <row r="11" spans="1:12" ht="18" customHeight="1" x14ac:dyDescent="0.25">
      <c r="A11" s="323" t="s">
        <v>40</v>
      </c>
      <c r="B11" s="323"/>
      <c r="C11" s="323"/>
      <c r="D11" s="323"/>
      <c r="E11" s="323"/>
      <c r="F11" s="323"/>
      <c r="G11" s="323"/>
      <c r="H11" s="323"/>
      <c r="I11" s="323"/>
      <c r="J11" s="323"/>
      <c r="K11" s="323"/>
      <c r="L11" s="323"/>
    </row>
    <row r="12" spans="1:12" ht="18" customHeight="1" x14ac:dyDescent="0.25">
      <c r="A12" s="49" t="s">
        <v>36</v>
      </c>
      <c r="B12" s="311" t="s">
        <v>42</v>
      </c>
      <c r="C12" s="312"/>
      <c r="D12" s="312"/>
      <c r="E12" s="312"/>
      <c r="F12" s="312"/>
      <c r="G12" s="312"/>
      <c r="H12" s="312"/>
      <c r="I12" s="312"/>
      <c r="J12" s="313"/>
      <c r="K12" s="91"/>
      <c r="L12" s="46"/>
    </row>
    <row r="13" spans="1:12" ht="18" customHeight="1" x14ac:dyDescent="0.25">
      <c r="A13" s="49" t="s">
        <v>38</v>
      </c>
      <c r="B13" s="311" t="s">
        <v>43</v>
      </c>
      <c r="C13" s="312"/>
      <c r="D13" s="312"/>
      <c r="E13" s="312"/>
      <c r="F13" s="312"/>
      <c r="G13" s="312"/>
      <c r="H13" s="312"/>
      <c r="I13" s="312"/>
      <c r="J13" s="313"/>
      <c r="K13" s="46"/>
      <c r="L13" s="46"/>
    </row>
    <row r="15" spans="1:12" ht="18" customHeight="1" x14ac:dyDescent="0.25">
      <c r="A15" s="323" t="s">
        <v>86</v>
      </c>
      <c r="B15" s="323"/>
      <c r="C15" s="323"/>
      <c r="D15" s="323"/>
      <c r="E15" s="323"/>
      <c r="F15" s="323"/>
      <c r="G15" s="323"/>
      <c r="H15" s="323"/>
      <c r="I15" s="323"/>
      <c r="J15" s="323"/>
      <c r="K15" s="323"/>
      <c r="L15" s="323"/>
    </row>
    <row r="16" spans="1:12" ht="18" customHeight="1" x14ac:dyDescent="0.25">
      <c r="A16" s="49" t="s">
        <v>36</v>
      </c>
      <c r="B16" s="324" t="s">
        <v>745</v>
      </c>
      <c r="C16" s="325"/>
      <c r="D16" s="325"/>
      <c r="E16" s="325"/>
      <c r="F16" s="325"/>
      <c r="G16" s="325"/>
      <c r="H16" s="325"/>
      <c r="I16" s="325"/>
      <c r="J16" s="326"/>
      <c r="K16" s="389"/>
      <c r="L16" s="46"/>
    </row>
    <row r="17" spans="1:12" ht="18" customHeight="1" x14ac:dyDescent="0.25">
      <c r="A17" s="49" t="s">
        <v>38</v>
      </c>
      <c r="B17" s="311" t="s">
        <v>87</v>
      </c>
      <c r="C17" s="312"/>
      <c r="D17" s="312"/>
      <c r="E17" s="312"/>
      <c r="F17" s="312"/>
      <c r="G17" s="312"/>
      <c r="H17" s="312"/>
      <c r="I17" s="312"/>
      <c r="J17" s="313"/>
      <c r="K17" s="389"/>
      <c r="L17" s="50"/>
    </row>
    <row r="18" spans="1:12" ht="18" customHeight="1" x14ac:dyDescent="0.25">
      <c r="A18" s="49" t="s">
        <v>89</v>
      </c>
      <c r="B18" s="311" t="s">
        <v>88</v>
      </c>
      <c r="C18" s="312"/>
      <c r="D18" s="312"/>
      <c r="E18" s="312"/>
      <c r="F18" s="312"/>
      <c r="G18" s="312"/>
      <c r="H18" s="312"/>
      <c r="I18" s="312"/>
      <c r="J18" s="313"/>
      <c r="K18" s="389"/>
      <c r="L18" s="46"/>
    </row>
  </sheetData>
  <sheetProtection algorithmName="SHA-512" hashValue="QRn/l+UIeTyPJa6Yb94Kz0+BaaV++RjHiGpWOg1wbkhv/aHEJoM0PgA0BNNVGGwwpeSKtJSHGJwYy4r0v0QMzw==" saltValue="ilpwOADc7XxiRkbHzAHDig==" spinCount="100000" sheet="1" objects="1" scenarios="1"/>
  <mergeCells count="17">
    <mergeCell ref="B9:J9"/>
    <mergeCell ref="A15:L15"/>
    <mergeCell ref="B16:J16"/>
    <mergeCell ref="B17:J17"/>
    <mergeCell ref="B18:J18"/>
    <mergeCell ref="A10:L10"/>
    <mergeCell ref="A11:L11"/>
    <mergeCell ref="B12:J12"/>
    <mergeCell ref="B13:J13"/>
    <mergeCell ref="A1:J1"/>
    <mergeCell ref="B3:J3"/>
    <mergeCell ref="B7:J7"/>
    <mergeCell ref="B8:J8"/>
    <mergeCell ref="A4:L4"/>
    <mergeCell ref="A2:L2"/>
    <mergeCell ref="A5:L5"/>
    <mergeCell ref="B6:J6"/>
  </mergeCells>
  <dataValidations count="1">
    <dataValidation type="list" allowBlank="1" showInputMessage="1" showErrorMessage="1" sqref="K3 K6:K9 K12:K13 K16:K17 K21" xr:uid="{0EC6C501-BDD1-4719-AE2B-46AA0A2F9290}">
      <formula1>"Ja,Nein"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4633A-F642-40FC-BD78-8B3EF9CDC9EE}">
  <sheetPr>
    <tabColor theme="5" tint="0.59999389629810485"/>
    <outlinePr summaryRight="0"/>
  </sheetPr>
  <dimension ref="A1:JP507"/>
  <sheetViews>
    <sheetView showGridLines="0" zoomScaleNormal="100" workbookViewId="0">
      <pane xSplit="4" ySplit="6" topLeftCell="E7" activePane="bottomRight" state="frozen"/>
      <selection pane="topRight" activeCell="E1" sqref="E1"/>
      <selection pane="bottomLeft" activeCell="A8" sqref="A8"/>
      <selection pane="bottomRight" activeCell="A10" sqref="A10"/>
    </sheetView>
  </sheetViews>
  <sheetFormatPr baseColWidth="10" defaultColWidth="11.42578125" defaultRowHeight="15" outlineLevelCol="1" x14ac:dyDescent="0.25"/>
  <cols>
    <col min="1" max="1" width="34.85546875" style="397" customWidth="1"/>
    <col min="2" max="2" width="12.28515625" style="397" customWidth="1"/>
    <col min="3" max="3" width="27.140625" style="397" customWidth="1"/>
    <col min="4" max="4" width="21.140625" style="397" customWidth="1"/>
    <col min="5" max="5" width="49.140625" style="397" bestFit="1" customWidth="1"/>
    <col min="6" max="6" width="11.28515625" style="415" customWidth="1"/>
    <col min="7" max="7" width="15.5703125" style="416" customWidth="1" outlineLevel="1"/>
    <col min="8" max="8" width="15.5703125" style="417" customWidth="1" outlineLevel="1"/>
    <col min="9" max="10" width="15.5703125" style="397" customWidth="1" outlineLevel="1"/>
    <col min="11" max="16384" width="11.42578125" style="397"/>
  </cols>
  <sheetData>
    <row r="1" spans="1:276" s="396" customFormat="1" ht="18.75" x14ac:dyDescent="0.3">
      <c r="A1" s="390" t="str">
        <f>"A2_SaLi: Salden-Liste inkl. vorgenommener Zuordnung zur GuV " &amp; A_Stammdaten!$B$11</f>
        <v xml:space="preserve">A2_SaLi: Salden-Liste inkl. vorgenommener Zuordnung zur GuV </v>
      </c>
      <c r="B1" s="391"/>
      <c r="C1" s="391"/>
      <c r="D1" s="392"/>
      <c r="E1" s="392"/>
      <c r="F1" s="393"/>
      <c r="G1" s="394"/>
      <c r="H1" s="395"/>
      <c r="K1" s="397"/>
    </row>
    <row r="2" spans="1:276" ht="2.1" customHeight="1" x14ac:dyDescent="0.3">
      <c r="A2" s="398"/>
      <c r="B2" s="399"/>
      <c r="C2" s="399"/>
      <c r="F2" s="397"/>
      <c r="G2" s="397"/>
      <c r="H2" s="397"/>
    </row>
    <row r="3" spans="1:276" ht="1.5" customHeight="1" x14ac:dyDescent="0.25">
      <c r="A3" s="400"/>
      <c r="F3" s="397"/>
      <c r="G3" s="397"/>
      <c r="H3" s="397"/>
    </row>
    <row r="4" spans="1:276" ht="15.75" x14ac:dyDescent="0.25">
      <c r="A4" s="401" t="str">
        <f xml:space="preserve"> "Für " &amp; A_Stammdaten!B11 &amp; " bebuchte Erfolgskonten"</f>
        <v>Für  bebuchte Erfolgskonten</v>
      </c>
      <c r="B4" s="402"/>
      <c r="C4" s="402"/>
      <c r="D4" s="402"/>
      <c r="E4" s="403"/>
      <c r="F4" s="404">
        <f>A_Stammdaten!B11</f>
        <v>0</v>
      </c>
      <c r="G4" s="405"/>
      <c r="H4" s="405"/>
      <c r="I4" s="405"/>
      <c r="J4" s="406"/>
    </row>
    <row r="5" spans="1:276" ht="105" x14ac:dyDescent="0.25">
      <c r="A5" s="407" t="s">
        <v>560</v>
      </c>
      <c r="B5" s="407" t="s">
        <v>526</v>
      </c>
      <c r="C5" s="407" t="s">
        <v>527</v>
      </c>
      <c r="D5" s="407" t="s">
        <v>538</v>
      </c>
      <c r="E5" s="407" t="s">
        <v>437</v>
      </c>
      <c r="F5" s="407" t="s">
        <v>528</v>
      </c>
      <c r="G5" s="407" t="s">
        <v>529</v>
      </c>
      <c r="H5" s="407" t="s">
        <v>530</v>
      </c>
      <c r="I5" s="407" t="s">
        <v>553</v>
      </c>
      <c r="J5" s="407" t="s">
        <v>531</v>
      </c>
    </row>
    <row r="6" spans="1:276" x14ac:dyDescent="0.25">
      <c r="A6" s="407"/>
      <c r="B6" s="407"/>
      <c r="C6" s="407"/>
      <c r="D6" s="407"/>
      <c r="E6" s="407"/>
      <c r="F6" s="407" t="s">
        <v>532</v>
      </c>
      <c r="G6" s="407" t="s">
        <v>533</v>
      </c>
      <c r="H6" s="407" t="s">
        <v>533</v>
      </c>
      <c r="I6" s="407" t="s">
        <v>533</v>
      </c>
      <c r="J6" s="408" t="s">
        <v>533</v>
      </c>
      <c r="K6" s="409"/>
      <c r="L6" s="409"/>
      <c r="M6" s="409"/>
      <c r="N6" s="409"/>
      <c r="O6" s="409"/>
      <c r="P6" s="409"/>
      <c r="Q6" s="409"/>
      <c r="R6" s="409"/>
      <c r="S6" s="409"/>
      <c r="T6" s="409"/>
      <c r="U6" s="409"/>
      <c r="V6" s="409"/>
      <c r="W6" s="409"/>
      <c r="X6" s="409"/>
      <c r="Y6" s="409"/>
      <c r="Z6" s="409"/>
      <c r="AA6" s="409"/>
      <c r="AB6" s="409"/>
      <c r="AC6" s="409"/>
      <c r="AD6" s="409"/>
      <c r="AE6" s="409"/>
      <c r="AF6" s="409"/>
      <c r="AG6" s="409"/>
      <c r="AH6" s="409"/>
      <c r="AI6" s="409"/>
      <c r="AJ6" s="409"/>
      <c r="AK6" s="409"/>
      <c r="AL6" s="409"/>
      <c r="AM6" s="409"/>
      <c r="AN6" s="409"/>
      <c r="AO6" s="409"/>
      <c r="AP6" s="409"/>
      <c r="AQ6" s="409"/>
      <c r="AR6" s="409"/>
      <c r="AS6" s="409"/>
      <c r="AT6" s="409"/>
      <c r="AU6" s="409"/>
      <c r="AV6" s="409"/>
      <c r="AW6" s="409"/>
      <c r="AX6" s="409"/>
      <c r="AY6" s="409"/>
      <c r="AZ6" s="409"/>
      <c r="BA6" s="409"/>
      <c r="BB6" s="409"/>
      <c r="BC6" s="409"/>
      <c r="BD6" s="409"/>
      <c r="BE6" s="409"/>
      <c r="BF6" s="409"/>
      <c r="BG6" s="409"/>
      <c r="BH6" s="409"/>
      <c r="BI6" s="409"/>
      <c r="BJ6" s="409"/>
      <c r="BK6" s="409"/>
      <c r="BL6" s="409"/>
      <c r="BM6" s="409"/>
      <c r="BN6" s="409"/>
      <c r="BO6" s="409"/>
      <c r="BP6" s="409"/>
      <c r="BQ6" s="409"/>
      <c r="BR6" s="409"/>
      <c r="BS6" s="409"/>
      <c r="BT6" s="409"/>
      <c r="BU6" s="409"/>
      <c r="BV6" s="409"/>
      <c r="BW6" s="409"/>
      <c r="BX6" s="409"/>
      <c r="BY6" s="409"/>
      <c r="BZ6" s="409"/>
      <c r="CA6" s="409"/>
      <c r="CB6" s="409"/>
      <c r="CC6" s="409"/>
      <c r="CD6" s="409"/>
      <c r="CE6" s="409"/>
      <c r="CF6" s="409"/>
      <c r="CG6" s="409"/>
      <c r="CH6" s="409"/>
      <c r="CI6" s="409"/>
      <c r="CJ6" s="409"/>
      <c r="CK6" s="409"/>
      <c r="CL6" s="409"/>
      <c r="CM6" s="409"/>
      <c r="CN6" s="409"/>
      <c r="CO6" s="409"/>
      <c r="CP6" s="409"/>
      <c r="CQ6" s="409"/>
      <c r="CR6" s="409"/>
      <c r="CS6" s="409"/>
      <c r="CT6" s="409"/>
      <c r="CU6" s="409"/>
      <c r="CV6" s="409"/>
      <c r="CW6" s="409"/>
      <c r="CX6" s="409"/>
      <c r="CY6" s="409"/>
      <c r="CZ6" s="409"/>
      <c r="DA6" s="409"/>
      <c r="DB6" s="409"/>
      <c r="DC6" s="409"/>
      <c r="DD6" s="409"/>
      <c r="DE6" s="409"/>
      <c r="DF6" s="409"/>
      <c r="DG6" s="409"/>
      <c r="DH6" s="409"/>
      <c r="DI6" s="409"/>
      <c r="DJ6" s="409"/>
      <c r="DK6" s="409"/>
      <c r="DL6" s="409"/>
      <c r="DM6" s="409"/>
      <c r="DN6" s="409"/>
      <c r="DO6" s="409"/>
      <c r="DP6" s="409"/>
      <c r="DQ6" s="409"/>
      <c r="DR6" s="409"/>
      <c r="DS6" s="409"/>
      <c r="DT6" s="409"/>
      <c r="DU6" s="409"/>
      <c r="DV6" s="409"/>
      <c r="DW6" s="409"/>
      <c r="DX6" s="409"/>
      <c r="DY6" s="409"/>
      <c r="DZ6" s="409"/>
      <c r="EA6" s="409"/>
      <c r="EB6" s="409"/>
      <c r="EC6" s="409"/>
      <c r="ED6" s="409"/>
      <c r="EE6" s="409"/>
      <c r="EF6" s="409"/>
      <c r="EG6" s="409"/>
      <c r="EH6" s="409"/>
      <c r="EI6" s="409"/>
      <c r="EJ6" s="409"/>
      <c r="EK6" s="409"/>
      <c r="EL6" s="409"/>
      <c r="EM6" s="409"/>
      <c r="EN6" s="409"/>
      <c r="EO6" s="409"/>
      <c r="EP6" s="409"/>
      <c r="EQ6" s="409"/>
      <c r="ER6" s="409"/>
      <c r="ES6" s="409"/>
      <c r="ET6" s="409"/>
      <c r="EU6" s="409"/>
      <c r="EV6" s="409"/>
      <c r="EW6" s="409"/>
      <c r="EX6" s="409"/>
      <c r="EY6" s="409"/>
      <c r="EZ6" s="409"/>
      <c r="FA6" s="409"/>
      <c r="FB6" s="409"/>
      <c r="FC6" s="409"/>
      <c r="FD6" s="409"/>
      <c r="FE6" s="409"/>
      <c r="FF6" s="409"/>
      <c r="FG6" s="409"/>
      <c r="FH6" s="409"/>
      <c r="FI6" s="409"/>
      <c r="FJ6" s="409"/>
      <c r="FK6" s="409"/>
      <c r="FL6" s="409"/>
      <c r="FM6" s="409"/>
      <c r="FN6" s="409"/>
      <c r="FO6" s="409"/>
      <c r="FP6" s="409"/>
      <c r="FQ6" s="409"/>
      <c r="FR6" s="409"/>
      <c r="FS6" s="409"/>
      <c r="FT6" s="409"/>
      <c r="FU6" s="409"/>
      <c r="FV6" s="409"/>
      <c r="FW6" s="409"/>
      <c r="FX6" s="409"/>
      <c r="FY6" s="409"/>
      <c r="FZ6" s="409"/>
      <c r="GA6" s="409"/>
      <c r="GB6" s="409"/>
      <c r="GC6" s="409"/>
      <c r="GD6" s="409"/>
      <c r="GE6" s="409"/>
      <c r="GF6" s="409"/>
      <c r="GG6" s="409"/>
      <c r="GH6" s="409"/>
      <c r="GI6" s="409"/>
      <c r="GJ6" s="409"/>
      <c r="GK6" s="409"/>
      <c r="GL6" s="409"/>
      <c r="GM6" s="409"/>
      <c r="GN6" s="409"/>
      <c r="GO6" s="409"/>
      <c r="GP6" s="409"/>
      <c r="GQ6" s="409"/>
      <c r="GR6" s="409"/>
      <c r="GS6" s="409"/>
      <c r="GT6" s="409"/>
      <c r="GU6" s="409"/>
      <c r="GV6" s="409"/>
      <c r="GW6" s="409"/>
      <c r="GX6" s="409"/>
      <c r="GY6" s="409"/>
      <c r="GZ6" s="409"/>
      <c r="HA6" s="409"/>
      <c r="HB6" s="409"/>
      <c r="HC6" s="409"/>
      <c r="HD6" s="409"/>
      <c r="HE6" s="409"/>
      <c r="HF6" s="409"/>
      <c r="HG6" s="409"/>
      <c r="HH6" s="409"/>
      <c r="HI6" s="409"/>
      <c r="HJ6" s="409"/>
      <c r="HK6" s="409"/>
      <c r="HL6" s="409"/>
      <c r="HM6" s="409"/>
      <c r="HN6" s="409"/>
      <c r="HO6" s="409"/>
      <c r="HP6" s="409"/>
      <c r="HQ6" s="409"/>
      <c r="HR6" s="409"/>
      <c r="HS6" s="409"/>
      <c r="HT6" s="409"/>
      <c r="HU6" s="409"/>
      <c r="HV6" s="409"/>
      <c r="HW6" s="409"/>
      <c r="HX6" s="409"/>
      <c r="HY6" s="409"/>
      <c r="HZ6" s="409"/>
      <c r="IA6" s="409"/>
      <c r="IB6" s="409"/>
      <c r="IC6" s="409"/>
      <c r="ID6" s="409"/>
      <c r="IE6" s="409"/>
      <c r="IF6" s="409"/>
      <c r="IG6" s="409"/>
      <c r="IH6" s="409"/>
      <c r="II6" s="409"/>
      <c r="IJ6" s="409"/>
      <c r="IK6" s="409"/>
      <c r="IL6" s="409"/>
      <c r="IM6" s="409"/>
      <c r="IN6" s="409"/>
      <c r="IO6" s="409"/>
      <c r="IP6" s="409"/>
      <c r="IQ6" s="409"/>
      <c r="IR6" s="409"/>
      <c r="IS6" s="409"/>
      <c r="IT6" s="409"/>
      <c r="IU6" s="409"/>
      <c r="IV6" s="409"/>
      <c r="IW6" s="409"/>
      <c r="IX6" s="409"/>
      <c r="IY6" s="409"/>
      <c r="IZ6" s="409"/>
      <c r="JA6" s="409"/>
      <c r="JB6" s="409"/>
      <c r="JC6" s="409"/>
      <c r="JD6" s="409"/>
      <c r="JE6" s="409"/>
      <c r="JF6" s="409"/>
      <c r="JG6" s="409"/>
      <c r="JH6" s="409"/>
      <c r="JI6" s="409"/>
      <c r="JJ6" s="409"/>
      <c r="JK6" s="409"/>
      <c r="JL6" s="409"/>
      <c r="JM6" s="409"/>
      <c r="JN6" s="409"/>
      <c r="JO6" s="409"/>
      <c r="JP6" s="409"/>
    </row>
    <row r="7" spans="1:276" x14ac:dyDescent="0.25">
      <c r="A7" s="410"/>
      <c r="B7" s="410"/>
      <c r="C7" s="411"/>
      <c r="D7" s="411"/>
      <c r="E7" s="410"/>
      <c r="F7" s="412"/>
      <c r="G7" s="412">
        <f>SUBTOTAL(9,G8:G507)</f>
        <v>0</v>
      </c>
      <c r="H7" s="412">
        <f>SUBTOTAL(9,H8:H507)</f>
        <v>0</v>
      </c>
      <c r="I7" s="412">
        <f>SUBTOTAL(9,I8:I507)</f>
        <v>0</v>
      </c>
      <c r="J7" s="413">
        <f>SUBTOTAL(9,J8:J507)</f>
        <v>0</v>
      </c>
      <c r="K7" s="409"/>
      <c r="L7" s="409"/>
      <c r="M7" s="409"/>
      <c r="N7" s="409"/>
      <c r="O7" s="409"/>
      <c r="P7" s="409"/>
      <c r="Q7" s="409"/>
      <c r="R7" s="409"/>
      <c r="S7" s="409"/>
      <c r="T7" s="409"/>
      <c r="U7" s="409"/>
      <c r="V7" s="409"/>
      <c r="W7" s="409"/>
      <c r="X7" s="409"/>
      <c r="Y7" s="409"/>
      <c r="Z7" s="409"/>
      <c r="AA7" s="409"/>
      <c r="AB7" s="409"/>
      <c r="AC7" s="409"/>
      <c r="AD7" s="409"/>
      <c r="AE7" s="409"/>
      <c r="AF7" s="409"/>
      <c r="AG7" s="409"/>
      <c r="AH7" s="409"/>
      <c r="AI7" s="409"/>
      <c r="AJ7" s="409"/>
      <c r="AK7" s="409"/>
      <c r="AL7" s="409"/>
      <c r="AM7" s="409"/>
      <c r="AN7" s="409"/>
      <c r="AO7" s="409"/>
      <c r="AP7" s="409"/>
      <c r="AQ7" s="409"/>
      <c r="AR7" s="409"/>
      <c r="AS7" s="409"/>
      <c r="AT7" s="409"/>
      <c r="AU7" s="409"/>
      <c r="AV7" s="409"/>
      <c r="AW7" s="409"/>
      <c r="AX7" s="409"/>
      <c r="AY7" s="409"/>
      <c r="AZ7" s="409"/>
      <c r="BA7" s="409"/>
      <c r="BB7" s="409"/>
      <c r="BC7" s="409"/>
      <c r="BD7" s="409"/>
      <c r="BE7" s="409"/>
      <c r="BF7" s="409"/>
      <c r="BG7" s="409"/>
      <c r="BH7" s="409"/>
      <c r="BI7" s="409"/>
      <c r="BJ7" s="409"/>
      <c r="BK7" s="409"/>
      <c r="BL7" s="409"/>
      <c r="BM7" s="409"/>
      <c r="BN7" s="409"/>
      <c r="BO7" s="409"/>
      <c r="BP7" s="409"/>
      <c r="BQ7" s="409"/>
      <c r="BR7" s="409"/>
      <c r="BS7" s="409"/>
      <c r="BT7" s="409"/>
      <c r="BU7" s="409"/>
      <c r="BV7" s="409"/>
      <c r="BW7" s="409"/>
      <c r="BX7" s="409"/>
      <c r="BY7" s="409"/>
      <c r="BZ7" s="409"/>
      <c r="CA7" s="409"/>
      <c r="CB7" s="409"/>
      <c r="CC7" s="409"/>
      <c r="CD7" s="409"/>
      <c r="CE7" s="409"/>
      <c r="CF7" s="409"/>
      <c r="CG7" s="409"/>
      <c r="CH7" s="409"/>
      <c r="CI7" s="409"/>
      <c r="CJ7" s="409"/>
      <c r="CK7" s="409"/>
      <c r="CL7" s="409"/>
      <c r="CM7" s="409"/>
      <c r="CN7" s="409"/>
      <c r="CO7" s="409"/>
      <c r="CP7" s="409"/>
      <c r="CQ7" s="409"/>
      <c r="CR7" s="409"/>
      <c r="CS7" s="409"/>
      <c r="CT7" s="409"/>
      <c r="CU7" s="409"/>
      <c r="CV7" s="409"/>
      <c r="CW7" s="409"/>
      <c r="CX7" s="409"/>
      <c r="CY7" s="409"/>
      <c r="CZ7" s="409"/>
      <c r="DA7" s="409"/>
      <c r="DB7" s="409"/>
      <c r="DC7" s="409"/>
      <c r="DD7" s="409"/>
      <c r="DE7" s="409"/>
      <c r="DF7" s="409"/>
      <c r="DG7" s="409"/>
      <c r="DH7" s="409"/>
      <c r="DI7" s="409"/>
      <c r="DJ7" s="409"/>
      <c r="DK7" s="409"/>
      <c r="DL7" s="409"/>
      <c r="DM7" s="409"/>
      <c r="DN7" s="409"/>
      <c r="DO7" s="409"/>
      <c r="DP7" s="409"/>
      <c r="DQ7" s="409"/>
      <c r="DR7" s="409"/>
      <c r="DS7" s="409"/>
      <c r="DT7" s="409"/>
      <c r="DU7" s="409"/>
      <c r="DV7" s="409"/>
      <c r="DW7" s="409"/>
      <c r="DX7" s="409"/>
      <c r="DY7" s="409"/>
      <c r="DZ7" s="409"/>
      <c r="EA7" s="409"/>
      <c r="EB7" s="409"/>
      <c r="EC7" s="409"/>
      <c r="ED7" s="409"/>
      <c r="EE7" s="409"/>
      <c r="EF7" s="409"/>
      <c r="EG7" s="409"/>
      <c r="EH7" s="409"/>
      <c r="EI7" s="409"/>
      <c r="EJ7" s="409"/>
      <c r="EK7" s="409"/>
      <c r="EL7" s="409"/>
      <c r="EM7" s="409"/>
      <c r="EN7" s="409"/>
      <c r="EO7" s="409"/>
      <c r="EP7" s="409"/>
      <c r="EQ7" s="409"/>
      <c r="ER7" s="409"/>
      <c r="ES7" s="409"/>
      <c r="ET7" s="409"/>
      <c r="EU7" s="409"/>
      <c r="EV7" s="409"/>
      <c r="EW7" s="409"/>
      <c r="EX7" s="409"/>
      <c r="EY7" s="409"/>
      <c r="EZ7" s="409"/>
      <c r="FA7" s="409"/>
      <c r="FB7" s="409"/>
      <c r="FC7" s="409"/>
      <c r="FD7" s="409"/>
      <c r="FE7" s="409"/>
      <c r="FF7" s="409"/>
      <c r="FG7" s="409"/>
      <c r="FH7" s="409"/>
      <c r="FI7" s="409"/>
      <c r="FJ7" s="409"/>
      <c r="FK7" s="409"/>
      <c r="FL7" s="409"/>
      <c r="FM7" s="409"/>
      <c r="FN7" s="409"/>
      <c r="FO7" s="409"/>
      <c r="FP7" s="409"/>
      <c r="FQ7" s="409"/>
      <c r="FR7" s="409"/>
      <c r="FS7" s="409"/>
      <c r="FT7" s="409"/>
      <c r="FU7" s="409"/>
      <c r="FV7" s="409"/>
      <c r="FW7" s="409"/>
      <c r="FX7" s="409"/>
      <c r="FY7" s="409"/>
      <c r="FZ7" s="409"/>
      <c r="GA7" s="409"/>
      <c r="GB7" s="409"/>
      <c r="GC7" s="409"/>
      <c r="GD7" s="409"/>
      <c r="GE7" s="409"/>
      <c r="GF7" s="409"/>
      <c r="GG7" s="409"/>
      <c r="GH7" s="409"/>
      <c r="GI7" s="409"/>
      <c r="GJ7" s="409"/>
      <c r="GK7" s="409"/>
      <c r="GL7" s="409"/>
      <c r="GM7" s="409"/>
      <c r="GN7" s="409"/>
      <c r="GO7" s="409"/>
      <c r="GP7" s="409"/>
      <c r="GQ7" s="409"/>
      <c r="GR7" s="409"/>
      <c r="GS7" s="409"/>
      <c r="GT7" s="409"/>
      <c r="GU7" s="409"/>
      <c r="GV7" s="409"/>
      <c r="GW7" s="409"/>
      <c r="GX7" s="409"/>
      <c r="GY7" s="409"/>
      <c r="GZ7" s="409"/>
      <c r="HA7" s="409"/>
      <c r="HB7" s="409"/>
      <c r="HC7" s="409"/>
      <c r="HD7" s="409"/>
      <c r="HE7" s="409"/>
      <c r="HF7" s="409"/>
      <c r="HG7" s="409"/>
      <c r="HH7" s="409"/>
      <c r="HI7" s="409"/>
      <c r="HJ7" s="409"/>
      <c r="HK7" s="409"/>
      <c r="HL7" s="409"/>
      <c r="HM7" s="409"/>
      <c r="HN7" s="409"/>
      <c r="HO7" s="409"/>
      <c r="HP7" s="409"/>
      <c r="HQ7" s="409"/>
      <c r="HR7" s="409"/>
      <c r="HS7" s="409"/>
      <c r="HT7" s="409"/>
      <c r="HU7" s="409"/>
      <c r="HV7" s="409"/>
      <c r="HW7" s="409"/>
      <c r="HX7" s="409"/>
      <c r="HY7" s="409"/>
      <c r="HZ7" s="409"/>
      <c r="IA7" s="409"/>
      <c r="IB7" s="409"/>
      <c r="IC7" s="409"/>
      <c r="ID7" s="409"/>
      <c r="IE7" s="409"/>
      <c r="IF7" s="409"/>
      <c r="IG7" s="409"/>
      <c r="IH7" s="409"/>
      <c r="II7" s="409"/>
      <c r="IJ7" s="409"/>
      <c r="IK7" s="409"/>
      <c r="IL7" s="409"/>
      <c r="IM7" s="409"/>
      <c r="IN7" s="409"/>
      <c r="IO7" s="409"/>
      <c r="IP7" s="409"/>
      <c r="IQ7" s="409"/>
      <c r="IR7" s="409"/>
      <c r="IS7" s="409"/>
      <c r="IT7" s="409"/>
      <c r="IU7" s="409"/>
      <c r="IV7" s="409"/>
      <c r="IW7" s="409"/>
      <c r="IX7" s="409"/>
      <c r="IY7" s="409"/>
      <c r="IZ7" s="409"/>
      <c r="JA7" s="409"/>
      <c r="JB7" s="409"/>
      <c r="JC7" s="409"/>
      <c r="JD7" s="409"/>
      <c r="JE7" s="409"/>
      <c r="JF7" s="409"/>
      <c r="JG7" s="409"/>
      <c r="JH7" s="409"/>
      <c r="JI7" s="409"/>
      <c r="JJ7" s="409"/>
      <c r="JK7" s="409"/>
      <c r="JL7" s="409"/>
      <c r="JM7" s="409"/>
      <c r="JN7" s="409"/>
      <c r="JO7" s="409"/>
      <c r="JP7" s="409"/>
    </row>
    <row r="8" spans="1:276" x14ac:dyDescent="0.25">
      <c r="A8" s="387" t="str">
        <f>IF(AND(B8&lt;&gt;"",E8&lt;&gt;""),_xlfn.TEXTJOIN("-",FALSE,B8,C8,INDEX('Drop-Down Listen'!$K$2:$K$71,MATCH(E8,'Drop-Down Listen'!$B$2:$B$71,0),0)),IF(AND(B8="",E8=""),"Bitte Konto und GuV-Position angeben",IF(B8="","Bitte Konto angeben","Bitte GuV-Position angeben")))</f>
        <v>Bitte Konto und GuV-Position angeben</v>
      </c>
      <c r="B8" s="418"/>
      <c r="C8" s="418"/>
      <c r="D8" s="418"/>
      <c r="E8" s="418"/>
      <c r="F8" s="419"/>
      <c r="G8" s="419"/>
      <c r="H8" s="419"/>
      <c r="I8" s="414">
        <f>SUMIFS(A3_Hinzu_Kürz!$J$7:$J$506,A3_Hinzu_Kürz!$H$7:$H$506,A2_SaLi!$A8)</f>
        <v>0</v>
      </c>
      <c r="J8" s="413">
        <f>H8+I8</f>
        <v>0</v>
      </c>
      <c r="K8" s="409"/>
      <c r="L8" s="409"/>
      <c r="M8" s="409"/>
      <c r="N8" s="409"/>
      <c r="O8" s="409"/>
      <c r="P8" s="409"/>
      <c r="Q8" s="409"/>
      <c r="R8" s="409"/>
      <c r="S8" s="409"/>
      <c r="T8" s="409"/>
      <c r="U8" s="409"/>
      <c r="V8" s="409"/>
      <c r="W8" s="409"/>
      <c r="X8" s="409"/>
      <c r="Y8" s="409"/>
      <c r="Z8" s="409"/>
      <c r="AA8" s="409"/>
      <c r="AB8" s="409"/>
      <c r="AC8" s="409"/>
      <c r="AD8" s="409"/>
      <c r="AE8" s="409"/>
      <c r="AF8" s="409"/>
      <c r="AG8" s="409"/>
      <c r="AH8" s="409"/>
      <c r="AI8" s="409"/>
      <c r="AJ8" s="409"/>
      <c r="AK8" s="409"/>
      <c r="AL8" s="409"/>
      <c r="AM8" s="409"/>
      <c r="AN8" s="409"/>
      <c r="AO8" s="409"/>
      <c r="AP8" s="409"/>
      <c r="AQ8" s="409"/>
      <c r="AR8" s="409"/>
      <c r="AS8" s="409"/>
      <c r="AT8" s="409"/>
      <c r="AU8" s="409"/>
      <c r="AV8" s="409"/>
      <c r="AW8" s="409"/>
      <c r="AX8" s="409"/>
      <c r="AY8" s="409"/>
      <c r="AZ8" s="409"/>
      <c r="BA8" s="409"/>
      <c r="BB8" s="409"/>
      <c r="BC8" s="409"/>
      <c r="BD8" s="409"/>
      <c r="BE8" s="409"/>
      <c r="BF8" s="409"/>
      <c r="BG8" s="409"/>
      <c r="BH8" s="409"/>
      <c r="BI8" s="409"/>
      <c r="BJ8" s="409"/>
      <c r="BK8" s="409"/>
      <c r="BL8" s="409"/>
      <c r="BM8" s="409"/>
      <c r="BN8" s="409"/>
      <c r="BO8" s="409"/>
      <c r="BP8" s="409"/>
      <c r="BQ8" s="409"/>
      <c r="BR8" s="409"/>
      <c r="BS8" s="409"/>
      <c r="BT8" s="409"/>
      <c r="BU8" s="409"/>
      <c r="BV8" s="409"/>
      <c r="BW8" s="409"/>
      <c r="BX8" s="409"/>
      <c r="BY8" s="409"/>
      <c r="BZ8" s="409"/>
      <c r="CA8" s="409"/>
      <c r="CB8" s="409"/>
      <c r="CC8" s="409"/>
      <c r="CD8" s="409"/>
      <c r="CE8" s="409"/>
      <c r="CF8" s="409"/>
      <c r="CG8" s="409"/>
      <c r="CH8" s="409"/>
      <c r="CI8" s="409"/>
      <c r="CJ8" s="409"/>
      <c r="CK8" s="409"/>
      <c r="CL8" s="409"/>
      <c r="CM8" s="409"/>
      <c r="CN8" s="409"/>
      <c r="CO8" s="409"/>
      <c r="CP8" s="409"/>
      <c r="CQ8" s="409"/>
      <c r="CR8" s="409"/>
      <c r="CS8" s="409"/>
      <c r="CT8" s="409"/>
      <c r="CU8" s="409"/>
      <c r="CV8" s="409"/>
      <c r="CW8" s="409"/>
      <c r="CX8" s="409"/>
      <c r="CY8" s="409"/>
      <c r="CZ8" s="409"/>
      <c r="DA8" s="409"/>
      <c r="DB8" s="409"/>
      <c r="DC8" s="409"/>
      <c r="DD8" s="409"/>
      <c r="DE8" s="409"/>
      <c r="DF8" s="409"/>
      <c r="DG8" s="409"/>
      <c r="DH8" s="409"/>
      <c r="DI8" s="409"/>
      <c r="DJ8" s="409"/>
      <c r="DK8" s="409"/>
      <c r="DL8" s="409"/>
      <c r="DM8" s="409"/>
      <c r="DN8" s="409"/>
      <c r="DO8" s="409"/>
      <c r="DP8" s="409"/>
      <c r="DQ8" s="409"/>
      <c r="DR8" s="409"/>
      <c r="DS8" s="409"/>
      <c r="DT8" s="409"/>
      <c r="DU8" s="409"/>
      <c r="DV8" s="409"/>
      <c r="DW8" s="409"/>
      <c r="DX8" s="409"/>
      <c r="DY8" s="409"/>
      <c r="DZ8" s="409"/>
      <c r="EA8" s="409"/>
      <c r="EB8" s="409"/>
      <c r="EC8" s="409"/>
      <c r="ED8" s="409"/>
      <c r="EE8" s="409"/>
      <c r="EF8" s="409"/>
      <c r="EG8" s="409"/>
      <c r="EH8" s="409"/>
      <c r="EI8" s="409"/>
      <c r="EJ8" s="409"/>
      <c r="EK8" s="409"/>
      <c r="EL8" s="409"/>
      <c r="EM8" s="409"/>
      <c r="EN8" s="409"/>
      <c r="EO8" s="409"/>
      <c r="EP8" s="409"/>
      <c r="EQ8" s="409"/>
      <c r="ER8" s="409"/>
      <c r="ES8" s="409"/>
      <c r="ET8" s="409"/>
      <c r="EU8" s="409"/>
      <c r="EV8" s="409"/>
      <c r="EW8" s="409"/>
      <c r="EX8" s="409"/>
      <c r="EY8" s="409"/>
      <c r="EZ8" s="409"/>
      <c r="FA8" s="409"/>
      <c r="FB8" s="409"/>
      <c r="FC8" s="409"/>
      <c r="FD8" s="409"/>
      <c r="FE8" s="409"/>
      <c r="FF8" s="409"/>
      <c r="FG8" s="409"/>
      <c r="FH8" s="409"/>
      <c r="FI8" s="409"/>
      <c r="FJ8" s="409"/>
      <c r="FK8" s="409"/>
      <c r="FL8" s="409"/>
      <c r="FM8" s="409"/>
      <c r="FN8" s="409"/>
      <c r="FO8" s="409"/>
      <c r="FP8" s="409"/>
      <c r="FQ8" s="409"/>
      <c r="FR8" s="409"/>
      <c r="FS8" s="409"/>
      <c r="FT8" s="409"/>
      <c r="FU8" s="409"/>
      <c r="FV8" s="409"/>
      <c r="FW8" s="409"/>
      <c r="FX8" s="409"/>
      <c r="FY8" s="409"/>
      <c r="FZ8" s="409"/>
      <c r="GA8" s="409"/>
      <c r="GB8" s="409"/>
      <c r="GC8" s="409"/>
      <c r="GD8" s="409"/>
      <c r="GE8" s="409"/>
      <c r="GF8" s="409"/>
      <c r="GG8" s="409"/>
      <c r="GH8" s="409"/>
      <c r="GI8" s="409"/>
      <c r="GJ8" s="409"/>
      <c r="GK8" s="409"/>
      <c r="GL8" s="409"/>
      <c r="GM8" s="409"/>
      <c r="GN8" s="409"/>
      <c r="GO8" s="409"/>
      <c r="GP8" s="409"/>
      <c r="GQ8" s="409"/>
      <c r="GR8" s="409"/>
      <c r="GS8" s="409"/>
      <c r="GT8" s="409"/>
      <c r="GU8" s="409"/>
      <c r="GV8" s="409"/>
      <c r="GW8" s="409"/>
      <c r="GX8" s="409"/>
      <c r="GY8" s="409"/>
      <c r="GZ8" s="409"/>
      <c r="HA8" s="409"/>
      <c r="HB8" s="409"/>
      <c r="HC8" s="409"/>
      <c r="HD8" s="409"/>
      <c r="HE8" s="409"/>
      <c r="HF8" s="409"/>
      <c r="HG8" s="409"/>
      <c r="HH8" s="409"/>
      <c r="HI8" s="409"/>
      <c r="HJ8" s="409"/>
      <c r="HK8" s="409"/>
      <c r="HL8" s="409"/>
      <c r="HM8" s="409"/>
      <c r="HN8" s="409"/>
      <c r="HO8" s="409"/>
      <c r="HP8" s="409"/>
      <c r="HQ8" s="409"/>
      <c r="HR8" s="409"/>
      <c r="HS8" s="409"/>
      <c r="HT8" s="409"/>
      <c r="HU8" s="409"/>
      <c r="HV8" s="409"/>
      <c r="HW8" s="409"/>
      <c r="HX8" s="409"/>
      <c r="HY8" s="409"/>
      <c r="HZ8" s="409"/>
      <c r="IA8" s="409"/>
      <c r="IB8" s="409"/>
      <c r="IC8" s="409"/>
      <c r="ID8" s="409"/>
      <c r="IE8" s="409"/>
      <c r="IF8" s="409"/>
      <c r="IG8" s="409"/>
      <c r="IH8" s="409"/>
      <c r="II8" s="409"/>
      <c r="IJ8" s="409"/>
      <c r="IK8" s="409"/>
      <c r="IL8" s="409"/>
      <c r="IM8" s="409"/>
      <c r="IN8" s="409"/>
      <c r="IO8" s="409"/>
      <c r="IP8" s="409"/>
      <c r="IQ8" s="409"/>
      <c r="IR8" s="409"/>
      <c r="IS8" s="409"/>
      <c r="IT8" s="409"/>
      <c r="IU8" s="409"/>
      <c r="IV8" s="409"/>
      <c r="IW8" s="409"/>
      <c r="IX8" s="409"/>
      <c r="IY8" s="409"/>
      <c r="IZ8" s="409"/>
      <c r="JA8" s="409"/>
      <c r="JB8" s="409"/>
      <c r="JC8" s="409"/>
      <c r="JD8" s="409"/>
      <c r="JE8" s="409"/>
      <c r="JF8" s="409"/>
      <c r="JG8" s="409"/>
      <c r="JH8" s="409"/>
      <c r="JI8" s="409"/>
      <c r="JJ8" s="409"/>
      <c r="JK8" s="409"/>
      <c r="JL8" s="409"/>
      <c r="JM8" s="409"/>
      <c r="JN8" s="409"/>
      <c r="JO8" s="409"/>
      <c r="JP8" s="409"/>
    </row>
    <row r="9" spans="1:276" x14ac:dyDescent="0.25">
      <c r="A9" s="387" t="str">
        <f>IF(AND(B9&lt;&gt;"",E9&lt;&gt;""),_xlfn.TEXTJOIN("-",FALSE,B9,C9,INDEX('Drop-Down Listen'!$K$2:$K$71,MATCH(E9,'Drop-Down Listen'!$B$2:$B$71,0),0)),IF(AND(B9="",E9=""),"Bitte Konto und GuV-Position angeben",IF(B9="","Bitte Konto angeben","Bitte GuV-Position angeben")))</f>
        <v>Bitte Konto und GuV-Position angeben</v>
      </c>
      <c r="B9" s="418"/>
      <c r="C9" s="418"/>
      <c r="D9" s="418"/>
      <c r="E9" s="418"/>
      <c r="F9" s="419"/>
      <c r="G9" s="419"/>
      <c r="H9" s="419"/>
      <c r="I9" s="414">
        <f>SUMIFS(A3_Hinzu_Kürz!$J$7:$J$506,A3_Hinzu_Kürz!$H$7:$H$506,A2_SaLi!$A9)</f>
        <v>0</v>
      </c>
      <c r="J9" s="412">
        <f t="shared" ref="J9:J72" si="0">H9+I9</f>
        <v>0</v>
      </c>
    </row>
    <row r="10" spans="1:276" x14ac:dyDescent="0.25">
      <c r="A10" s="387" t="str">
        <f>IF(AND(B10&lt;&gt;"",E10&lt;&gt;""),_xlfn.TEXTJOIN("-",FALSE,B10,C10,INDEX('Drop-Down Listen'!$K$2:$K$71,MATCH(E10,'Drop-Down Listen'!$B$2:$B$71,0),0)),IF(AND(B10="",E10=""),"Bitte Konto und GuV-Position angeben",IF(B10="","Bitte Konto angeben","Bitte GuV-Position angeben")))</f>
        <v>Bitte Konto und GuV-Position angeben</v>
      </c>
      <c r="B10" s="418"/>
      <c r="C10" s="418"/>
      <c r="D10" s="418"/>
      <c r="E10" s="418"/>
      <c r="F10" s="419"/>
      <c r="G10" s="419"/>
      <c r="H10" s="419"/>
      <c r="I10" s="414">
        <f>SUMIFS(A3_Hinzu_Kürz!$J$7:$J$506,A3_Hinzu_Kürz!$H$7:$H$506,A2_SaLi!$A10)</f>
        <v>0</v>
      </c>
      <c r="J10" s="412">
        <f>H10+I10</f>
        <v>0</v>
      </c>
    </row>
    <row r="11" spans="1:276" x14ac:dyDescent="0.25">
      <c r="A11" s="387" t="str">
        <f>IF(AND(B11&lt;&gt;"",E11&lt;&gt;""),_xlfn.TEXTJOIN("-",FALSE,B11,C11,INDEX('Drop-Down Listen'!$K$2:$K$71,MATCH(E11,'Drop-Down Listen'!$B$2:$B$71,0),0)),IF(AND(B11="",E11=""),"Bitte Konto und GuV-Position angeben",IF(B11="","Bitte Konto angeben","Bitte GuV-Position angeben")))</f>
        <v>Bitte Konto und GuV-Position angeben</v>
      </c>
      <c r="B11" s="418"/>
      <c r="C11" s="418"/>
      <c r="D11" s="418"/>
      <c r="E11" s="418"/>
      <c r="F11" s="419"/>
      <c r="G11" s="419"/>
      <c r="H11" s="419"/>
      <c r="I11" s="414">
        <f>SUMIFS(A3_Hinzu_Kürz!$J$7:$J$506,A3_Hinzu_Kürz!$H$7:$H$506,A2_SaLi!$A11)</f>
        <v>0</v>
      </c>
      <c r="J11" s="412">
        <f t="shared" si="0"/>
        <v>0</v>
      </c>
    </row>
    <row r="12" spans="1:276" x14ac:dyDescent="0.25">
      <c r="A12" s="387" t="str">
        <f>IF(AND(B12&lt;&gt;"",E12&lt;&gt;""),_xlfn.TEXTJOIN("-",FALSE,B12,C12,INDEX('Drop-Down Listen'!$K$2:$K$71,MATCH(E12,'Drop-Down Listen'!$B$2:$B$71,0),0)),IF(AND(B12="",E12=""),"Bitte Konto und GuV-Position angeben",IF(B12="","Bitte Konto angeben","Bitte GuV-Position angeben")))</f>
        <v>Bitte Konto und GuV-Position angeben</v>
      </c>
      <c r="B12" s="418"/>
      <c r="C12" s="418"/>
      <c r="D12" s="418"/>
      <c r="E12" s="418"/>
      <c r="F12" s="419"/>
      <c r="G12" s="419"/>
      <c r="H12" s="419"/>
      <c r="I12" s="414">
        <f>SUMIFS(A3_Hinzu_Kürz!$J$7:$J$506,A3_Hinzu_Kürz!$H$7:$H$506,A2_SaLi!$A12)</f>
        <v>0</v>
      </c>
      <c r="J12" s="412">
        <f t="shared" si="0"/>
        <v>0</v>
      </c>
    </row>
    <row r="13" spans="1:276" x14ac:dyDescent="0.25">
      <c r="A13" s="387" t="str">
        <f>IF(AND(B13&lt;&gt;"",E13&lt;&gt;""),_xlfn.TEXTJOIN("-",FALSE,B13,C13,INDEX('Drop-Down Listen'!$K$2:$K$71,MATCH(E13,'Drop-Down Listen'!$B$2:$B$71,0),0)),IF(AND(B13="",E13=""),"Bitte Konto und GuV-Position angeben",IF(B13="","Bitte Konto angeben","Bitte GuV-Position angeben")))</f>
        <v>Bitte Konto und GuV-Position angeben</v>
      </c>
      <c r="B13" s="418"/>
      <c r="C13" s="418"/>
      <c r="D13" s="418"/>
      <c r="E13" s="418"/>
      <c r="F13" s="419"/>
      <c r="G13" s="419"/>
      <c r="H13" s="419"/>
      <c r="I13" s="414">
        <f>SUMIFS(A3_Hinzu_Kürz!$J$7:$J$506,A3_Hinzu_Kürz!$H$7:$H$506,A2_SaLi!$A13)</f>
        <v>0</v>
      </c>
      <c r="J13" s="412">
        <f t="shared" si="0"/>
        <v>0</v>
      </c>
    </row>
    <row r="14" spans="1:276" x14ac:dyDescent="0.25">
      <c r="A14" s="387" t="str">
        <f>IF(AND(B14&lt;&gt;"",E14&lt;&gt;""),_xlfn.TEXTJOIN("-",FALSE,B14,C14,INDEX('Drop-Down Listen'!$K$2:$K$71,MATCH(E14,'Drop-Down Listen'!$B$2:$B$71,0),0)),IF(AND(B14="",E14=""),"Bitte Konto und GuV-Position angeben",IF(B14="","Bitte Konto angeben","Bitte GuV-Position angeben")))</f>
        <v>Bitte Konto und GuV-Position angeben</v>
      </c>
      <c r="B14" s="418"/>
      <c r="C14" s="418"/>
      <c r="D14" s="418"/>
      <c r="E14" s="418"/>
      <c r="F14" s="419"/>
      <c r="G14" s="419"/>
      <c r="H14" s="419"/>
      <c r="I14" s="414">
        <f>SUMIFS(A3_Hinzu_Kürz!$J$7:$J$506,A3_Hinzu_Kürz!$H$7:$H$506,A2_SaLi!$A14)</f>
        <v>0</v>
      </c>
      <c r="J14" s="412">
        <f t="shared" si="0"/>
        <v>0</v>
      </c>
    </row>
    <row r="15" spans="1:276" x14ac:dyDescent="0.25">
      <c r="A15" s="387" t="str">
        <f>IF(AND(B15&lt;&gt;"",E15&lt;&gt;""),_xlfn.TEXTJOIN("-",FALSE,B15,C15,INDEX('Drop-Down Listen'!$K$2:$K$71,MATCH(E15,'Drop-Down Listen'!$B$2:$B$71,0),0)),IF(AND(B15="",E15=""),"Bitte Konto und GuV-Position angeben",IF(B15="","Bitte Konto angeben","Bitte GuV-Position angeben")))</f>
        <v>Bitte Konto und GuV-Position angeben</v>
      </c>
      <c r="B15" s="418"/>
      <c r="C15" s="418"/>
      <c r="D15" s="418"/>
      <c r="E15" s="418"/>
      <c r="F15" s="419"/>
      <c r="G15" s="419"/>
      <c r="H15" s="419"/>
      <c r="I15" s="414">
        <f>SUMIFS(A3_Hinzu_Kürz!$J$7:$J$506,A3_Hinzu_Kürz!$H$7:$H$506,A2_SaLi!$A15)</f>
        <v>0</v>
      </c>
      <c r="J15" s="412">
        <f t="shared" si="0"/>
        <v>0</v>
      </c>
    </row>
    <row r="16" spans="1:276" x14ac:dyDescent="0.25">
      <c r="A16" s="387" t="str">
        <f>IF(AND(B16&lt;&gt;"",E16&lt;&gt;""),_xlfn.TEXTJOIN("-",FALSE,B16,C16,INDEX('Drop-Down Listen'!$K$2:$K$71,MATCH(E16,'Drop-Down Listen'!$B$2:$B$71,0),0)),IF(AND(B16="",E16=""),"Bitte Konto und GuV-Position angeben",IF(B16="","Bitte Konto angeben","Bitte GuV-Position angeben")))</f>
        <v>Bitte Konto und GuV-Position angeben</v>
      </c>
      <c r="B16" s="418"/>
      <c r="C16" s="418"/>
      <c r="D16" s="418"/>
      <c r="E16" s="418"/>
      <c r="F16" s="419"/>
      <c r="G16" s="419"/>
      <c r="H16" s="419"/>
      <c r="I16" s="414">
        <f>SUMIFS(A3_Hinzu_Kürz!$J$7:$J$506,A3_Hinzu_Kürz!$H$7:$H$506,A2_SaLi!$A16)</f>
        <v>0</v>
      </c>
      <c r="J16" s="412">
        <f t="shared" si="0"/>
        <v>0</v>
      </c>
    </row>
    <row r="17" spans="1:10" x14ac:dyDescent="0.25">
      <c r="A17" s="387" t="str">
        <f>IF(AND(B17&lt;&gt;"",E17&lt;&gt;""),_xlfn.TEXTJOIN("-",FALSE,B17,C17,INDEX('Drop-Down Listen'!$K$2:$K$71,MATCH(E17,'Drop-Down Listen'!$B$2:$B$71,0),0)),IF(AND(B17="",E17=""),"Bitte Konto und GuV-Position angeben",IF(B17="","Bitte Konto angeben","Bitte GuV-Position angeben")))</f>
        <v>Bitte Konto und GuV-Position angeben</v>
      </c>
      <c r="B17" s="418"/>
      <c r="C17" s="418"/>
      <c r="D17" s="418"/>
      <c r="E17" s="418"/>
      <c r="F17" s="419"/>
      <c r="G17" s="419"/>
      <c r="H17" s="419"/>
      <c r="I17" s="414">
        <f>SUMIFS(A3_Hinzu_Kürz!$J$7:$J$506,A3_Hinzu_Kürz!$H$7:$H$506,A2_SaLi!$A17)</f>
        <v>0</v>
      </c>
      <c r="J17" s="412">
        <f t="shared" si="0"/>
        <v>0</v>
      </c>
    </row>
    <row r="18" spans="1:10" x14ac:dyDescent="0.25">
      <c r="A18" s="387" t="str">
        <f>IF(AND(B18&lt;&gt;"",E18&lt;&gt;""),_xlfn.TEXTJOIN("-",FALSE,B18,C18,INDEX('Drop-Down Listen'!$K$2:$K$71,MATCH(E18,'Drop-Down Listen'!$B$2:$B$71,0),0)),IF(AND(B18="",E18=""),"Bitte Konto und GuV-Position angeben",IF(B18="","Bitte Konto angeben","Bitte GuV-Position angeben")))</f>
        <v>Bitte Konto und GuV-Position angeben</v>
      </c>
      <c r="B18" s="418"/>
      <c r="C18" s="418"/>
      <c r="D18" s="418"/>
      <c r="E18" s="418"/>
      <c r="F18" s="419"/>
      <c r="G18" s="419"/>
      <c r="H18" s="419"/>
      <c r="I18" s="414">
        <f>SUMIFS(A3_Hinzu_Kürz!$J$7:$J$506,A3_Hinzu_Kürz!$H$7:$H$506,A2_SaLi!$A18)</f>
        <v>0</v>
      </c>
      <c r="J18" s="412">
        <f t="shared" si="0"/>
        <v>0</v>
      </c>
    </row>
    <row r="19" spans="1:10" x14ac:dyDescent="0.25">
      <c r="A19" s="387" t="str">
        <f>IF(AND(B19&lt;&gt;"",E19&lt;&gt;""),_xlfn.TEXTJOIN("-",FALSE,B19,C19,INDEX('Drop-Down Listen'!$K$2:$K$71,MATCH(E19,'Drop-Down Listen'!$B$2:$B$71,0),0)),IF(AND(B19="",E19=""),"Bitte Konto und GuV-Position angeben",IF(B19="","Bitte Konto angeben","Bitte GuV-Position angeben")))</f>
        <v>Bitte Konto und GuV-Position angeben</v>
      </c>
      <c r="B19" s="418"/>
      <c r="C19" s="418"/>
      <c r="D19" s="418"/>
      <c r="E19" s="418"/>
      <c r="F19" s="419"/>
      <c r="G19" s="419"/>
      <c r="H19" s="419"/>
      <c r="I19" s="414">
        <f>SUMIFS(A3_Hinzu_Kürz!$J$7:$J$506,A3_Hinzu_Kürz!$H$7:$H$506,A2_SaLi!$A19)</f>
        <v>0</v>
      </c>
      <c r="J19" s="412">
        <f t="shared" si="0"/>
        <v>0</v>
      </c>
    </row>
    <row r="20" spans="1:10" x14ac:dyDescent="0.25">
      <c r="A20" s="387" t="str">
        <f>IF(AND(B20&lt;&gt;"",E20&lt;&gt;""),_xlfn.TEXTJOIN("-",FALSE,B20,C20,INDEX('Drop-Down Listen'!$K$2:$K$71,MATCH(E20,'Drop-Down Listen'!$B$2:$B$71,0),0)),IF(AND(B20="",E20=""),"Bitte Konto und GuV-Position angeben",IF(B20="","Bitte Konto angeben","Bitte GuV-Position angeben")))</f>
        <v>Bitte Konto und GuV-Position angeben</v>
      </c>
      <c r="B20" s="418"/>
      <c r="C20" s="418"/>
      <c r="D20" s="418"/>
      <c r="E20" s="418"/>
      <c r="F20" s="419"/>
      <c r="G20" s="419"/>
      <c r="H20" s="419"/>
      <c r="I20" s="414">
        <f>SUMIFS(A3_Hinzu_Kürz!$J$7:$J$506,A3_Hinzu_Kürz!$H$7:$H$506,A2_SaLi!$A20)</f>
        <v>0</v>
      </c>
      <c r="J20" s="412">
        <f t="shared" si="0"/>
        <v>0</v>
      </c>
    </row>
    <row r="21" spans="1:10" x14ac:dyDescent="0.25">
      <c r="A21" s="387" t="str">
        <f>IF(AND(B21&lt;&gt;"",E21&lt;&gt;""),_xlfn.TEXTJOIN("-",FALSE,B21,C21,INDEX('Drop-Down Listen'!$K$2:$K$71,MATCH(E21,'Drop-Down Listen'!$B$2:$B$71,0),0)),IF(AND(B21="",E21=""),"Bitte Konto und GuV-Position angeben",IF(B21="","Bitte Konto angeben","Bitte GuV-Position angeben")))</f>
        <v>Bitte Konto und GuV-Position angeben</v>
      </c>
      <c r="B21" s="418"/>
      <c r="C21" s="418"/>
      <c r="D21" s="418"/>
      <c r="E21" s="418"/>
      <c r="F21" s="419"/>
      <c r="G21" s="419"/>
      <c r="H21" s="419"/>
      <c r="I21" s="414">
        <f>SUMIFS(A3_Hinzu_Kürz!$J$7:$J$506,A3_Hinzu_Kürz!$H$7:$H$506,A2_SaLi!$A21)</f>
        <v>0</v>
      </c>
      <c r="J21" s="412">
        <f t="shared" si="0"/>
        <v>0</v>
      </c>
    </row>
    <row r="22" spans="1:10" x14ac:dyDescent="0.25">
      <c r="A22" s="387" t="str">
        <f>IF(AND(B22&lt;&gt;"",E22&lt;&gt;""),_xlfn.TEXTJOIN("-",FALSE,B22,C22,INDEX('Drop-Down Listen'!$K$2:$K$71,MATCH(E22,'Drop-Down Listen'!$B$2:$B$71,0),0)),IF(AND(B22="",E22=""),"Bitte Konto und GuV-Position angeben",IF(B22="","Bitte Konto angeben","Bitte GuV-Position angeben")))</f>
        <v>Bitte Konto und GuV-Position angeben</v>
      </c>
      <c r="B22" s="418"/>
      <c r="C22" s="418"/>
      <c r="D22" s="418"/>
      <c r="E22" s="418"/>
      <c r="F22" s="419"/>
      <c r="G22" s="419"/>
      <c r="H22" s="419"/>
      <c r="I22" s="414">
        <f>SUMIFS(A3_Hinzu_Kürz!$J$7:$J$506,A3_Hinzu_Kürz!$H$7:$H$506,A2_SaLi!$A22)</f>
        <v>0</v>
      </c>
      <c r="J22" s="412">
        <f t="shared" si="0"/>
        <v>0</v>
      </c>
    </row>
    <row r="23" spans="1:10" x14ac:dyDescent="0.25">
      <c r="A23" s="387" t="str">
        <f>IF(AND(B23&lt;&gt;"",E23&lt;&gt;""),_xlfn.TEXTJOIN("-",FALSE,B23,C23,INDEX('Drop-Down Listen'!$K$2:$K$71,MATCH(E23,'Drop-Down Listen'!$B$2:$B$71,0),0)),IF(AND(B23="",E23=""),"Bitte Konto und GuV-Position angeben",IF(B23="","Bitte Konto angeben","Bitte GuV-Position angeben")))</f>
        <v>Bitte Konto und GuV-Position angeben</v>
      </c>
      <c r="B23" s="418"/>
      <c r="C23" s="418"/>
      <c r="D23" s="418"/>
      <c r="E23" s="418"/>
      <c r="F23" s="419"/>
      <c r="G23" s="419"/>
      <c r="H23" s="419"/>
      <c r="I23" s="414">
        <f>SUMIFS(A3_Hinzu_Kürz!$J$7:$J$506,A3_Hinzu_Kürz!$H$7:$H$506,A2_SaLi!$A23)</f>
        <v>0</v>
      </c>
      <c r="J23" s="412">
        <f t="shared" si="0"/>
        <v>0</v>
      </c>
    </row>
    <row r="24" spans="1:10" x14ac:dyDescent="0.25">
      <c r="A24" s="387" t="str">
        <f>IF(AND(B24&lt;&gt;"",E24&lt;&gt;""),_xlfn.TEXTJOIN("-",FALSE,B24,C24,INDEX('Drop-Down Listen'!$K$2:$K$71,MATCH(E24,'Drop-Down Listen'!$B$2:$B$71,0),0)),IF(AND(B24="",E24=""),"Bitte Konto und GuV-Position angeben",IF(B24="","Bitte Konto angeben","Bitte GuV-Position angeben")))</f>
        <v>Bitte Konto und GuV-Position angeben</v>
      </c>
      <c r="B24" s="418"/>
      <c r="C24" s="418"/>
      <c r="D24" s="418"/>
      <c r="E24" s="418"/>
      <c r="F24" s="419"/>
      <c r="G24" s="419"/>
      <c r="H24" s="419"/>
      <c r="I24" s="414">
        <f>SUMIFS(A3_Hinzu_Kürz!$J$7:$J$506,A3_Hinzu_Kürz!$H$7:$H$506,A2_SaLi!$A24)</f>
        <v>0</v>
      </c>
      <c r="J24" s="412">
        <f t="shared" si="0"/>
        <v>0</v>
      </c>
    </row>
    <row r="25" spans="1:10" x14ac:dyDescent="0.25">
      <c r="A25" s="387" t="str">
        <f>IF(AND(B25&lt;&gt;"",E25&lt;&gt;""),_xlfn.TEXTJOIN("-",FALSE,B25,C25,INDEX('Drop-Down Listen'!$K$2:$K$71,MATCH(E25,'Drop-Down Listen'!$B$2:$B$71,0),0)),IF(AND(B25="",E25=""),"Bitte Konto und GuV-Position angeben",IF(B25="","Bitte Konto angeben","Bitte GuV-Position angeben")))</f>
        <v>Bitte Konto und GuV-Position angeben</v>
      </c>
      <c r="B25" s="418"/>
      <c r="C25" s="418"/>
      <c r="D25" s="418"/>
      <c r="E25" s="418"/>
      <c r="F25" s="419"/>
      <c r="G25" s="419"/>
      <c r="H25" s="419"/>
      <c r="I25" s="414">
        <f>SUMIFS(A3_Hinzu_Kürz!$J$7:$J$506,A3_Hinzu_Kürz!$H$7:$H$506,A2_SaLi!$A25)</f>
        <v>0</v>
      </c>
      <c r="J25" s="412">
        <f t="shared" si="0"/>
        <v>0</v>
      </c>
    </row>
    <row r="26" spans="1:10" x14ac:dyDescent="0.25">
      <c r="A26" s="387" t="str">
        <f>IF(AND(B26&lt;&gt;"",E26&lt;&gt;""),_xlfn.TEXTJOIN("-",FALSE,B26,C26,INDEX('Drop-Down Listen'!$K$2:$K$71,MATCH(E26,'Drop-Down Listen'!$B$2:$B$71,0),0)),IF(AND(B26="",E26=""),"Bitte Konto und GuV-Position angeben",IF(B26="","Bitte Konto angeben","Bitte GuV-Position angeben")))</f>
        <v>Bitte Konto und GuV-Position angeben</v>
      </c>
      <c r="B26" s="418"/>
      <c r="C26" s="418"/>
      <c r="D26" s="418"/>
      <c r="E26" s="418"/>
      <c r="F26" s="419"/>
      <c r="G26" s="419"/>
      <c r="H26" s="419"/>
      <c r="I26" s="414">
        <f>SUMIFS(A3_Hinzu_Kürz!$J$7:$J$506,A3_Hinzu_Kürz!$H$7:$H$506,A2_SaLi!$A26)</f>
        <v>0</v>
      </c>
      <c r="J26" s="412">
        <f t="shared" si="0"/>
        <v>0</v>
      </c>
    </row>
    <row r="27" spans="1:10" x14ac:dyDescent="0.25">
      <c r="A27" s="387" t="str">
        <f>IF(AND(B27&lt;&gt;"",E27&lt;&gt;""),_xlfn.TEXTJOIN("-",FALSE,B27,C27,INDEX('Drop-Down Listen'!$K$2:$K$71,MATCH(E27,'Drop-Down Listen'!$B$2:$B$71,0),0)),IF(AND(B27="",E27=""),"Bitte Konto und GuV-Position angeben",IF(B27="","Bitte Konto angeben","Bitte GuV-Position angeben")))</f>
        <v>Bitte Konto und GuV-Position angeben</v>
      </c>
      <c r="B27" s="418"/>
      <c r="C27" s="418"/>
      <c r="D27" s="418"/>
      <c r="E27" s="418"/>
      <c r="F27" s="419"/>
      <c r="G27" s="419"/>
      <c r="H27" s="419"/>
      <c r="I27" s="414">
        <f>SUMIFS(A3_Hinzu_Kürz!$J$7:$J$506,A3_Hinzu_Kürz!$H$7:$H$506,A2_SaLi!$A27)</f>
        <v>0</v>
      </c>
      <c r="J27" s="412">
        <f t="shared" si="0"/>
        <v>0</v>
      </c>
    </row>
    <row r="28" spans="1:10" x14ac:dyDescent="0.25">
      <c r="A28" s="387" t="str">
        <f>IF(AND(B28&lt;&gt;"",E28&lt;&gt;""),_xlfn.TEXTJOIN("-",FALSE,B28,C28,INDEX('Drop-Down Listen'!$K$2:$K$71,MATCH(E28,'Drop-Down Listen'!$B$2:$B$71,0),0)),IF(AND(B28="",E28=""),"Bitte Konto und GuV-Position angeben",IF(B28="","Bitte Konto angeben","Bitte GuV-Position angeben")))</f>
        <v>Bitte Konto und GuV-Position angeben</v>
      </c>
      <c r="B28" s="418"/>
      <c r="C28" s="418"/>
      <c r="D28" s="418"/>
      <c r="E28" s="418"/>
      <c r="F28" s="419"/>
      <c r="G28" s="419"/>
      <c r="H28" s="419"/>
      <c r="I28" s="414">
        <f>SUMIFS(A3_Hinzu_Kürz!$J$7:$J$506,A3_Hinzu_Kürz!$H$7:$H$506,A2_SaLi!$A28)</f>
        <v>0</v>
      </c>
      <c r="J28" s="412">
        <f t="shared" si="0"/>
        <v>0</v>
      </c>
    </row>
    <row r="29" spans="1:10" x14ac:dyDescent="0.25">
      <c r="A29" s="387" t="str">
        <f>IF(AND(B29&lt;&gt;"",E29&lt;&gt;""),_xlfn.TEXTJOIN("-",FALSE,B29,C29,INDEX('Drop-Down Listen'!$K$2:$K$71,MATCH(E29,'Drop-Down Listen'!$B$2:$B$71,0),0)),IF(AND(B29="",E29=""),"Bitte Konto und GuV-Position angeben",IF(B29="","Bitte Konto angeben","Bitte GuV-Position angeben")))</f>
        <v>Bitte Konto und GuV-Position angeben</v>
      </c>
      <c r="B29" s="418"/>
      <c r="C29" s="418"/>
      <c r="D29" s="418"/>
      <c r="E29" s="418"/>
      <c r="F29" s="419"/>
      <c r="G29" s="419"/>
      <c r="H29" s="419"/>
      <c r="I29" s="414">
        <f>SUMIFS(A3_Hinzu_Kürz!$J$7:$J$506,A3_Hinzu_Kürz!$H$7:$H$506,A2_SaLi!$A29)</f>
        <v>0</v>
      </c>
      <c r="J29" s="412">
        <f t="shared" si="0"/>
        <v>0</v>
      </c>
    </row>
    <row r="30" spans="1:10" x14ac:dyDescent="0.25">
      <c r="A30" s="387" t="str">
        <f>IF(AND(B30&lt;&gt;"",E30&lt;&gt;""),_xlfn.TEXTJOIN("-",FALSE,B30,C30,INDEX('Drop-Down Listen'!$K$2:$K$71,MATCH(E30,'Drop-Down Listen'!$B$2:$B$71,0),0)),IF(AND(B30="",E30=""),"Bitte Konto und GuV-Position angeben",IF(B30="","Bitte Konto angeben","Bitte GuV-Position angeben")))</f>
        <v>Bitte Konto und GuV-Position angeben</v>
      </c>
      <c r="B30" s="418"/>
      <c r="C30" s="418"/>
      <c r="D30" s="418"/>
      <c r="E30" s="418"/>
      <c r="F30" s="419"/>
      <c r="G30" s="419"/>
      <c r="H30" s="419"/>
      <c r="I30" s="414">
        <f>SUMIFS(A3_Hinzu_Kürz!$J$7:$J$506,A3_Hinzu_Kürz!$H$7:$H$506,A2_SaLi!$A30)</f>
        <v>0</v>
      </c>
      <c r="J30" s="412">
        <f t="shared" si="0"/>
        <v>0</v>
      </c>
    </row>
    <row r="31" spans="1:10" x14ac:dyDescent="0.25">
      <c r="A31" s="387" t="str">
        <f>IF(AND(B31&lt;&gt;"",E31&lt;&gt;""),_xlfn.TEXTJOIN("-",FALSE,B31,C31,INDEX('Drop-Down Listen'!$K$2:$K$71,MATCH(E31,'Drop-Down Listen'!$B$2:$B$71,0),0)),IF(AND(B31="",E31=""),"Bitte Konto und GuV-Position angeben",IF(B31="","Bitte Konto angeben","Bitte GuV-Position angeben")))</f>
        <v>Bitte Konto und GuV-Position angeben</v>
      </c>
      <c r="B31" s="418"/>
      <c r="C31" s="418"/>
      <c r="D31" s="418"/>
      <c r="E31" s="418"/>
      <c r="F31" s="419"/>
      <c r="G31" s="419"/>
      <c r="H31" s="419"/>
      <c r="I31" s="414">
        <f>SUMIFS(A3_Hinzu_Kürz!$J$7:$J$506,A3_Hinzu_Kürz!$H$7:$H$506,A2_SaLi!$A31)</f>
        <v>0</v>
      </c>
      <c r="J31" s="412">
        <f t="shared" si="0"/>
        <v>0</v>
      </c>
    </row>
    <row r="32" spans="1:10" x14ac:dyDescent="0.25">
      <c r="A32" s="387" t="str">
        <f>IF(AND(B32&lt;&gt;"",E32&lt;&gt;""),_xlfn.TEXTJOIN("-",FALSE,B32,C32,INDEX('Drop-Down Listen'!$K$2:$K$71,MATCH(E32,'Drop-Down Listen'!$B$2:$B$71,0),0)),IF(AND(B32="",E32=""),"Bitte Konto und GuV-Position angeben",IF(B32="","Bitte Konto angeben","Bitte GuV-Position angeben")))</f>
        <v>Bitte Konto und GuV-Position angeben</v>
      </c>
      <c r="B32" s="418"/>
      <c r="C32" s="418"/>
      <c r="D32" s="418"/>
      <c r="E32" s="418"/>
      <c r="F32" s="419"/>
      <c r="G32" s="419"/>
      <c r="H32" s="419"/>
      <c r="I32" s="414">
        <f>SUMIFS(A3_Hinzu_Kürz!$J$7:$J$506,A3_Hinzu_Kürz!$H$7:$H$506,A2_SaLi!$A32)</f>
        <v>0</v>
      </c>
      <c r="J32" s="412">
        <f t="shared" si="0"/>
        <v>0</v>
      </c>
    </row>
    <row r="33" spans="1:10" x14ac:dyDescent="0.25">
      <c r="A33" s="387" t="str">
        <f>IF(AND(B33&lt;&gt;"",E33&lt;&gt;""),_xlfn.TEXTJOIN("-",FALSE,B33,C33,INDEX('Drop-Down Listen'!$K$2:$K$71,MATCH(E33,'Drop-Down Listen'!$B$2:$B$71,0),0)),IF(AND(B33="",E33=""),"Bitte Konto und GuV-Position angeben",IF(B33="","Bitte Konto angeben","Bitte GuV-Position angeben")))</f>
        <v>Bitte Konto und GuV-Position angeben</v>
      </c>
      <c r="B33" s="418"/>
      <c r="C33" s="418"/>
      <c r="D33" s="418"/>
      <c r="E33" s="418"/>
      <c r="F33" s="419"/>
      <c r="G33" s="419"/>
      <c r="H33" s="419"/>
      <c r="I33" s="414">
        <f>SUMIFS(A3_Hinzu_Kürz!$J$7:$J$506,A3_Hinzu_Kürz!$H$7:$H$506,A2_SaLi!$A33)</f>
        <v>0</v>
      </c>
      <c r="J33" s="412">
        <f t="shared" si="0"/>
        <v>0</v>
      </c>
    </row>
    <row r="34" spans="1:10" x14ac:dyDescent="0.25">
      <c r="A34" s="387" t="str">
        <f>IF(AND(B34&lt;&gt;"",E34&lt;&gt;""),_xlfn.TEXTJOIN("-",FALSE,B34,C34,INDEX('Drop-Down Listen'!$K$2:$K$71,MATCH(E34,'Drop-Down Listen'!$B$2:$B$71,0),0)),IF(AND(B34="",E34=""),"Bitte Konto und GuV-Position angeben",IF(B34="","Bitte Konto angeben","Bitte GuV-Position angeben")))</f>
        <v>Bitte Konto und GuV-Position angeben</v>
      </c>
      <c r="B34" s="418"/>
      <c r="C34" s="418"/>
      <c r="D34" s="418"/>
      <c r="E34" s="418"/>
      <c r="F34" s="419"/>
      <c r="G34" s="419"/>
      <c r="H34" s="419"/>
      <c r="I34" s="414">
        <f>SUMIFS(A3_Hinzu_Kürz!$J$7:$J$506,A3_Hinzu_Kürz!$H$7:$H$506,A2_SaLi!$A34)</f>
        <v>0</v>
      </c>
      <c r="J34" s="412">
        <f t="shared" si="0"/>
        <v>0</v>
      </c>
    </row>
    <row r="35" spans="1:10" x14ac:dyDescent="0.25">
      <c r="A35" s="387" t="str">
        <f>IF(AND(B35&lt;&gt;"",E35&lt;&gt;""),_xlfn.TEXTJOIN("-",FALSE,B35,C35,INDEX('Drop-Down Listen'!$K$2:$K$71,MATCH(E35,'Drop-Down Listen'!$B$2:$B$71,0),0)),IF(AND(B35="",E35=""),"Bitte Konto und GuV-Position angeben",IF(B35="","Bitte Konto angeben","Bitte GuV-Position angeben")))</f>
        <v>Bitte Konto und GuV-Position angeben</v>
      </c>
      <c r="B35" s="418"/>
      <c r="C35" s="418"/>
      <c r="D35" s="418"/>
      <c r="E35" s="418"/>
      <c r="F35" s="419"/>
      <c r="G35" s="419"/>
      <c r="H35" s="419"/>
      <c r="I35" s="414">
        <f>SUMIFS(A3_Hinzu_Kürz!$J$7:$J$506,A3_Hinzu_Kürz!$H$7:$H$506,A2_SaLi!$A35)</f>
        <v>0</v>
      </c>
      <c r="J35" s="412">
        <f t="shared" si="0"/>
        <v>0</v>
      </c>
    </row>
    <row r="36" spans="1:10" x14ac:dyDescent="0.25">
      <c r="A36" s="387" t="str">
        <f>IF(AND(B36&lt;&gt;"",E36&lt;&gt;""),_xlfn.TEXTJOIN("-",FALSE,B36,C36,INDEX('Drop-Down Listen'!$K$2:$K$71,MATCH(E36,'Drop-Down Listen'!$B$2:$B$71,0),0)),IF(AND(B36="",E36=""),"Bitte Konto und GuV-Position angeben",IF(B36="","Bitte Konto angeben","Bitte GuV-Position angeben")))</f>
        <v>Bitte Konto und GuV-Position angeben</v>
      </c>
      <c r="B36" s="418"/>
      <c r="C36" s="418"/>
      <c r="D36" s="418"/>
      <c r="E36" s="418"/>
      <c r="F36" s="419"/>
      <c r="G36" s="419"/>
      <c r="H36" s="419"/>
      <c r="I36" s="414">
        <f>SUMIFS(A3_Hinzu_Kürz!$J$7:$J$506,A3_Hinzu_Kürz!$H$7:$H$506,A2_SaLi!$A36)</f>
        <v>0</v>
      </c>
      <c r="J36" s="412">
        <f t="shared" si="0"/>
        <v>0</v>
      </c>
    </row>
    <row r="37" spans="1:10" x14ac:dyDescent="0.25">
      <c r="A37" s="387" t="str">
        <f>IF(AND(B37&lt;&gt;"",E37&lt;&gt;""),_xlfn.TEXTJOIN("-",FALSE,B37,C37,INDEX('Drop-Down Listen'!$K$2:$K$71,MATCH(E37,'Drop-Down Listen'!$B$2:$B$71,0),0)),IF(AND(B37="",E37=""),"Bitte Konto und GuV-Position angeben",IF(B37="","Bitte Konto angeben","Bitte GuV-Position angeben")))</f>
        <v>Bitte Konto und GuV-Position angeben</v>
      </c>
      <c r="B37" s="418"/>
      <c r="C37" s="418"/>
      <c r="D37" s="418"/>
      <c r="E37" s="418"/>
      <c r="F37" s="419"/>
      <c r="G37" s="419"/>
      <c r="H37" s="419"/>
      <c r="I37" s="414">
        <f>SUMIFS(A3_Hinzu_Kürz!$J$7:$J$506,A3_Hinzu_Kürz!$H$7:$H$506,A2_SaLi!$A37)</f>
        <v>0</v>
      </c>
      <c r="J37" s="412">
        <f t="shared" si="0"/>
        <v>0</v>
      </c>
    </row>
    <row r="38" spans="1:10" x14ac:dyDescent="0.25">
      <c r="A38" s="387" t="str">
        <f>IF(AND(B38&lt;&gt;"",E38&lt;&gt;""),_xlfn.TEXTJOIN("-",FALSE,B38,C38,INDEX('Drop-Down Listen'!$K$2:$K$71,MATCH(E38,'Drop-Down Listen'!$B$2:$B$71,0),0)),IF(AND(B38="",E38=""),"Bitte Konto und GuV-Position angeben",IF(B38="","Bitte Konto angeben","Bitte GuV-Position angeben")))</f>
        <v>Bitte Konto und GuV-Position angeben</v>
      </c>
      <c r="B38" s="418"/>
      <c r="C38" s="418"/>
      <c r="D38" s="418"/>
      <c r="E38" s="418"/>
      <c r="F38" s="419"/>
      <c r="G38" s="419"/>
      <c r="H38" s="419"/>
      <c r="I38" s="414">
        <f>SUMIFS(A3_Hinzu_Kürz!$J$7:$J$506,A3_Hinzu_Kürz!$H$7:$H$506,A2_SaLi!$A38)</f>
        <v>0</v>
      </c>
      <c r="J38" s="412">
        <f t="shared" si="0"/>
        <v>0</v>
      </c>
    </row>
    <row r="39" spans="1:10" x14ac:dyDescent="0.25">
      <c r="A39" s="387" t="str">
        <f>IF(AND(B39&lt;&gt;"",E39&lt;&gt;""),_xlfn.TEXTJOIN("-",FALSE,B39,C39,INDEX('Drop-Down Listen'!$K$2:$K$71,MATCH(E39,'Drop-Down Listen'!$B$2:$B$71,0),0)),IF(AND(B39="",E39=""),"Bitte Konto und GuV-Position angeben",IF(B39="","Bitte Konto angeben","Bitte GuV-Position angeben")))</f>
        <v>Bitte Konto und GuV-Position angeben</v>
      </c>
      <c r="B39" s="418"/>
      <c r="C39" s="418"/>
      <c r="D39" s="418"/>
      <c r="E39" s="418"/>
      <c r="F39" s="419"/>
      <c r="G39" s="419"/>
      <c r="H39" s="419"/>
      <c r="I39" s="414">
        <f>SUMIFS(A3_Hinzu_Kürz!$J$7:$J$506,A3_Hinzu_Kürz!$H$7:$H$506,A2_SaLi!$A39)</f>
        <v>0</v>
      </c>
      <c r="J39" s="412">
        <f t="shared" si="0"/>
        <v>0</v>
      </c>
    </row>
    <row r="40" spans="1:10" x14ac:dyDescent="0.25">
      <c r="A40" s="387" t="str">
        <f>IF(AND(B40&lt;&gt;"",E40&lt;&gt;""),_xlfn.TEXTJOIN("-",FALSE,B40,C40,INDEX('Drop-Down Listen'!$K$2:$K$71,MATCH(E40,'Drop-Down Listen'!$B$2:$B$71,0),0)),IF(AND(B40="",E40=""),"Bitte Konto und GuV-Position angeben",IF(B40="","Bitte Konto angeben","Bitte GuV-Position angeben")))</f>
        <v>Bitte Konto und GuV-Position angeben</v>
      </c>
      <c r="B40" s="418"/>
      <c r="C40" s="418"/>
      <c r="D40" s="418"/>
      <c r="E40" s="418"/>
      <c r="F40" s="419"/>
      <c r="G40" s="419"/>
      <c r="H40" s="419"/>
      <c r="I40" s="414">
        <f>SUMIFS(A3_Hinzu_Kürz!$J$7:$J$506,A3_Hinzu_Kürz!$H$7:$H$506,A2_SaLi!$A40)</f>
        <v>0</v>
      </c>
      <c r="J40" s="412">
        <f t="shared" si="0"/>
        <v>0</v>
      </c>
    </row>
    <row r="41" spans="1:10" x14ac:dyDescent="0.25">
      <c r="A41" s="387" t="str">
        <f>IF(AND(B41&lt;&gt;"",E41&lt;&gt;""),_xlfn.TEXTJOIN("-",FALSE,B41,C41,INDEX('Drop-Down Listen'!$K$2:$K$71,MATCH(E41,'Drop-Down Listen'!$B$2:$B$71,0),0)),IF(AND(B41="",E41=""),"Bitte Konto und GuV-Position angeben",IF(B41="","Bitte Konto angeben","Bitte GuV-Position angeben")))</f>
        <v>Bitte Konto und GuV-Position angeben</v>
      </c>
      <c r="B41" s="418"/>
      <c r="C41" s="418"/>
      <c r="D41" s="418"/>
      <c r="E41" s="418"/>
      <c r="F41" s="419"/>
      <c r="G41" s="419"/>
      <c r="H41" s="419"/>
      <c r="I41" s="414">
        <f>SUMIFS(A3_Hinzu_Kürz!$J$7:$J$506,A3_Hinzu_Kürz!$H$7:$H$506,A2_SaLi!$A41)</f>
        <v>0</v>
      </c>
      <c r="J41" s="412">
        <f t="shared" si="0"/>
        <v>0</v>
      </c>
    </row>
    <row r="42" spans="1:10" x14ac:dyDescent="0.25">
      <c r="A42" s="387" t="str">
        <f>IF(AND(B42&lt;&gt;"",E42&lt;&gt;""),_xlfn.TEXTJOIN("-",FALSE,B42,C42,INDEX('Drop-Down Listen'!$K$2:$K$71,MATCH(E42,'Drop-Down Listen'!$B$2:$B$71,0),0)),IF(AND(B42="",E42=""),"Bitte Konto und GuV-Position angeben",IF(B42="","Bitte Konto angeben","Bitte GuV-Position angeben")))</f>
        <v>Bitte Konto und GuV-Position angeben</v>
      </c>
      <c r="B42" s="418"/>
      <c r="C42" s="418"/>
      <c r="D42" s="418"/>
      <c r="E42" s="418"/>
      <c r="F42" s="419"/>
      <c r="G42" s="419"/>
      <c r="H42" s="419"/>
      <c r="I42" s="414">
        <f>SUMIFS(A3_Hinzu_Kürz!$J$7:$J$506,A3_Hinzu_Kürz!$H$7:$H$506,A2_SaLi!$A42)</f>
        <v>0</v>
      </c>
      <c r="J42" s="412">
        <f t="shared" si="0"/>
        <v>0</v>
      </c>
    </row>
    <row r="43" spans="1:10" x14ac:dyDescent="0.25">
      <c r="A43" s="387" t="str">
        <f>IF(AND(B43&lt;&gt;"",E43&lt;&gt;""),_xlfn.TEXTJOIN("-",FALSE,B43,C43,INDEX('Drop-Down Listen'!$K$2:$K$71,MATCH(E43,'Drop-Down Listen'!$B$2:$B$71,0),0)),IF(AND(B43="",E43=""),"Bitte Konto und GuV-Position angeben",IF(B43="","Bitte Konto angeben","Bitte GuV-Position angeben")))</f>
        <v>Bitte Konto und GuV-Position angeben</v>
      </c>
      <c r="B43" s="418"/>
      <c r="C43" s="418"/>
      <c r="D43" s="418"/>
      <c r="E43" s="418"/>
      <c r="F43" s="419"/>
      <c r="G43" s="419"/>
      <c r="H43" s="419"/>
      <c r="I43" s="414">
        <f>SUMIFS(A3_Hinzu_Kürz!$J$7:$J$506,A3_Hinzu_Kürz!$H$7:$H$506,A2_SaLi!$A43)</f>
        <v>0</v>
      </c>
      <c r="J43" s="412">
        <f t="shared" si="0"/>
        <v>0</v>
      </c>
    </row>
    <row r="44" spans="1:10" x14ac:dyDescent="0.25">
      <c r="A44" s="387" t="str">
        <f>IF(AND(B44&lt;&gt;"",E44&lt;&gt;""),_xlfn.TEXTJOIN("-",FALSE,B44,C44,INDEX('Drop-Down Listen'!$K$2:$K$71,MATCH(E44,'Drop-Down Listen'!$B$2:$B$71,0),0)),IF(AND(B44="",E44=""),"Bitte Konto und GuV-Position angeben",IF(B44="","Bitte Konto angeben","Bitte GuV-Position angeben")))</f>
        <v>Bitte Konto und GuV-Position angeben</v>
      </c>
      <c r="B44" s="418"/>
      <c r="C44" s="418"/>
      <c r="D44" s="418"/>
      <c r="E44" s="418"/>
      <c r="F44" s="419"/>
      <c r="G44" s="419"/>
      <c r="H44" s="419"/>
      <c r="I44" s="414">
        <f>SUMIFS(A3_Hinzu_Kürz!$J$7:$J$506,A3_Hinzu_Kürz!$H$7:$H$506,A2_SaLi!$A44)</f>
        <v>0</v>
      </c>
      <c r="J44" s="412">
        <f t="shared" si="0"/>
        <v>0</v>
      </c>
    </row>
    <row r="45" spans="1:10" x14ac:dyDescent="0.25">
      <c r="A45" s="387" t="str">
        <f>IF(AND(B45&lt;&gt;"",E45&lt;&gt;""),_xlfn.TEXTJOIN("-",FALSE,B45,C45,INDEX('Drop-Down Listen'!$K$2:$K$71,MATCH(E45,'Drop-Down Listen'!$B$2:$B$71,0),0)),IF(AND(B45="",E45=""),"Bitte Konto und GuV-Position angeben",IF(B45="","Bitte Konto angeben","Bitte GuV-Position angeben")))</f>
        <v>Bitte Konto und GuV-Position angeben</v>
      </c>
      <c r="B45" s="418"/>
      <c r="C45" s="418"/>
      <c r="D45" s="418"/>
      <c r="E45" s="418"/>
      <c r="F45" s="419"/>
      <c r="G45" s="419"/>
      <c r="H45" s="419"/>
      <c r="I45" s="414">
        <f>SUMIFS(A3_Hinzu_Kürz!$J$7:$J$506,A3_Hinzu_Kürz!$H$7:$H$506,A2_SaLi!$A45)</f>
        <v>0</v>
      </c>
      <c r="J45" s="412">
        <f t="shared" si="0"/>
        <v>0</v>
      </c>
    </row>
    <row r="46" spans="1:10" x14ac:dyDescent="0.25">
      <c r="A46" s="387" t="str">
        <f>IF(AND(B46&lt;&gt;"",E46&lt;&gt;""),_xlfn.TEXTJOIN("-",FALSE,B46,C46,INDEX('Drop-Down Listen'!$K$2:$K$71,MATCH(E46,'Drop-Down Listen'!$B$2:$B$71,0),0)),IF(AND(B46="",E46=""),"Bitte Konto und GuV-Position angeben",IF(B46="","Bitte Konto angeben","Bitte GuV-Position angeben")))</f>
        <v>Bitte Konto und GuV-Position angeben</v>
      </c>
      <c r="B46" s="418"/>
      <c r="C46" s="418"/>
      <c r="D46" s="418"/>
      <c r="E46" s="418"/>
      <c r="F46" s="419"/>
      <c r="G46" s="419"/>
      <c r="H46" s="419"/>
      <c r="I46" s="414">
        <f>SUMIFS(A3_Hinzu_Kürz!$J$7:$J$506,A3_Hinzu_Kürz!$H$7:$H$506,A2_SaLi!$A46)</f>
        <v>0</v>
      </c>
      <c r="J46" s="412">
        <f t="shared" si="0"/>
        <v>0</v>
      </c>
    </row>
    <row r="47" spans="1:10" x14ac:dyDescent="0.25">
      <c r="A47" s="387" t="str">
        <f>IF(AND(B47&lt;&gt;"",E47&lt;&gt;""),_xlfn.TEXTJOIN("-",FALSE,B47,C47,INDEX('Drop-Down Listen'!$K$2:$K$71,MATCH(E47,'Drop-Down Listen'!$B$2:$B$71,0),0)),IF(AND(B47="",E47=""),"Bitte Konto und GuV-Position angeben",IF(B47="","Bitte Konto angeben","Bitte GuV-Position angeben")))</f>
        <v>Bitte Konto und GuV-Position angeben</v>
      </c>
      <c r="B47" s="418"/>
      <c r="C47" s="418"/>
      <c r="D47" s="418"/>
      <c r="E47" s="418"/>
      <c r="F47" s="419"/>
      <c r="G47" s="419"/>
      <c r="H47" s="419"/>
      <c r="I47" s="414">
        <f>SUMIFS(A3_Hinzu_Kürz!$J$7:$J$506,A3_Hinzu_Kürz!$H$7:$H$506,A2_SaLi!$A47)</f>
        <v>0</v>
      </c>
      <c r="J47" s="412">
        <f t="shared" si="0"/>
        <v>0</v>
      </c>
    </row>
    <row r="48" spans="1:10" x14ac:dyDescent="0.25">
      <c r="A48" s="387" t="str">
        <f>IF(AND(B48&lt;&gt;"",E48&lt;&gt;""),_xlfn.TEXTJOIN("-",FALSE,B48,C48,INDEX('Drop-Down Listen'!$K$2:$K$71,MATCH(E48,'Drop-Down Listen'!$B$2:$B$71,0),0)),IF(AND(B48="",E48=""),"Bitte Konto und GuV-Position angeben",IF(B48="","Bitte Konto angeben","Bitte GuV-Position angeben")))</f>
        <v>Bitte Konto und GuV-Position angeben</v>
      </c>
      <c r="B48" s="418"/>
      <c r="C48" s="418"/>
      <c r="D48" s="418"/>
      <c r="E48" s="418"/>
      <c r="F48" s="419"/>
      <c r="G48" s="419"/>
      <c r="H48" s="419"/>
      <c r="I48" s="414">
        <f>SUMIFS(A3_Hinzu_Kürz!$J$7:$J$506,A3_Hinzu_Kürz!$H$7:$H$506,A2_SaLi!$A48)</f>
        <v>0</v>
      </c>
      <c r="J48" s="412">
        <f t="shared" si="0"/>
        <v>0</v>
      </c>
    </row>
    <row r="49" spans="1:10" x14ac:dyDescent="0.25">
      <c r="A49" s="387" t="str">
        <f>IF(AND(B49&lt;&gt;"",E49&lt;&gt;""),_xlfn.TEXTJOIN("-",FALSE,B49,C49,INDEX('Drop-Down Listen'!$K$2:$K$71,MATCH(E49,'Drop-Down Listen'!$B$2:$B$71,0),0)),IF(AND(B49="",E49=""),"Bitte Konto und GuV-Position angeben",IF(B49="","Bitte Konto angeben","Bitte GuV-Position angeben")))</f>
        <v>Bitte Konto und GuV-Position angeben</v>
      </c>
      <c r="B49" s="418"/>
      <c r="C49" s="418"/>
      <c r="D49" s="418"/>
      <c r="E49" s="418"/>
      <c r="F49" s="419"/>
      <c r="G49" s="419"/>
      <c r="H49" s="419"/>
      <c r="I49" s="414">
        <f>SUMIFS(A3_Hinzu_Kürz!$J$7:$J$506,A3_Hinzu_Kürz!$H$7:$H$506,A2_SaLi!$A49)</f>
        <v>0</v>
      </c>
      <c r="J49" s="412">
        <f t="shared" si="0"/>
        <v>0</v>
      </c>
    </row>
    <row r="50" spans="1:10" x14ac:dyDescent="0.25">
      <c r="A50" s="387" t="str">
        <f>IF(AND(B50&lt;&gt;"",E50&lt;&gt;""),_xlfn.TEXTJOIN("-",FALSE,B50,C50,INDEX('Drop-Down Listen'!$K$2:$K$71,MATCH(E50,'Drop-Down Listen'!$B$2:$B$71,0),0)),IF(AND(B50="",E50=""),"Bitte Konto und GuV-Position angeben",IF(B50="","Bitte Konto angeben","Bitte GuV-Position angeben")))</f>
        <v>Bitte Konto und GuV-Position angeben</v>
      </c>
      <c r="B50" s="418"/>
      <c r="C50" s="418"/>
      <c r="D50" s="418"/>
      <c r="E50" s="418"/>
      <c r="F50" s="419"/>
      <c r="G50" s="419"/>
      <c r="H50" s="419"/>
      <c r="I50" s="414">
        <f>SUMIFS(A3_Hinzu_Kürz!$J$7:$J$506,A3_Hinzu_Kürz!$H$7:$H$506,A2_SaLi!$A50)</f>
        <v>0</v>
      </c>
      <c r="J50" s="412">
        <f t="shared" si="0"/>
        <v>0</v>
      </c>
    </row>
    <row r="51" spans="1:10" x14ac:dyDescent="0.25">
      <c r="A51" s="387" t="str">
        <f>IF(AND(B51&lt;&gt;"",E51&lt;&gt;""),_xlfn.TEXTJOIN("-",FALSE,B51,C51,INDEX('Drop-Down Listen'!$K$2:$K$71,MATCH(E51,'Drop-Down Listen'!$B$2:$B$71,0),0)),IF(AND(B51="",E51=""),"Bitte Konto und GuV-Position angeben",IF(B51="","Bitte Konto angeben","Bitte GuV-Position angeben")))</f>
        <v>Bitte Konto und GuV-Position angeben</v>
      </c>
      <c r="B51" s="418"/>
      <c r="C51" s="418"/>
      <c r="D51" s="418"/>
      <c r="E51" s="418"/>
      <c r="F51" s="419"/>
      <c r="G51" s="419"/>
      <c r="H51" s="419"/>
      <c r="I51" s="414">
        <f>SUMIFS(A3_Hinzu_Kürz!$J$7:$J$506,A3_Hinzu_Kürz!$H$7:$H$506,A2_SaLi!$A51)</f>
        <v>0</v>
      </c>
      <c r="J51" s="412">
        <f t="shared" si="0"/>
        <v>0</v>
      </c>
    </row>
    <row r="52" spans="1:10" x14ac:dyDescent="0.25">
      <c r="A52" s="387" t="str">
        <f>IF(AND(B52&lt;&gt;"",E52&lt;&gt;""),_xlfn.TEXTJOIN("-",FALSE,B52,C52,INDEX('Drop-Down Listen'!$K$2:$K$71,MATCH(E52,'Drop-Down Listen'!$B$2:$B$71,0),0)),IF(AND(B52="",E52=""),"Bitte Konto und GuV-Position angeben",IF(B52="","Bitte Konto angeben","Bitte GuV-Position angeben")))</f>
        <v>Bitte Konto und GuV-Position angeben</v>
      </c>
      <c r="B52" s="418"/>
      <c r="C52" s="418"/>
      <c r="D52" s="418"/>
      <c r="E52" s="418"/>
      <c r="F52" s="419"/>
      <c r="G52" s="419"/>
      <c r="H52" s="419"/>
      <c r="I52" s="414">
        <f>SUMIFS(A3_Hinzu_Kürz!$J$7:$J$506,A3_Hinzu_Kürz!$H$7:$H$506,A2_SaLi!$A52)</f>
        <v>0</v>
      </c>
      <c r="J52" s="412">
        <f t="shared" si="0"/>
        <v>0</v>
      </c>
    </row>
    <row r="53" spans="1:10" x14ac:dyDescent="0.25">
      <c r="A53" s="387" t="str">
        <f>IF(AND(B53&lt;&gt;"",E53&lt;&gt;""),_xlfn.TEXTJOIN("-",FALSE,B53,C53,INDEX('Drop-Down Listen'!$K$2:$K$71,MATCH(E53,'Drop-Down Listen'!$B$2:$B$71,0),0)),IF(AND(B53="",E53=""),"Bitte Konto und GuV-Position angeben",IF(B53="","Bitte Konto angeben","Bitte GuV-Position angeben")))</f>
        <v>Bitte Konto und GuV-Position angeben</v>
      </c>
      <c r="B53" s="418"/>
      <c r="C53" s="418"/>
      <c r="D53" s="418"/>
      <c r="E53" s="418"/>
      <c r="F53" s="419"/>
      <c r="G53" s="419"/>
      <c r="H53" s="419"/>
      <c r="I53" s="414">
        <f>SUMIFS(A3_Hinzu_Kürz!$J$7:$J$506,A3_Hinzu_Kürz!$H$7:$H$506,A2_SaLi!$A53)</f>
        <v>0</v>
      </c>
      <c r="J53" s="412">
        <f t="shared" si="0"/>
        <v>0</v>
      </c>
    </row>
    <row r="54" spans="1:10" x14ac:dyDescent="0.25">
      <c r="A54" s="387" t="str">
        <f>IF(AND(B54&lt;&gt;"",E54&lt;&gt;""),_xlfn.TEXTJOIN("-",FALSE,B54,C54,INDEX('Drop-Down Listen'!$K$2:$K$71,MATCH(E54,'Drop-Down Listen'!$B$2:$B$71,0),0)),IF(AND(B54="",E54=""),"Bitte Konto und GuV-Position angeben",IF(B54="","Bitte Konto angeben","Bitte GuV-Position angeben")))</f>
        <v>Bitte Konto und GuV-Position angeben</v>
      </c>
      <c r="B54" s="418"/>
      <c r="C54" s="418"/>
      <c r="D54" s="418"/>
      <c r="E54" s="418"/>
      <c r="F54" s="419"/>
      <c r="G54" s="419"/>
      <c r="H54" s="419"/>
      <c r="I54" s="414">
        <f>SUMIFS(A3_Hinzu_Kürz!$J$7:$J$506,A3_Hinzu_Kürz!$H$7:$H$506,A2_SaLi!$A54)</f>
        <v>0</v>
      </c>
      <c r="J54" s="412">
        <f t="shared" si="0"/>
        <v>0</v>
      </c>
    </row>
    <row r="55" spans="1:10" x14ac:dyDescent="0.25">
      <c r="A55" s="387" t="str">
        <f>IF(AND(B55&lt;&gt;"",E55&lt;&gt;""),_xlfn.TEXTJOIN("-",FALSE,B55,C55,INDEX('Drop-Down Listen'!$K$2:$K$71,MATCH(E55,'Drop-Down Listen'!$B$2:$B$71,0),0)),IF(AND(B55="",E55=""),"Bitte Konto und GuV-Position angeben",IF(B55="","Bitte Konto angeben","Bitte GuV-Position angeben")))</f>
        <v>Bitte Konto und GuV-Position angeben</v>
      </c>
      <c r="B55" s="418"/>
      <c r="C55" s="418"/>
      <c r="D55" s="418"/>
      <c r="E55" s="418"/>
      <c r="F55" s="419"/>
      <c r="G55" s="419"/>
      <c r="H55" s="419"/>
      <c r="I55" s="414">
        <f>SUMIFS(A3_Hinzu_Kürz!$J$7:$J$506,A3_Hinzu_Kürz!$H$7:$H$506,A2_SaLi!$A55)</f>
        <v>0</v>
      </c>
      <c r="J55" s="412">
        <f t="shared" si="0"/>
        <v>0</v>
      </c>
    </row>
    <row r="56" spans="1:10" x14ac:dyDescent="0.25">
      <c r="A56" s="387" t="str">
        <f>IF(AND(B56&lt;&gt;"",E56&lt;&gt;""),_xlfn.TEXTJOIN("-",FALSE,B56,C56,INDEX('Drop-Down Listen'!$K$2:$K$71,MATCH(E56,'Drop-Down Listen'!$B$2:$B$71,0),0)),IF(AND(B56="",E56=""),"Bitte Konto und GuV-Position angeben",IF(B56="","Bitte Konto angeben","Bitte GuV-Position angeben")))</f>
        <v>Bitte Konto und GuV-Position angeben</v>
      </c>
      <c r="B56" s="418"/>
      <c r="C56" s="418"/>
      <c r="D56" s="418"/>
      <c r="E56" s="418"/>
      <c r="F56" s="419"/>
      <c r="G56" s="419"/>
      <c r="H56" s="419"/>
      <c r="I56" s="414">
        <f>SUMIFS(A3_Hinzu_Kürz!$J$7:$J$506,A3_Hinzu_Kürz!$H$7:$H$506,A2_SaLi!$A56)</f>
        <v>0</v>
      </c>
      <c r="J56" s="412">
        <f t="shared" si="0"/>
        <v>0</v>
      </c>
    </row>
    <row r="57" spans="1:10" x14ac:dyDescent="0.25">
      <c r="A57" s="387" t="str">
        <f>IF(AND(B57&lt;&gt;"",E57&lt;&gt;""),_xlfn.TEXTJOIN("-",FALSE,B57,C57,INDEX('Drop-Down Listen'!$K$2:$K$71,MATCH(E57,'Drop-Down Listen'!$B$2:$B$71,0),0)),IF(AND(B57="",E57=""),"Bitte Konto und GuV-Position angeben",IF(B57="","Bitte Konto angeben","Bitte GuV-Position angeben")))</f>
        <v>Bitte Konto und GuV-Position angeben</v>
      </c>
      <c r="B57" s="418"/>
      <c r="C57" s="418"/>
      <c r="D57" s="418"/>
      <c r="E57" s="418"/>
      <c r="F57" s="419"/>
      <c r="G57" s="419"/>
      <c r="H57" s="419"/>
      <c r="I57" s="414">
        <f>SUMIFS(A3_Hinzu_Kürz!$J$7:$J$506,A3_Hinzu_Kürz!$H$7:$H$506,A2_SaLi!$A57)</f>
        <v>0</v>
      </c>
      <c r="J57" s="412">
        <f t="shared" si="0"/>
        <v>0</v>
      </c>
    </row>
    <row r="58" spans="1:10" x14ac:dyDescent="0.25">
      <c r="A58" s="387" t="str">
        <f>IF(AND(B58&lt;&gt;"",E58&lt;&gt;""),_xlfn.TEXTJOIN("-",FALSE,B58,C58,INDEX('Drop-Down Listen'!$K$2:$K$71,MATCH(E58,'Drop-Down Listen'!$B$2:$B$71,0),0)),IF(AND(B58="",E58=""),"Bitte Konto und GuV-Position angeben",IF(B58="","Bitte Konto angeben","Bitte GuV-Position angeben")))</f>
        <v>Bitte Konto und GuV-Position angeben</v>
      </c>
      <c r="B58" s="418"/>
      <c r="C58" s="418"/>
      <c r="D58" s="418"/>
      <c r="E58" s="418"/>
      <c r="F58" s="419"/>
      <c r="G58" s="419"/>
      <c r="H58" s="419"/>
      <c r="I58" s="414">
        <f>SUMIFS(A3_Hinzu_Kürz!$J$7:$J$506,A3_Hinzu_Kürz!$H$7:$H$506,A2_SaLi!$A58)</f>
        <v>0</v>
      </c>
      <c r="J58" s="412">
        <f t="shared" si="0"/>
        <v>0</v>
      </c>
    </row>
    <row r="59" spans="1:10" x14ac:dyDescent="0.25">
      <c r="A59" s="387" t="str">
        <f>IF(AND(B59&lt;&gt;"",E59&lt;&gt;""),_xlfn.TEXTJOIN("-",FALSE,B59,C59,INDEX('Drop-Down Listen'!$K$2:$K$71,MATCH(E59,'Drop-Down Listen'!$B$2:$B$71,0),0)),IF(AND(B59="",E59=""),"Bitte Konto und GuV-Position angeben",IF(B59="","Bitte Konto angeben","Bitte GuV-Position angeben")))</f>
        <v>Bitte Konto und GuV-Position angeben</v>
      </c>
      <c r="B59" s="418"/>
      <c r="C59" s="418"/>
      <c r="D59" s="418"/>
      <c r="E59" s="418"/>
      <c r="F59" s="419"/>
      <c r="G59" s="419"/>
      <c r="H59" s="419"/>
      <c r="I59" s="414">
        <f>SUMIFS(A3_Hinzu_Kürz!$J$7:$J$506,A3_Hinzu_Kürz!$H$7:$H$506,A2_SaLi!$A59)</f>
        <v>0</v>
      </c>
      <c r="J59" s="412">
        <f t="shared" si="0"/>
        <v>0</v>
      </c>
    </row>
    <row r="60" spans="1:10" x14ac:dyDescent="0.25">
      <c r="A60" s="387" t="str">
        <f>IF(AND(B60&lt;&gt;"",E60&lt;&gt;""),_xlfn.TEXTJOIN("-",FALSE,B60,C60,INDEX('Drop-Down Listen'!$K$2:$K$71,MATCH(E60,'Drop-Down Listen'!$B$2:$B$71,0),0)),IF(AND(B60="",E60=""),"Bitte Konto und GuV-Position angeben",IF(B60="","Bitte Konto angeben","Bitte GuV-Position angeben")))</f>
        <v>Bitte Konto und GuV-Position angeben</v>
      </c>
      <c r="B60" s="418"/>
      <c r="C60" s="418"/>
      <c r="D60" s="418"/>
      <c r="E60" s="418"/>
      <c r="F60" s="419"/>
      <c r="G60" s="419"/>
      <c r="H60" s="419"/>
      <c r="I60" s="414">
        <f>SUMIFS(A3_Hinzu_Kürz!$J$7:$J$506,A3_Hinzu_Kürz!$H$7:$H$506,A2_SaLi!$A60)</f>
        <v>0</v>
      </c>
      <c r="J60" s="412">
        <f t="shared" si="0"/>
        <v>0</v>
      </c>
    </row>
    <row r="61" spans="1:10" x14ac:dyDescent="0.25">
      <c r="A61" s="387" t="str">
        <f>IF(AND(B61&lt;&gt;"",E61&lt;&gt;""),_xlfn.TEXTJOIN("-",FALSE,B61,C61,INDEX('Drop-Down Listen'!$K$2:$K$71,MATCH(E61,'Drop-Down Listen'!$B$2:$B$71,0),0)),IF(AND(B61="",E61=""),"Bitte Konto und GuV-Position angeben",IF(B61="","Bitte Konto angeben","Bitte GuV-Position angeben")))</f>
        <v>Bitte Konto und GuV-Position angeben</v>
      </c>
      <c r="B61" s="418"/>
      <c r="C61" s="418"/>
      <c r="D61" s="418"/>
      <c r="E61" s="418"/>
      <c r="F61" s="419"/>
      <c r="G61" s="419"/>
      <c r="H61" s="419"/>
      <c r="I61" s="414">
        <f>SUMIFS(A3_Hinzu_Kürz!$J$7:$J$506,A3_Hinzu_Kürz!$H$7:$H$506,A2_SaLi!$A61)</f>
        <v>0</v>
      </c>
      <c r="J61" s="412">
        <f t="shared" si="0"/>
        <v>0</v>
      </c>
    </row>
    <row r="62" spans="1:10" x14ac:dyDescent="0.25">
      <c r="A62" s="387" t="str">
        <f>IF(AND(B62&lt;&gt;"",E62&lt;&gt;""),_xlfn.TEXTJOIN("-",FALSE,B62,C62,INDEX('Drop-Down Listen'!$K$2:$K$71,MATCH(E62,'Drop-Down Listen'!$B$2:$B$71,0),0)),IF(AND(B62="",E62=""),"Bitte Konto und GuV-Position angeben",IF(B62="","Bitte Konto angeben","Bitte GuV-Position angeben")))</f>
        <v>Bitte Konto und GuV-Position angeben</v>
      </c>
      <c r="B62" s="418"/>
      <c r="C62" s="418"/>
      <c r="D62" s="418"/>
      <c r="E62" s="418"/>
      <c r="F62" s="419"/>
      <c r="G62" s="419"/>
      <c r="H62" s="419"/>
      <c r="I62" s="414">
        <f>SUMIFS(A3_Hinzu_Kürz!$J$7:$J$506,A3_Hinzu_Kürz!$H$7:$H$506,A2_SaLi!$A62)</f>
        <v>0</v>
      </c>
      <c r="J62" s="412">
        <f t="shared" si="0"/>
        <v>0</v>
      </c>
    </row>
    <row r="63" spans="1:10" x14ac:dyDescent="0.25">
      <c r="A63" s="387" t="str">
        <f>IF(AND(B63&lt;&gt;"",E63&lt;&gt;""),_xlfn.TEXTJOIN("-",FALSE,B63,C63,INDEX('Drop-Down Listen'!$K$2:$K$71,MATCH(E63,'Drop-Down Listen'!$B$2:$B$71,0),0)),IF(AND(B63="",E63=""),"Bitte Konto und GuV-Position angeben",IF(B63="","Bitte Konto angeben","Bitte GuV-Position angeben")))</f>
        <v>Bitte Konto und GuV-Position angeben</v>
      </c>
      <c r="B63" s="418"/>
      <c r="C63" s="418"/>
      <c r="D63" s="418"/>
      <c r="E63" s="418"/>
      <c r="F63" s="419"/>
      <c r="G63" s="419"/>
      <c r="H63" s="419"/>
      <c r="I63" s="414">
        <f>SUMIFS(A3_Hinzu_Kürz!$J$7:$J$506,A3_Hinzu_Kürz!$H$7:$H$506,A2_SaLi!$A63)</f>
        <v>0</v>
      </c>
      <c r="J63" s="412">
        <f t="shared" si="0"/>
        <v>0</v>
      </c>
    </row>
    <row r="64" spans="1:10" x14ac:dyDescent="0.25">
      <c r="A64" s="387" t="str">
        <f>IF(AND(B64&lt;&gt;"",E64&lt;&gt;""),_xlfn.TEXTJOIN("-",FALSE,B64,C64,INDEX('Drop-Down Listen'!$K$2:$K$71,MATCH(E64,'Drop-Down Listen'!$B$2:$B$71,0),0)),IF(AND(B64="",E64=""),"Bitte Konto und GuV-Position angeben",IF(B64="","Bitte Konto angeben","Bitte GuV-Position angeben")))</f>
        <v>Bitte Konto und GuV-Position angeben</v>
      </c>
      <c r="B64" s="418"/>
      <c r="C64" s="418"/>
      <c r="D64" s="418"/>
      <c r="E64" s="418"/>
      <c r="F64" s="419"/>
      <c r="G64" s="419"/>
      <c r="H64" s="419"/>
      <c r="I64" s="414">
        <f>SUMIFS(A3_Hinzu_Kürz!$J$7:$J$506,A3_Hinzu_Kürz!$H$7:$H$506,A2_SaLi!$A64)</f>
        <v>0</v>
      </c>
      <c r="J64" s="412">
        <f t="shared" si="0"/>
        <v>0</v>
      </c>
    </row>
    <row r="65" spans="1:10" x14ac:dyDescent="0.25">
      <c r="A65" s="387" t="str">
        <f>IF(AND(B65&lt;&gt;"",E65&lt;&gt;""),_xlfn.TEXTJOIN("-",FALSE,B65,C65,INDEX('Drop-Down Listen'!$K$2:$K$71,MATCH(E65,'Drop-Down Listen'!$B$2:$B$71,0),0)),IF(AND(B65="",E65=""),"Bitte Konto und GuV-Position angeben",IF(B65="","Bitte Konto angeben","Bitte GuV-Position angeben")))</f>
        <v>Bitte Konto und GuV-Position angeben</v>
      </c>
      <c r="B65" s="418"/>
      <c r="C65" s="418"/>
      <c r="D65" s="418"/>
      <c r="E65" s="418"/>
      <c r="F65" s="419"/>
      <c r="G65" s="419"/>
      <c r="H65" s="419"/>
      <c r="I65" s="414">
        <f>SUMIFS(A3_Hinzu_Kürz!$J$7:$J$506,A3_Hinzu_Kürz!$H$7:$H$506,A2_SaLi!$A65)</f>
        <v>0</v>
      </c>
      <c r="J65" s="412">
        <f t="shared" si="0"/>
        <v>0</v>
      </c>
    </row>
    <row r="66" spans="1:10" x14ac:dyDescent="0.25">
      <c r="A66" s="387" t="str">
        <f>IF(AND(B66&lt;&gt;"",E66&lt;&gt;""),_xlfn.TEXTJOIN("-",FALSE,B66,C66,INDEX('Drop-Down Listen'!$K$2:$K$71,MATCH(E66,'Drop-Down Listen'!$B$2:$B$71,0),0)),IF(AND(B66="",E66=""),"Bitte Konto und GuV-Position angeben",IF(B66="","Bitte Konto angeben","Bitte GuV-Position angeben")))</f>
        <v>Bitte Konto und GuV-Position angeben</v>
      </c>
      <c r="B66" s="418"/>
      <c r="C66" s="418"/>
      <c r="D66" s="418"/>
      <c r="E66" s="418"/>
      <c r="F66" s="419"/>
      <c r="G66" s="419"/>
      <c r="H66" s="419"/>
      <c r="I66" s="414">
        <f>SUMIFS(A3_Hinzu_Kürz!$J$7:$J$506,A3_Hinzu_Kürz!$H$7:$H$506,A2_SaLi!$A66)</f>
        <v>0</v>
      </c>
      <c r="J66" s="412">
        <f t="shared" si="0"/>
        <v>0</v>
      </c>
    </row>
    <row r="67" spans="1:10" x14ac:dyDescent="0.25">
      <c r="A67" s="387" t="str">
        <f>IF(AND(B67&lt;&gt;"",E67&lt;&gt;""),_xlfn.TEXTJOIN("-",FALSE,B67,C67,INDEX('Drop-Down Listen'!$K$2:$K$71,MATCH(E67,'Drop-Down Listen'!$B$2:$B$71,0),0)),IF(AND(B67="",E67=""),"Bitte Konto und GuV-Position angeben",IF(B67="","Bitte Konto angeben","Bitte GuV-Position angeben")))</f>
        <v>Bitte Konto und GuV-Position angeben</v>
      </c>
      <c r="B67" s="418"/>
      <c r="C67" s="418"/>
      <c r="D67" s="418"/>
      <c r="E67" s="418"/>
      <c r="F67" s="419"/>
      <c r="G67" s="419"/>
      <c r="H67" s="419"/>
      <c r="I67" s="414">
        <f>SUMIFS(A3_Hinzu_Kürz!$J$7:$J$506,A3_Hinzu_Kürz!$H$7:$H$506,A2_SaLi!$A67)</f>
        <v>0</v>
      </c>
      <c r="J67" s="412">
        <f t="shared" si="0"/>
        <v>0</v>
      </c>
    </row>
    <row r="68" spans="1:10" x14ac:dyDescent="0.25">
      <c r="A68" s="387" t="str">
        <f>IF(AND(B68&lt;&gt;"",E68&lt;&gt;""),_xlfn.TEXTJOIN("-",FALSE,B68,C68,INDEX('Drop-Down Listen'!$K$2:$K$71,MATCH(E68,'Drop-Down Listen'!$B$2:$B$71,0),0)),IF(AND(B68="",E68=""),"Bitte Konto und GuV-Position angeben",IF(B68="","Bitte Konto angeben","Bitte GuV-Position angeben")))</f>
        <v>Bitte Konto und GuV-Position angeben</v>
      </c>
      <c r="B68" s="418"/>
      <c r="C68" s="418"/>
      <c r="D68" s="418"/>
      <c r="E68" s="418"/>
      <c r="F68" s="419"/>
      <c r="G68" s="419"/>
      <c r="H68" s="419"/>
      <c r="I68" s="414">
        <f>SUMIFS(A3_Hinzu_Kürz!$J$7:$J$506,A3_Hinzu_Kürz!$H$7:$H$506,A2_SaLi!$A68)</f>
        <v>0</v>
      </c>
      <c r="J68" s="412">
        <f t="shared" si="0"/>
        <v>0</v>
      </c>
    </row>
    <row r="69" spans="1:10" x14ac:dyDescent="0.25">
      <c r="A69" s="387" t="str">
        <f>IF(AND(B69&lt;&gt;"",E69&lt;&gt;""),_xlfn.TEXTJOIN("-",FALSE,B69,C69,INDEX('Drop-Down Listen'!$K$2:$K$71,MATCH(E69,'Drop-Down Listen'!$B$2:$B$71,0),0)),IF(AND(B69="",E69=""),"Bitte Konto und GuV-Position angeben",IF(B69="","Bitte Konto angeben","Bitte GuV-Position angeben")))</f>
        <v>Bitte Konto und GuV-Position angeben</v>
      </c>
      <c r="B69" s="418"/>
      <c r="C69" s="418"/>
      <c r="D69" s="418"/>
      <c r="E69" s="418"/>
      <c r="F69" s="419"/>
      <c r="G69" s="419"/>
      <c r="H69" s="419"/>
      <c r="I69" s="414">
        <f>SUMIFS(A3_Hinzu_Kürz!$J$7:$J$506,A3_Hinzu_Kürz!$H$7:$H$506,A2_SaLi!$A69)</f>
        <v>0</v>
      </c>
      <c r="J69" s="412">
        <f t="shared" si="0"/>
        <v>0</v>
      </c>
    </row>
    <row r="70" spans="1:10" x14ac:dyDescent="0.25">
      <c r="A70" s="387" t="str">
        <f>IF(AND(B70&lt;&gt;"",E70&lt;&gt;""),_xlfn.TEXTJOIN("-",FALSE,B70,C70,INDEX('Drop-Down Listen'!$K$2:$K$71,MATCH(E70,'Drop-Down Listen'!$B$2:$B$71,0),0)),IF(AND(B70="",E70=""),"Bitte Konto und GuV-Position angeben",IF(B70="","Bitte Konto angeben","Bitte GuV-Position angeben")))</f>
        <v>Bitte Konto und GuV-Position angeben</v>
      </c>
      <c r="B70" s="418"/>
      <c r="C70" s="418"/>
      <c r="D70" s="418"/>
      <c r="E70" s="418"/>
      <c r="F70" s="419"/>
      <c r="G70" s="419"/>
      <c r="H70" s="419"/>
      <c r="I70" s="414">
        <f>SUMIFS(A3_Hinzu_Kürz!$J$7:$J$506,A3_Hinzu_Kürz!$H$7:$H$506,A2_SaLi!$A70)</f>
        <v>0</v>
      </c>
      <c r="J70" s="412">
        <f t="shared" si="0"/>
        <v>0</v>
      </c>
    </row>
    <row r="71" spans="1:10" x14ac:dyDescent="0.25">
      <c r="A71" s="387" t="str">
        <f>IF(AND(B71&lt;&gt;"",E71&lt;&gt;""),_xlfn.TEXTJOIN("-",FALSE,B71,C71,INDEX('Drop-Down Listen'!$K$2:$K$71,MATCH(E71,'Drop-Down Listen'!$B$2:$B$71,0),0)),IF(AND(B71="",E71=""),"Bitte Konto und GuV-Position angeben",IF(B71="","Bitte Konto angeben","Bitte GuV-Position angeben")))</f>
        <v>Bitte Konto und GuV-Position angeben</v>
      </c>
      <c r="B71" s="418"/>
      <c r="C71" s="418"/>
      <c r="D71" s="418"/>
      <c r="E71" s="418"/>
      <c r="F71" s="419"/>
      <c r="G71" s="419"/>
      <c r="H71" s="419"/>
      <c r="I71" s="414">
        <f>SUMIFS(A3_Hinzu_Kürz!$J$7:$J$506,A3_Hinzu_Kürz!$H$7:$H$506,A2_SaLi!$A71)</f>
        <v>0</v>
      </c>
      <c r="J71" s="412">
        <f t="shared" si="0"/>
        <v>0</v>
      </c>
    </row>
    <row r="72" spans="1:10" x14ac:dyDescent="0.25">
      <c r="A72" s="387" t="str">
        <f>IF(AND(B72&lt;&gt;"",E72&lt;&gt;""),_xlfn.TEXTJOIN("-",FALSE,B72,C72,INDEX('Drop-Down Listen'!$K$2:$K$71,MATCH(E72,'Drop-Down Listen'!$B$2:$B$71,0),0)),IF(AND(B72="",E72=""),"Bitte Konto und GuV-Position angeben",IF(B72="","Bitte Konto angeben","Bitte GuV-Position angeben")))</f>
        <v>Bitte Konto und GuV-Position angeben</v>
      </c>
      <c r="B72" s="418"/>
      <c r="C72" s="418"/>
      <c r="D72" s="418"/>
      <c r="E72" s="418"/>
      <c r="F72" s="419"/>
      <c r="G72" s="419"/>
      <c r="H72" s="419"/>
      <c r="I72" s="414">
        <f>SUMIFS(A3_Hinzu_Kürz!$J$7:$J$506,A3_Hinzu_Kürz!$H$7:$H$506,A2_SaLi!$A72)</f>
        <v>0</v>
      </c>
      <c r="J72" s="412">
        <f t="shared" si="0"/>
        <v>0</v>
      </c>
    </row>
    <row r="73" spans="1:10" x14ac:dyDescent="0.25">
      <c r="A73" s="387" t="str">
        <f>IF(AND(B73&lt;&gt;"",E73&lt;&gt;""),_xlfn.TEXTJOIN("-",FALSE,B73,C73,INDEX('Drop-Down Listen'!$K$2:$K$71,MATCH(E73,'Drop-Down Listen'!$B$2:$B$71,0),0)),IF(AND(B73="",E73=""),"Bitte Konto und GuV-Position angeben",IF(B73="","Bitte Konto angeben","Bitte GuV-Position angeben")))</f>
        <v>Bitte Konto und GuV-Position angeben</v>
      </c>
      <c r="B73" s="418"/>
      <c r="C73" s="418"/>
      <c r="D73" s="418"/>
      <c r="E73" s="418"/>
      <c r="F73" s="419"/>
      <c r="G73" s="419"/>
      <c r="H73" s="419"/>
      <c r="I73" s="414">
        <f>SUMIFS(A3_Hinzu_Kürz!$J$7:$J$506,A3_Hinzu_Kürz!$H$7:$H$506,A2_SaLi!$A73)</f>
        <v>0</v>
      </c>
      <c r="J73" s="412">
        <f t="shared" ref="J73:J136" si="1">H73+I73</f>
        <v>0</v>
      </c>
    </row>
    <row r="74" spans="1:10" x14ac:dyDescent="0.25">
      <c r="A74" s="387" t="str">
        <f>IF(AND(B74&lt;&gt;"",E74&lt;&gt;""),_xlfn.TEXTJOIN("-",FALSE,B74,C74,INDEX('Drop-Down Listen'!$K$2:$K$71,MATCH(E74,'Drop-Down Listen'!$B$2:$B$71,0),0)),IF(AND(B74="",E74=""),"Bitte Konto und GuV-Position angeben",IF(B74="","Bitte Konto angeben","Bitte GuV-Position angeben")))</f>
        <v>Bitte Konto und GuV-Position angeben</v>
      </c>
      <c r="B74" s="418"/>
      <c r="C74" s="418"/>
      <c r="D74" s="418"/>
      <c r="E74" s="418"/>
      <c r="F74" s="419"/>
      <c r="G74" s="419"/>
      <c r="H74" s="419"/>
      <c r="I74" s="414">
        <f>SUMIFS(A3_Hinzu_Kürz!$J$7:$J$506,A3_Hinzu_Kürz!$H$7:$H$506,A2_SaLi!$A74)</f>
        <v>0</v>
      </c>
      <c r="J74" s="412">
        <f t="shared" si="1"/>
        <v>0</v>
      </c>
    </row>
    <row r="75" spans="1:10" x14ac:dyDescent="0.25">
      <c r="A75" s="387" t="str">
        <f>IF(AND(B75&lt;&gt;"",E75&lt;&gt;""),_xlfn.TEXTJOIN("-",FALSE,B75,C75,INDEX('Drop-Down Listen'!$K$2:$K$71,MATCH(E75,'Drop-Down Listen'!$B$2:$B$71,0),0)),IF(AND(B75="",E75=""),"Bitte Konto und GuV-Position angeben",IF(B75="","Bitte Konto angeben","Bitte GuV-Position angeben")))</f>
        <v>Bitte Konto und GuV-Position angeben</v>
      </c>
      <c r="B75" s="418"/>
      <c r="C75" s="418"/>
      <c r="D75" s="418"/>
      <c r="E75" s="418"/>
      <c r="F75" s="419"/>
      <c r="G75" s="419"/>
      <c r="H75" s="419"/>
      <c r="I75" s="414">
        <f>SUMIFS(A3_Hinzu_Kürz!$J$7:$J$506,A3_Hinzu_Kürz!$H$7:$H$506,A2_SaLi!$A75)</f>
        <v>0</v>
      </c>
      <c r="J75" s="412">
        <f t="shared" si="1"/>
        <v>0</v>
      </c>
    </row>
    <row r="76" spans="1:10" x14ac:dyDescent="0.25">
      <c r="A76" s="387" t="str">
        <f>IF(AND(B76&lt;&gt;"",E76&lt;&gt;""),_xlfn.TEXTJOIN("-",FALSE,B76,C76,INDEX('Drop-Down Listen'!$K$2:$K$71,MATCH(E76,'Drop-Down Listen'!$B$2:$B$71,0),0)),IF(AND(B76="",E76=""),"Bitte Konto und GuV-Position angeben",IF(B76="","Bitte Konto angeben","Bitte GuV-Position angeben")))</f>
        <v>Bitte Konto und GuV-Position angeben</v>
      </c>
      <c r="B76" s="418"/>
      <c r="C76" s="418"/>
      <c r="D76" s="418"/>
      <c r="E76" s="418"/>
      <c r="F76" s="419"/>
      <c r="G76" s="419"/>
      <c r="H76" s="419"/>
      <c r="I76" s="414">
        <f>SUMIFS(A3_Hinzu_Kürz!$J$7:$J$506,A3_Hinzu_Kürz!$H$7:$H$506,A2_SaLi!$A76)</f>
        <v>0</v>
      </c>
      <c r="J76" s="412">
        <f t="shared" si="1"/>
        <v>0</v>
      </c>
    </row>
    <row r="77" spans="1:10" x14ac:dyDescent="0.25">
      <c r="A77" s="387" t="str">
        <f>IF(AND(B77&lt;&gt;"",E77&lt;&gt;""),_xlfn.TEXTJOIN("-",FALSE,B77,C77,INDEX('Drop-Down Listen'!$K$2:$K$71,MATCH(E77,'Drop-Down Listen'!$B$2:$B$71,0),0)),IF(AND(B77="",E77=""),"Bitte Konto und GuV-Position angeben",IF(B77="","Bitte Konto angeben","Bitte GuV-Position angeben")))</f>
        <v>Bitte Konto und GuV-Position angeben</v>
      </c>
      <c r="B77" s="418"/>
      <c r="C77" s="418"/>
      <c r="D77" s="418"/>
      <c r="E77" s="418"/>
      <c r="F77" s="419"/>
      <c r="G77" s="419"/>
      <c r="H77" s="419"/>
      <c r="I77" s="414">
        <f>SUMIFS(A3_Hinzu_Kürz!$J$7:$J$506,A3_Hinzu_Kürz!$H$7:$H$506,A2_SaLi!$A77)</f>
        <v>0</v>
      </c>
      <c r="J77" s="412">
        <f t="shared" si="1"/>
        <v>0</v>
      </c>
    </row>
    <row r="78" spans="1:10" x14ac:dyDescent="0.25">
      <c r="A78" s="387" t="str">
        <f>IF(AND(B78&lt;&gt;"",E78&lt;&gt;""),_xlfn.TEXTJOIN("-",FALSE,B78,C78,INDEX('Drop-Down Listen'!$K$2:$K$71,MATCH(E78,'Drop-Down Listen'!$B$2:$B$71,0),0)),IF(AND(B78="",E78=""),"Bitte Konto und GuV-Position angeben",IF(B78="","Bitte Konto angeben","Bitte GuV-Position angeben")))</f>
        <v>Bitte Konto und GuV-Position angeben</v>
      </c>
      <c r="B78" s="418"/>
      <c r="C78" s="418"/>
      <c r="D78" s="418"/>
      <c r="E78" s="418"/>
      <c r="F78" s="419"/>
      <c r="G78" s="419"/>
      <c r="H78" s="419"/>
      <c r="I78" s="414">
        <f>SUMIFS(A3_Hinzu_Kürz!$J$7:$J$506,A3_Hinzu_Kürz!$H$7:$H$506,A2_SaLi!$A78)</f>
        <v>0</v>
      </c>
      <c r="J78" s="412">
        <f t="shared" si="1"/>
        <v>0</v>
      </c>
    </row>
    <row r="79" spans="1:10" x14ac:dyDescent="0.25">
      <c r="A79" s="387" t="str">
        <f>IF(AND(B79&lt;&gt;"",E79&lt;&gt;""),_xlfn.TEXTJOIN("-",FALSE,B79,C79,INDEX('Drop-Down Listen'!$K$2:$K$71,MATCH(E79,'Drop-Down Listen'!$B$2:$B$71,0),0)),IF(AND(B79="",E79=""),"Bitte Konto und GuV-Position angeben",IF(B79="","Bitte Konto angeben","Bitte GuV-Position angeben")))</f>
        <v>Bitte Konto und GuV-Position angeben</v>
      </c>
      <c r="B79" s="418"/>
      <c r="C79" s="418"/>
      <c r="D79" s="418"/>
      <c r="E79" s="418"/>
      <c r="F79" s="419"/>
      <c r="G79" s="419"/>
      <c r="H79" s="419"/>
      <c r="I79" s="414">
        <f>SUMIFS(A3_Hinzu_Kürz!$J$7:$J$506,A3_Hinzu_Kürz!$H$7:$H$506,A2_SaLi!$A79)</f>
        <v>0</v>
      </c>
      <c r="J79" s="412">
        <f t="shared" si="1"/>
        <v>0</v>
      </c>
    </row>
    <row r="80" spans="1:10" x14ac:dyDescent="0.25">
      <c r="A80" s="387" t="str">
        <f>IF(AND(B80&lt;&gt;"",E80&lt;&gt;""),_xlfn.TEXTJOIN("-",FALSE,B80,C80,INDEX('Drop-Down Listen'!$K$2:$K$71,MATCH(E80,'Drop-Down Listen'!$B$2:$B$71,0),0)),IF(AND(B80="",E80=""),"Bitte Konto und GuV-Position angeben",IF(B80="","Bitte Konto angeben","Bitte GuV-Position angeben")))</f>
        <v>Bitte Konto und GuV-Position angeben</v>
      </c>
      <c r="B80" s="418"/>
      <c r="C80" s="418"/>
      <c r="D80" s="418"/>
      <c r="E80" s="418"/>
      <c r="F80" s="419"/>
      <c r="G80" s="419"/>
      <c r="H80" s="419"/>
      <c r="I80" s="414">
        <f>SUMIFS(A3_Hinzu_Kürz!$J$7:$J$506,A3_Hinzu_Kürz!$H$7:$H$506,A2_SaLi!$A80)</f>
        <v>0</v>
      </c>
      <c r="J80" s="412">
        <f t="shared" si="1"/>
        <v>0</v>
      </c>
    </row>
    <row r="81" spans="1:10" x14ac:dyDescent="0.25">
      <c r="A81" s="387" t="str">
        <f>IF(AND(B81&lt;&gt;"",E81&lt;&gt;""),_xlfn.TEXTJOIN("-",FALSE,B81,C81,INDEX('Drop-Down Listen'!$K$2:$K$71,MATCH(E81,'Drop-Down Listen'!$B$2:$B$71,0),0)),IF(AND(B81="",E81=""),"Bitte Konto und GuV-Position angeben",IF(B81="","Bitte Konto angeben","Bitte GuV-Position angeben")))</f>
        <v>Bitte Konto und GuV-Position angeben</v>
      </c>
      <c r="B81" s="418"/>
      <c r="C81" s="418"/>
      <c r="D81" s="418"/>
      <c r="E81" s="418"/>
      <c r="F81" s="419"/>
      <c r="G81" s="419"/>
      <c r="H81" s="419"/>
      <c r="I81" s="414">
        <f>SUMIFS(A3_Hinzu_Kürz!$J$7:$J$506,A3_Hinzu_Kürz!$H$7:$H$506,A2_SaLi!$A81)</f>
        <v>0</v>
      </c>
      <c r="J81" s="412">
        <f t="shared" si="1"/>
        <v>0</v>
      </c>
    </row>
    <row r="82" spans="1:10" x14ac:dyDescent="0.25">
      <c r="A82" s="387" t="str">
        <f>IF(AND(B82&lt;&gt;"",E82&lt;&gt;""),_xlfn.TEXTJOIN("-",FALSE,B82,C82,INDEX('Drop-Down Listen'!$K$2:$K$71,MATCH(E82,'Drop-Down Listen'!$B$2:$B$71,0),0)),IF(AND(B82="",E82=""),"Bitte Konto und GuV-Position angeben",IF(B82="","Bitte Konto angeben","Bitte GuV-Position angeben")))</f>
        <v>Bitte Konto und GuV-Position angeben</v>
      </c>
      <c r="B82" s="418"/>
      <c r="C82" s="418"/>
      <c r="D82" s="418"/>
      <c r="E82" s="418"/>
      <c r="F82" s="419"/>
      <c r="G82" s="419"/>
      <c r="H82" s="419"/>
      <c r="I82" s="414">
        <f>SUMIFS(A3_Hinzu_Kürz!$J$7:$J$506,A3_Hinzu_Kürz!$H$7:$H$506,A2_SaLi!$A82)</f>
        <v>0</v>
      </c>
      <c r="J82" s="412">
        <f t="shared" si="1"/>
        <v>0</v>
      </c>
    </row>
    <row r="83" spans="1:10" x14ac:dyDescent="0.25">
      <c r="A83" s="387" t="str">
        <f>IF(AND(B83&lt;&gt;"",E83&lt;&gt;""),_xlfn.TEXTJOIN("-",FALSE,B83,C83,INDEX('Drop-Down Listen'!$K$2:$K$71,MATCH(E83,'Drop-Down Listen'!$B$2:$B$71,0),0)),IF(AND(B83="",E83=""),"Bitte Konto und GuV-Position angeben",IF(B83="","Bitte Konto angeben","Bitte GuV-Position angeben")))</f>
        <v>Bitte Konto und GuV-Position angeben</v>
      </c>
      <c r="B83" s="418"/>
      <c r="C83" s="418"/>
      <c r="D83" s="418"/>
      <c r="E83" s="418"/>
      <c r="F83" s="419"/>
      <c r="G83" s="419"/>
      <c r="H83" s="419"/>
      <c r="I83" s="414">
        <f>SUMIFS(A3_Hinzu_Kürz!$J$7:$J$506,A3_Hinzu_Kürz!$H$7:$H$506,A2_SaLi!$A83)</f>
        <v>0</v>
      </c>
      <c r="J83" s="412">
        <f t="shared" si="1"/>
        <v>0</v>
      </c>
    </row>
    <row r="84" spans="1:10" x14ac:dyDescent="0.25">
      <c r="A84" s="387" t="str">
        <f>IF(AND(B84&lt;&gt;"",E84&lt;&gt;""),_xlfn.TEXTJOIN("-",FALSE,B84,C84,INDEX('Drop-Down Listen'!$K$2:$K$71,MATCH(E84,'Drop-Down Listen'!$B$2:$B$71,0),0)),IF(AND(B84="",E84=""),"Bitte Konto und GuV-Position angeben",IF(B84="","Bitte Konto angeben","Bitte GuV-Position angeben")))</f>
        <v>Bitte Konto und GuV-Position angeben</v>
      </c>
      <c r="B84" s="418"/>
      <c r="C84" s="418"/>
      <c r="D84" s="418"/>
      <c r="E84" s="418"/>
      <c r="F84" s="419"/>
      <c r="G84" s="419"/>
      <c r="H84" s="419"/>
      <c r="I84" s="414">
        <f>SUMIFS(A3_Hinzu_Kürz!$J$7:$J$506,A3_Hinzu_Kürz!$H$7:$H$506,A2_SaLi!$A84)</f>
        <v>0</v>
      </c>
      <c r="J84" s="412">
        <f t="shared" si="1"/>
        <v>0</v>
      </c>
    </row>
    <row r="85" spans="1:10" x14ac:dyDescent="0.25">
      <c r="A85" s="387" t="str">
        <f>IF(AND(B85&lt;&gt;"",E85&lt;&gt;""),_xlfn.TEXTJOIN("-",FALSE,B85,C85,INDEX('Drop-Down Listen'!$K$2:$K$71,MATCH(E85,'Drop-Down Listen'!$B$2:$B$71,0),0)),IF(AND(B85="",E85=""),"Bitte Konto und GuV-Position angeben",IF(B85="","Bitte Konto angeben","Bitte GuV-Position angeben")))</f>
        <v>Bitte Konto und GuV-Position angeben</v>
      </c>
      <c r="B85" s="418"/>
      <c r="C85" s="418"/>
      <c r="D85" s="418"/>
      <c r="E85" s="418"/>
      <c r="F85" s="419"/>
      <c r="G85" s="419"/>
      <c r="H85" s="419"/>
      <c r="I85" s="414">
        <f>SUMIFS(A3_Hinzu_Kürz!$J$7:$J$506,A3_Hinzu_Kürz!$H$7:$H$506,A2_SaLi!$A85)</f>
        <v>0</v>
      </c>
      <c r="J85" s="412">
        <f t="shared" si="1"/>
        <v>0</v>
      </c>
    </row>
    <row r="86" spans="1:10" x14ac:dyDescent="0.25">
      <c r="A86" s="387" t="str">
        <f>IF(AND(B86&lt;&gt;"",E86&lt;&gt;""),_xlfn.TEXTJOIN("-",FALSE,B86,C86,INDEX('Drop-Down Listen'!$K$2:$K$71,MATCH(E86,'Drop-Down Listen'!$B$2:$B$71,0),0)),IF(AND(B86="",E86=""),"Bitte Konto und GuV-Position angeben",IF(B86="","Bitte Konto angeben","Bitte GuV-Position angeben")))</f>
        <v>Bitte Konto und GuV-Position angeben</v>
      </c>
      <c r="B86" s="418"/>
      <c r="C86" s="418"/>
      <c r="D86" s="418"/>
      <c r="E86" s="418"/>
      <c r="F86" s="419"/>
      <c r="G86" s="419"/>
      <c r="H86" s="419"/>
      <c r="I86" s="414">
        <f>SUMIFS(A3_Hinzu_Kürz!$J$7:$J$506,A3_Hinzu_Kürz!$H$7:$H$506,A2_SaLi!$A86)</f>
        <v>0</v>
      </c>
      <c r="J86" s="412">
        <f t="shared" si="1"/>
        <v>0</v>
      </c>
    </row>
    <row r="87" spans="1:10" x14ac:dyDescent="0.25">
      <c r="A87" s="387" t="str">
        <f>IF(AND(B87&lt;&gt;"",E87&lt;&gt;""),_xlfn.TEXTJOIN("-",FALSE,B87,C87,INDEX('Drop-Down Listen'!$K$2:$K$71,MATCH(E87,'Drop-Down Listen'!$B$2:$B$71,0),0)),IF(AND(B87="",E87=""),"Bitte Konto und GuV-Position angeben",IF(B87="","Bitte Konto angeben","Bitte GuV-Position angeben")))</f>
        <v>Bitte Konto und GuV-Position angeben</v>
      </c>
      <c r="B87" s="418"/>
      <c r="C87" s="418"/>
      <c r="D87" s="418"/>
      <c r="E87" s="418"/>
      <c r="F87" s="419"/>
      <c r="G87" s="419"/>
      <c r="H87" s="419"/>
      <c r="I87" s="414">
        <f>SUMIFS(A3_Hinzu_Kürz!$J$7:$J$506,A3_Hinzu_Kürz!$H$7:$H$506,A2_SaLi!$A87)</f>
        <v>0</v>
      </c>
      <c r="J87" s="412">
        <f t="shared" si="1"/>
        <v>0</v>
      </c>
    </row>
    <row r="88" spans="1:10" x14ac:dyDescent="0.25">
      <c r="A88" s="387" t="str">
        <f>IF(AND(B88&lt;&gt;"",E88&lt;&gt;""),_xlfn.TEXTJOIN("-",FALSE,B88,C88,INDEX('Drop-Down Listen'!$K$2:$K$71,MATCH(E88,'Drop-Down Listen'!$B$2:$B$71,0),0)),IF(AND(B88="",E88=""),"Bitte Konto und GuV-Position angeben",IF(B88="","Bitte Konto angeben","Bitte GuV-Position angeben")))</f>
        <v>Bitte Konto und GuV-Position angeben</v>
      </c>
      <c r="B88" s="418"/>
      <c r="C88" s="418"/>
      <c r="D88" s="418"/>
      <c r="E88" s="418"/>
      <c r="F88" s="419"/>
      <c r="G88" s="419"/>
      <c r="H88" s="419"/>
      <c r="I88" s="414">
        <f>SUMIFS(A3_Hinzu_Kürz!$J$7:$J$506,A3_Hinzu_Kürz!$H$7:$H$506,A2_SaLi!$A88)</f>
        <v>0</v>
      </c>
      <c r="J88" s="412">
        <f t="shared" si="1"/>
        <v>0</v>
      </c>
    </row>
    <row r="89" spans="1:10" x14ac:dyDescent="0.25">
      <c r="A89" s="387" t="str">
        <f>IF(AND(B89&lt;&gt;"",E89&lt;&gt;""),_xlfn.TEXTJOIN("-",FALSE,B89,C89,INDEX('Drop-Down Listen'!$K$2:$K$71,MATCH(E89,'Drop-Down Listen'!$B$2:$B$71,0),0)),IF(AND(B89="",E89=""),"Bitte Konto und GuV-Position angeben",IF(B89="","Bitte Konto angeben","Bitte GuV-Position angeben")))</f>
        <v>Bitte Konto und GuV-Position angeben</v>
      </c>
      <c r="B89" s="418"/>
      <c r="C89" s="418"/>
      <c r="D89" s="418"/>
      <c r="E89" s="418"/>
      <c r="F89" s="419"/>
      <c r="G89" s="419"/>
      <c r="H89" s="419"/>
      <c r="I89" s="414">
        <f>SUMIFS(A3_Hinzu_Kürz!$J$7:$J$506,A3_Hinzu_Kürz!$H$7:$H$506,A2_SaLi!$A89)</f>
        <v>0</v>
      </c>
      <c r="J89" s="412">
        <f t="shared" si="1"/>
        <v>0</v>
      </c>
    </row>
    <row r="90" spans="1:10" x14ac:dyDescent="0.25">
      <c r="A90" s="387" t="str">
        <f>IF(AND(B90&lt;&gt;"",E90&lt;&gt;""),_xlfn.TEXTJOIN("-",FALSE,B90,C90,INDEX('Drop-Down Listen'!$K$2:$K$71,MATCH(E90,'Drop-Down Listen'!$B$2:$B$71,0),0)),IF(AND(B90="",E90=""),"Bitte Konto und GuV-Position angeben",IF(B90="","Bitte Konto angeben","Bitte GuV-Position angeben")))</f>
        <v>Bitte Konto und GuV-Position angeben</v>
      </c>
      <c r="B90" s="418"/>
      <c r="C90" s="418"/>
      <c r="D90" s="418"/>
      <c r="E90" s="418"/>
      <c r="F90" s="419"/>
      <c r="G90" s="419"/>
      <c r="H90" s="419"/>
      <c r="I90" s="414">
        <f>SUMIFS(A3_Hinzu_Kürz!$J$7:$J$506,A3_Hinzu_Kürz!$H$7:$H$506,A2_SaLi!$A90)</f>
        <v>0</v>
      </c>
      <c r="J90" s="412">
        <f t="shared" si="1"/>
        <v>0</v>
      </c>
    </row>
    <row r="91" spans="1:10" x14ac:dyDescent="0.25">
      <c r="A91" s="387" t="str">
        <f>IF(AND(B91&lt;&gt;"",E91&lt;&gt;""),_xlfn.TEXTJOIN("-",FALSE,B91,C91,INDEX('Drop-Down Listen'!$K$2:$K$71,MATCH(E91,'Drop-Down Listen'!$B$2:$B$71,0),0)),IF(AND(B91="",E91=""),"Bitte Konto und GuV-Position angeben",IF(B91="","Bitte Konto angeben","Bitte GuV-Position angeben")))</f>
        <v>Bitte Konto und GuV-Position angeben</v>
      </c>
      <c r="B91" s="418"/>
      <c r="C91" s="418"/>
      <c r="D91" s="418"/>
      <c r="E91" s="418"/>
      <c r="F91" s="419"/>
      <c r="G91" s="419"/>
      <c r="H91" s="419"/>
      <c r="I91" s="414">
        <f>SUMIFS(A3_Hinzu_Kürz!$J$7:$J$506,A3_Hinzu_Kürz!$H$7:$H$506,A2_SaLi!$A91)</f>
        <v>0</v>
      </c>
      <c r="J91" s="412">
        <f t="shared" si="1"/>
        <v>0</v>
      </c>
    </row>
    <row r="92" spans="1:10" x14ac:dyDescent="0.25">
      <c r="A92" s="387" t="str">
        <f>IF(AND(B92&lt;&gt;"",E92&lt;&gt;""),_xlfn.TEXTJOIN("-",FALSE,B92,C92,INDEX('Drop-Down Listen'!$K$2:$K$71,MATCH(E92,'Drop-Down Listen'!$B$2:$B$71,0),0)),IF(AND(B92="",E92=""),"Bitte Konto und GuV-Position angeben",IF(B92="","Bitte Konto angeben","Bitte GuV-Position angeben")))</f>
        <v>Bitte Konto und GuV-Position angeben</v>
      </c>
      <c r="B92" s="418"/>
      <c r="C92" s="418"/>
      <c r="D92" s="418"/>
      <c r="E92" s="418"/>
      <c r="F92" s="419"/>
      <c r="G92" s="419"/>
      <c r="H92" s="419"/>
      <c r="I92" s="414">
        <f>SUMIFS(A3_Hinzu_Kürz!$J$7:$J$506,A3_Hinzu_Kürz!$H$7:$H$506,A2_SaLi!$A92)</f>
        <v>0</v>
      </c>
      <c r="J92" s="412">
        <f t="shared" si="1"/>
        <v>0</v>
      </c>
    </row>
    <row r="93" spans="1:10" x14ac:dyDescent="0.25">
      <c r="A93" s="387" t="str">
        <f>IF(AND(B93&lt;&gt;"",E93&lt;&gt;""),_xlfn.TEXTJOIN("-",FALSE,B93,C93,INDEX('Drop-Down Listen'!$K$2:$K$71,MATCH(E93,'Drop-Down Listen'!$B$2:$B$71,0),0)),IF(AND(B93="",E93=""),"Bitte Konto und GuV-Position angeben",IF(B93="","Bitte Konto angeben","Bitte GuV-Position angeben")))</f>
        <v>Bitte Konto und GuV-Position angeben</v>
      </c>
      <c r="B93" s="418"/>
      <c r="C93" s="418"/>
      <c r="D93" s="418"/>
      <c r="E93" s="418"/>
      <c r="F93" s="419"/>
      <c r="G93" s="419"/>
      <c r="H93" s="419"/>
      <c r="I93" s="414">
        <f>SUMIFS(A3_Hinzu_Kürz!$J$7:$J$506,A3_Hinzu_Kürz!$H$7:$H$506,A2_SaLi!$A93)</f>
        <v>0</v>
      </c>
      <c r="J93" s="412">
        <f t="shared" si="1"/>
        <v>0</v>
      </c>
    </row>
    <row r="94" spans="1:10" x14ac:dyDescent="0.25">
      <c r="A94" s="387" t="str">
        <f>IF(AND(B94&lt;&gt;"",E94&lt;&gt;""),_xlfn.TEXTJOIN("-",FALSE,B94,C94,INDEX('Drop-Down Listen'!$K$2:$K$71,MATCH(E94,'Drop-Down Listen'!$B$2:$B$71,0),0)),IF(AND(B94="",E94=""),"Bitte Konto und GuV-Position angeben",IF(B94="","Bitte Konto angeben","Bitte GuV-Position angeben")))</f>
        <v>Bitte Konto und GuV-Position angeben</v>
      </c>
      <c r="B94" s="418"/>
      <c r="C94" s="418"/>
      <c r="D94" s="418"/>
      <c r="E94" s="418"/>
      <c r="F94" s="419"/>
      <c r="G94" s="419"/>
      <c r="H94" s="419"/>
      <c r="I94" s="414">
        <f>SUMIFS(A3_Hinzu_Kürz!$J$7:$J$506,A3_Hinzu_Kürz!$H$7:$H$506,A2_SaLi!$A94)</f>
        <v>0</v>
      </c>
      <c r="J94" s="412">
        <f t="shared" si="1"/>
        <v>0</v>
      </c>
    </row>
    <row r="95" spans="1:10" x14ac:dyDescent="0.25">
      <c r="A95" s="387" t="str">
        <f>IF(AND(B95&lt;&gt;"",E95&lt;&gt;""),_xlfn.TEXTJOIN("-",FALSE,B95,C95,INDEX('Drop-Down Listen'!$K$2:$K$71,MATCH(E95,'Drop-Down Listen'!$B$2:$B$71,0),0)),IF(AND(B95="",E95=""),"Bitte Konto und GuV-Position angeben",IF(B95="","Bitte Konto angeben","Bitte GuV-Position angeben")))</f>
        <v>Bitte Konto und GuV-Position angeben</v>
      </c>
      <c r="B95" s="418"/>
      <c r="C95" s="418"/>
      <c r="D95" s="418"/>
      <c r="E95" s="418"/>
      <c r="F95" s="419"/>
      <c r="G95" s="419"/>
      <c r="H95" s="419"/>
      <c r="I95" s="414">
        <f>SUMIFS(A3_Hinzu_Kürz!$J$7:$J$506,A3_Hinzu_Kürz!$H$7:$H$506,A2_SaLi!$A95)</f>
        <v>0</v>
      </c>
      <c r="J95" s="412">
        <f t="shared" si="1"/>
        <v>0</v>
      </c>
    </row>
    <row r="96" spans="1:10" x14ac:dyDescent="0.25">
      <c r="A96" s="387" t="str">
        <f>IF(AND(B96&lt;&gt;"",E96&lt;&gt;""),_xlfn.TEXTJOIN("-",FALSE,B96,C96,INDEX('Drop-Down Listen'!$K$2:$K$71,MATCH(E96,'Drop-Down Listen'!$B$2:$B$71,0),0)),IF(AND(B96="",E96=""),"Bitte Konto und GuV-Position angeben",IF(B96="","Bitte Konto angeben","Bitte GuV-Position angeben")))</f>
        <v>Bitte Konto und GuV-Position angeben</v>
      </c>
      <c r="B96" s="418"/>
      <c r="C96" s="418"/>
      <c r="D96" s="418"/>
      <c r="E96" s="418"/>
      <c r="F96" s="419"/>
      <c r="G96" s="419"/>
      <c r="H96" s="419"/>
      <c r="I96" s="414">
        <f>SUMIFS(A3_Hinzu_Kürz!$J$7:$J$506,A3_Hinzu_Kürz!$H$7:$H$506,A2_SaLi!$A96)</f>
        <v>0</v>
      </c>
      <c r="J96" s="412">
        <f t="shared" si="1"/>
        <v>0</v>
      </c>
    </row>
    <row r="97" spans="1:10" x14ac:dyDescent="0.25">
      <c r="A97" s="387" t="str">
        <f>IF(AND(B97&lt;&gt;"",E97&lt;&gt;""),_xlfn.TEXTJOIN("-",FALSE,B97,C97,INDEX('Drop-Down Listen'!$K$2:$K$71,MATCH(E97,'Drop-Down Listen'!$B$2:$B$71,0),0)),IF(AND(B97="",E97=""),"Bitte Konto und GuV-Position angeben",IF(B97="","Bitte Konto angeben","Bitte GuV-Position angeben")))</f>
        <v>Bitte Konto und GuV-Position angeben</v>
      </c>
      <c r="B97" s="418"/>
      <c r="C97" s="418"/>
      <c r="D97" s="418"/>
      <c r="E97" s="418"/>
      <c r="F97" s="419"/>
      <c r="G97" s="419"/>
      <c r="H97" s="419"/>
      <c r="I97" s="414">
        <f>SUMIFS(A3_Hinzu_Kürz!$J$7:$J$506,A3_Hinzu_Kürz!$H$7:$H$506,A2_SaLi!$A97)</f>
        <v>0</v>
      </c>
      <c r="J97" s="412">
        <f t="shared" si="1"/>
        <v>0</v>
      </c>
    </row>
    <row r="98" spans="1:10" x14ac:dyDescent="0.25">
      <c r="A98" s="387" t="str">
        <f>IF(AND(B98&lt;&gt;"",E98&lt;&gt;""),_xlfn.TEXTJOIN("-",FALSE,B98,C98,INDEX('Drop-Down Listen'!$K$2:$K$71,MATCH(E98,'Drop-Down Listen'!$B$2:$B$71,0),0)),IF(AND(B98="",E98=""),"Bitte Konto und GuV-Position angeben",IF(B98="","Bitte Konto angeben","Bitte GuV-Position angeben")))</f>
        <v>Bitte Konto und GuV-Position angeben</v>
      </c>
      <c r="B98" s="418"/>
      <c r="C98" s="418"/>
      <c r="D98" s="418"/>
      <c r="E98" s="418"/>
      <c r="F98" s="419"/>
      <c r="G98" s="419"/>
      <c r="H98" s="419"/>
      <c r="I98" s="414">
        <f>SUMIFS(A3_Hinzu_Kürz!$J$7:$J$506,A3_Hinzu_Kürz!$H$7:$H$506,A2_SaLi!$A98)</f>
        <v>0</v>
      </c>
      <c r="J98" s="412">
        <f t="shared" si="1"/>
        <v>0</v>
      </c>
    </row>
    <row r="99" spans="1:10" x14ac:dyDescent="0.25">
      <c r="A99" s="387" t="str">
        <f>IF(AND(B99&lt;&gt;"",E99&lt;&gt;""),_xlfn.TEXTJOIN("-",FALSE,B99,C99,INDEX('Drop-Down Listen'!$K$2:$K$71,MATCH(E99,'Drop-Down Listen'!$B$2:$B$71,0),0)),IF(AND(B99="",E99=""),"Bitte Konto und GuV-Position angeben",IF(B99="","Bitte Konto angeben","Bitte GuV-Position angeben")))</f>
        <v>Bitte Konto und GuV-Position angeben</v>
      </c>
      <c r="B99" s="418"/>
      <c r="C99" s="418"/>
      <c r="D99" s="418"/>
      <c r="E99" s="418"/>
      <c r="F99" s="419"/>
      <c r="G99" s="419"/>
      <c r="H99" s="419"/>
      <c r="I99" s="414">
        <f>SUMIFS(A3_Hinzu_Kürz!$J$7:$J$506,A3_Hinzu_Kürz!$H$7:$H$506,A2_SaLi!$A99)</f>
        <v>0</v>
      </c>
      <c r="J99" s="412">
        <f t="shared" si="1"/>
        <v>0</v>
      </c>
    </row>
    <row r="100" spans="1:10" x14ac:dyDescent="0.25">
      <c r="A100" s="387" t="str">
        <f>IF(AND(B100&lt;&gt;"",E100&lt;&gt;""),_xlfn.TEXTJOIN("-",FALSE,B100,C100,INDEX('Drop-Down Listen'!$K$2:$K$71,MATCH(E100,'Drop-Down Listen'!$B$2:$B$71,0),0)),IF(AND(B100="",E100=""),"Bitte Konto und GuV-Position angeben",IF(B100="","Bitte Konto angeben","Bitte GuV-Position angeben")))</f>
        <v>Bitte Konto und GuV-Position angeben</v>
      </c>
      <c r="B100" s="418"/>
      <c r="C100" s="418"/>
      <c r="D100" s="418"/>
      <c r="E100" s="418"/>
      <c r="F100" s="419"/>
      <c r="G100" s="419"/>
      <c r="H100" s="419"/>
      <c r="I100" s="414">
        <f>SUMIFS(A3_Hinzu_Kürz!$J$7:$J$506,A3_Hinzu_Kürz!$H$7:$H$506,A2_SaLi!$A100)</f>
        <v>0</v>
      </c>
      <c r="J100" s="412">
        <f t="shared" si="1"/>
        <v>0</v>
      </c>
    </row>
    <row r="101" spans="1:10" x14ac:dyDescent="0.25">
      <c r="A101" s="387" t="str">
        <f>IF(AND(B101&lt;&gt;"",E101&lt;&gt;""),_xlfn.TEXTJOIN("-",FALSE,B101,C101,INDEX('Drop-Down Listen'!$K$2:$K$71,MATCH(E101,'Drop-Down Listen'!$B$2:$B$71,0),0)),IF(AND(B101="",E101=""),"Bitte Konto und GuV-Position angeben",IF(B101="","Bitte Konto angeben","Bitte GuV-Position angeben")))</f>
        <v>Bitte Konto und GuV-Position angeben</v>
      </c>
      <c r="B101" s="418"/>
      <c r="C101" s="418"/>
      <c r="D101" s="418"/>
      <c r="E101" s="418"/>
      <c r="F101" s="419"/>
      <c r="G101" s="419"/>
      <c r="H101" s="419"/>
      <c r="I101" s="414">
        <f>SUMIFS(A3_Hinzu_Kürz!$J$7:$J$506,A3_Hinzu_Kürz!$H$7:$H$506,A2_SaLi!$A101)</f>
        <v>0</v>
      </c>
      <c r="J101" s="412">
        <f t="shared" si="1"/>
        <v>0</v>
      </c>
    </row>
    <row r="102" spans="1:10" x14ac:dyDescent="0.25">
      <c r="A102" s="387" t="str">
        <f>IF(AND(B102&lt;&gt;"",E102&lt;&gt;""),_xlfn.TEXTJOIN("-",FALSE,B102,C102,INDEX('Drop-Down Listen'!$K$2:$K$71,MATCH(E102,'Drop-Down Listen'!$B$2:$B$71,0),0)),IF(AND(B102="",E102=""),"Bitte Konto und GuV-Position angeben",IF(B102="","Bitte Konto angeben","Bitte GuV-Position angeben")))</f>
        <v>Bitte Konto und GuV-Position angeben</v>
      </c>
      <c r="B102" s="418"/>
      <c r="C102" s="418"/>
      <c r="D102" s="418"/>
      <c r="E102" s="418"/>
      <c r="F102" s="419"/>
      <c r="G102" s="419"/>
      <c r="H102" s="419"/>
      <c r="I102" s="414">
        <f>SUMIFS(A3_Hinzu_Kürz!$J$7:$J$506,A3_Hinzu_Kürz!$H$7:$H$506,A2_SaLi!$A102)</f>
        <v>0</v>
      </c>
      <c r="J102" s="412">
        <f t="shared" si="1"/>
        <v>0</v>
      </c>
    </row>
    <row r="103" spans="1:10" x14ac:dyDescent="0.25">
      <c r="A103" s="387" t="str">
        <f>IF(AND(B103&lt;&gt;"",E103&lt;&gt;""),_xlfn.TEXTJOIN("-",FALSE,B103,C103,INDEX('Drop-Down Listen'!$K$2:$K$71,MATCH(E103,'Drop-Down Listen'!$B$2:$B$71,0),0)),IF(AND(B103="",E103=""),"Bitte Konto und GuV-Position angeben",IF(B103="","Bitte Konto angeben","Bitte GuV-Position angeben")))</f>
        <v>Bitte Konto und GuV-Position angeben</v>
      </c>
      <c r="B103" s="418"/>
      <c r="C103" s="418"/>
      <c r="D103" s="418"/>
      <c r="E103" s="418"/>
      <c r="F103" s="419"/>
      <c r="G103" s="419"/>
      <c r="H103" s="419"/>
      <c r="I103" s="414">
        <f>SUMIFS(A3_Hinzu_Kürz!$J$7:$J$506,A3_Hinzu_Kürz!$H$7:$H$506,A2_SaLi!$A103)</f>
        <v>0</v>
      </c>
      <c r="J103" s="412">
        <f t="shared" si="1"/>
        <v>0</v>
      </c>
    </row>
    <row r="104" spans="1:10" x14ac:dyDescent="0.25">
      <c r="A104" s="387" t="str">
        <f>IF(AND(B104&lt;&gt;"",E104&lt;&gt;""),_xlfn.TEXTJOIN("-",FALSE,B104,C104,INDEX('Drop-Down Listen'!$K$2:$K$71,MATCH(E104,'Drop-Down Listen'!$B$2:$B$71,0),0)),IF(AND(B104="",E104=""),"Bitte Konto und GuV-Position angeben",IF(B104="","Bitte Konto angeben","Bitte GuV-Position angeben")))</f>
        <v>Bitte Konto und GuV-Position angeben</v>
      </c>
      <c r="B104" s="418"/>
      <c r="C104" s="418"/>
      <c r="D104" s="418"/>
      <c r="E104" s="418"/>
      <c r="F104" s="419"/>
      <c r="G104" s="419"/>
      <c r="H104" s="419"/>
      <c r="I104" s="414">
        <f>SUMIFS(A3_Hinzu_Kürz!$J$7:$J$506,A3_Hinzu_Kürz!$H$7:$H$506,A2_SaLi!$A104)</f>
        <v>0</v>
      </c>
      <c r="J104" s="412">
        <f t="shared" si="1"/>
        <v>0</v>
      </c>
    </row>
    <row r="105" spans="1:10" x14ac:dyDescent="0.25">
      <c r="A105" s="387" t="str">
        <f>IF(AND(B105&lt;&gt;"",E105&lt;&gt;""),_xlfn.TEXTJOIN("-",FALSE,B105,C105,INDEX('Drop-Down Listen'!$K$2:$K$71,MATCH(E105,'Drop-Down Listen'!$B$2:$B$71,0),0)),IF(AND(B105="",E105=""),"Bitte Konto und GuV-Position angeben",IF(B105="","Bitte Konto angeben","Bitte GuV-Position angeben")))</f>
        <v>Bitte Konto und GuV-Position angeben</v>
      </c>
      <c r="B105" s="418"/>
      <c r="C105" s="418"/>
      <c r="D105" s="418"/>
      <c r="E105" s="418"/>
      <c r="F105" s="419"/>
      <c r="G105" s="419"/>
      <c r="H105" s="419"/>
      <c r="I105" s="414">
        <f>SUMIFS(A3_Hinzu_Kürz!$J$7:$J$506,A3_Hinzu_Kürz!$H$7:$H$506,A2_SaLi!$A105)</f>
        <v>0</v>
      </c>
      <c r="J105" s="412">
        <f t="shared" si="1"/>
        <v>0</v>
      </c>
    </row>
    <row r="106" spans="1:10" x14ac:dyDescent="0.25">
      <c r="A106" s="387" t="str">
        <f>IF(AND(B106&lt;&gt;"",E106&lt;&gt;""),_xlfn.TEXTJOIN("-",FALSE,B106,C106,INDEX('Drop-Down Listen'!$K$2:$K$71,MATCH(E106,'Drop-Down Listen'!$B$2:$B$71,0),0)),IF(AND(B106="",E106=""),"Bitte Konto und GuV-Position angeben",IF(B106="","Bitte Konto angeben","Bitte GuV-Position angeben")))</f>
        <v>Bitte Konto und GuV-Position angeben</v>
      </c>
      <c r="B106" s="418"/>
      <c r="C106" s="418"/>
      <c r="D106" s="418"/>
      <c r="E106" s="418"/>
      <c r="F106" s="419"/>
      <c r="G106" s="419"/>
      <c r="H106" s="419"/>
      <c r="I106" s="414">
        <f>SUMIFS(A3_Hinzu_Kürz!$J$7:$J$506,A3_Hinzu_Kürz!$H$7:$H$506,A2_SaLi!$A106)</f>
        <v>0</v>
      </c>
      <c r="J106" s="412">
        <f t="shared" si="1"/>
        <v>0</v>
      </c>
    </row>
    <row r="107" spans="1:10" x14ac:dyDescent="0.25">
      <c r="A107" s="387" t="str">
        <f>IF(AND(B107&lt;&gt;"",E107&lt;&gt;""),_xlfn.TEXTJOIN("-",FALSE,B107,C107,INDEX('Drop-Down Listen'!$K$2:$K$71,MATCH(E107,'Drop-Down Listen'!$B$2:$B$71,0),0)),IF(AND(B107="",E107=""),"Bitte Konto und GuV-Position angeben",IF(B107="","Bitte Konto angeben","Bitte GuV-Position angeben")))</f>
        <v>Bitte Konto und GuV-Position angeben</v>
      </c>
      <c r="B107" s="418"/>
      <c r="C107" s="418"/>
      <c r="D107" s="418"/>
      <c r="E107" s="418"/>
      <c r="F107" s="419"/>
      <c r="G107" s="419"/>
      <c r="H107" s="419"/>
      <c r="I107" s="414">
        <f>SUMIFS(A3_Hinzu_Kürz!$J$7:$J$506,A3_Hinzu_Kürz!$H$7:$H$506,A2_SaLi!$A107)</f>
        <v>0</v>
      </c>
      <c r="J107" s="412">
        <f t="shared" si="1"/>
        <v>0</v>
      </c>
    </row>
    <row r="108" spans="1:10" x14ac:dyDescent="0.25">
      <c r="A108" s="387" t="str">
        <f>IF(AND(B108&lt;&gt;"",E108&lt;&gt;""),_xlfn.TEXTJOIN("-",FALSE,B108,C108,INDEX('Drop-Down Listen'!$K$2:$K$71,MATCH(E108,'Drop-Down Listen'!$B$2:$B$71,0),0)),IF(AND(B108="",E108=""),"Bitte Konto und GuV-Position angeben",IF(B108="","Bitte Konto angeben","Bitte GuV-Position angeben")))</f>
        <v>Bitte Konto und GuV-Position angeben</v>
      </c>
      <c r="B108" s="418"/>
      <c r="C108" s="418"/>
      <c r="D108" s="418"/>
      <c r="E108" s="418"/>
      <c r="F108" s="419"/>
      <c r="G108" s="419"/>
      <c r="H108" s="419"/>
      <c r="I108" s="414">
        <f>SUMIFS(A3_Hinzu_Kürz!$J$7:$J$506,A3_Hinzu_Kürz!$H$7:$H$506,A2_SaLi!$A108)</f>
        <v>0</v>
      </c>
      <c r="J108" s="412">
        <f t="shared" si="1"/>
        <v>0</v>
      </c>
    </row>
    <row r="109" spans="1:10" x14ac:dyDescent="0.25">
      <c r="A109" s="387" t="str">
        <f>IF(AND(B109&lt;&gt;"",E109&lt;&gt;""),_xlfn.TEXTJOIN("-",FALSE,B109,C109,INDEX('Drop-Down Listen'!$K$2:$K$71,MATCH(E109,'Drop-Down Listen'!$B$2:$B$71,0),0)),IF(AND(B109="",E109=""),"Bitte Konto und GuV-Position angeben",IF(B109="","Bitte Konto angeben","Bitte GuV-Position angeben")))</f>
        <v>Bitte Konto und GuV-Position angeben</v>
      </c>
      <c r="B109" s="418"/>
      <c r="C109" s="418"/>
      <c r="D109" s="418"/>
      <c r="E109" s="418"/>
      <c r="F109" s="419"/>
      <c r="G109" s="419"/>
      <c r="H109" s="419"/>
      <c r="I109" s="414">
        <f>SUMIFS(A3_Hinzu_Kürz!$J$7:$J$506,A3_Hinzu_Kürz!$H$7:$H$506,A2_SaLi!$A109)</f>
        <v>0</v>
      </c>
      <c r="J109" s="412">
        <f t="shared" si="1"/>
        <v>0</v>
      </c>
    </row>
    <row r="110" spans="1:10" x14ac:dyDescent="0.25">
      <c r="A110" s="387" t="str">
        <f>IF(AND(B110&lt;&gt;"",E110&lt;&gt;""),_xlfn.TEXTJOIN("-",FALSE,B110,C110,INDEX('Drop-Down Listen'!$K$2:$K$71,MATCH(E110,'Drop-Down Listen'!$B$2:$B$71,0),0)),IF(AND(B110="",E110=""),"Bitte Konto und GuV-Position angeben",IF(B110="","Bitte Konto angeben","Bitte GuV-Position angeben")))</f>
        <v>Bitte Konto und GuV-Position angeben</v>
      </c>
      <c r="B110" s="418"/>
      <c r="C110" s="418"/>
      <c r="D110" s="418"/>
      <c r="E110" s="418"/>
      <c r="F110" s="419"/>
      <c r="G110" s="419"/>
      <c r="H110" s="419"/>
      <c r="I110" s="414">
        <f>SUMIFS(A3_Hinzu_Kürz!$J$7:$J$506,A3_Hinzu_Kürz!$H$7:$H$506,A2_SaLi!$A110)</f>
        <v>0</v>
      </c>
      <c r="J110" s="412">
        <f t="shared" si="1"/>
        <v>0</v>
      </c>
    </row>
    <row r="111" spans="1:10" x14ac:dyDescent="0.25">
      <c r="A111" s="387" t="str">
        <f>IF(AND(B111&lt;&gt;"",E111&lt;&gt;""),_xlfn.TEXTJOIN("-",FALSE,B111,C111,INDEX('Drop-Down Listen'!$K$2:$K$71,MATCH(E111,'Drop-Down Listen'!$B$2:$B$71,0),0)),IF(AND(B111="",E111=""),"Bitte Konto und GuV-Position angeben",IF(B111="","Bitte Konto angeben","Bitte GuV-Position angeben")))</f>
        <v>Bitte Konto und GuV-Position angeben</v>
      </c>
      <c r="B111" s="418"/>
      <c r="C111" s="418"/>
      <c r="D111" s="418"/>
      <c r="E111" s="418"/>
      <c r="F111" s="419"/>
      <c r="G111" s="419"/>
      <c r="H111" s="419"/>
      <c r="I111" s="414">
        <f>SUMIFS(A3_Hinzu_Kürz!$J$7:$J$506,A3_Hinzu_Kürz!$H$7:$H$506,A2_SaLi!$A111)</f>
        <v>0</v>
      </c>
      <c r="J111" s="412">
        <f t="shared" si="1"/>
        <v>0</v>
      </c>
    </row>
    <row r="112" spans="1:10" x14ac:dyDescent="0.25">
      <c r="A112" s="387" t="str">
        <f>IF(AND(B112&lt;&gt;"",E112&lt;&gt;""),_xlfn.TEXTJOIN("-",FALSE,B112,C112,INDEX('Drop-Down Listen'!$K$2:$K$71,MATCH(E112,'Drop-Down Listen'!$B$2:$B$71,0),0)),IF(AND(B112="",E112=""),"Bitte Konto und GuV-Position angeben",IF(B112="","Bitte Konto angeben","Bitte GuV-Position angeben")))</f>
        <v>Bitte Konto und GuV-Position angeben</v>
      </c>
      <c r="B112" s="418"/>
      <c r="C112" s="418"/>
      <c r="D112" s="418"/>
      <c r="E112" s="418"/>
      <c r="F112" s="419"/>
      <c r="G112" s="419"/>
      <c r="H112" s="419"/>
      <c r="I112" s="414">
        <f>SUMIFS(A3_Hinzu_Kürz!$J$7:$J$506,A3_Hinzu_Kürz!$H$7:$H$506,A2_SaLi!$A112)</f>
        <v>0</v>
      </c>
      <c r="J112" s="412">
        <f t="shared" si="1"/>
        <v>0</v>
      </c>
    </row>
    <row r="113" spans="1:10" x14ac:dyDescent="0.25">
      <c r="A113" s="387" t="str">
        <f>IF(AND(B113&lt;&gt;"",E113&lt;&gt;""),_xlfn.TEXTJOIN("-",FALSE,B113,C113,INDEX('Drop-Down Listen'!$K$2:$K$71,MATCH(E113,'Drop-Down Listen'!$B$2:$B$71,0),0)),IF(AND(B113="",E113=""),"Bitte Konto und GuV-Position angeben",IF(B113="","Bitte Konto angeben","Bitte GuV-Position angeben")))</f>
        <v>Bitte Konto und GuV-Position angeben</v>
      </c>
      <c r="B113" s="418"/>
      <c r="C113" s="418"/>
      <c r="D113" s="418"/>
      <c r="E113" s="418"/>
      <c r="F113" s="419"/>
      <c r="G113" s="419"/>
      <c r="H113" s="419"/>
      <c r="I113" s="414">
        <f>SUMIFS(A3_Hinzu_Kürz!$J$7:$J$506,A3_Hinzu_Kürz!$H$7:$H$506,A2_SaLi!$A113)</f>
        <v>0</v>
      </c>
      <c r="J113" s="412">
        <f t="shared" si="1"/>
        <v>0</v>
      </c>
    </row>
    <row r="114" spans="1:10" x14ac:dyDescent="0.25">
      <c r="A114" s="387" t="str">
        <f>IF(AND(B114&lt;&gt;"",E114&lt;&gt;""),_xlfn.TEXTJOIN("-",FALSE,B114,C114,INDEX('Drop-Down Listen'!$K$2:$K$71,MATCH(E114,'Drop-Down Listen'!$B$2:$B$71,0),0)),IF(AND(B114="",E114=""),"Bitte Konto und GuV-Position angeben",IF(B114="","Bitte Konto angeben","Bitte GuV-Position angeben")))</f>
        <v>Bitte Konto und GuV-Position angeben</v>
      </c>
      <c r="B114" s="418"/>
      <c r="C114" s="418"/>
      <c r="D114" s="418"/>
      <c r="E114" s="418"/>
      <c r="F114" s="419"/>
      <c r="G114" s="419"/>
      <c r="H114" s="419"/>
      <c r="I114" s="414">
        <f>SUMIFS(A3_Hinzu_Kürz!$J$7:$J$506,A3_Hinzu_Kürz!$H$7:$H$506,A2_SaLi!$A114)</f>
        <v>0</v>
      </c>
      <c r="J114" s="412">
        <f t="shared" si="1"/>
        <v>0</v>
      </c>
    </row>
    <row r="115" spans="1:10" x14ac:dyDescent="0.25">
      <c r="A115" s="387" t="str">
        <f>IF(AND(B115&lt;&gt;"",E115&lt;&gt;""),_xlfn.TEXTJOIN("-",FALSE,B115,C115,INDEX('Drop-Down Listen'!$K$2:$K$71,MATCH(E115,'Drop-Down Listen'!$B$2:$B$71,0),0)),IF(AND(B115="",E115=""),"Bitte Konto und GuV-Position angeben",IF(B115="","Bitte Konto angeben","Bitte GuV-Position angeben")))</f>
        <v>Bitte Konto und GuV-Position angeben</v>
      </c>
      <c r="B115" s="418"/>
      <c r="C115" s="418"/>
      <c r="D115" s="418"/>
      <c r="E115" s="418"/>
      <c r="F115" s="419"/>
      <c r="G115" s="419"/>
      <c r="H115" s="419"/>
      <c r="I115" s="414">
        <f>SUMIFS(A3_Hinzu_Kürz!$J$7:$J$506,A3_Hinzu_Kürz!$H$7:$H$506,A2_SaLi!$A115)</f>
        <v>0</v>
      </c>
      <c r="J115" s="412">
        <f t="shared" si="1"/>
        <v>0</v>
      </c>
    </row>
    <row r="116" spans="1:10" x14ac:dyDescent="0.25">
      <c r="A116" s="387" t="str">
        <f>IF(AND(B116&lt;&gt;"",E116&lt;&gt;""),_xlfn.TEXTJOIN("-",FALSE,B116,C116,INDEX('Drop-Down Listen'!$K$2:$K$71,MATCH(E116,'Drop-Down Listen'!$B$2:$B$71,0),0)),IF(AND(B116="",E116=""),"Bitte Konto und GuV-Position angeben",IF(B116="","Bitte Konto angeben","Bitte GuV-Position angeben")))</f>
        <v>Bitte Konto und GuV-Position angeben</v>
      </c>
      <c r="B116" s="418"/>
      <c r="C116" s="418"/>
      <c r="D116" s="418"/>
      <c r="E116" s="418"/>
      <c r="F116" s="419"/>
      <c r="G116" s="419"/>
      <c r="H116" s="419"/>
      <c r="I116" s="414">
        <f>SUMIFS(A3_Hinzu_Kürz!$J$7:$J$506,A3_Hinzu_Kürz!$H$7:$H$506,A2_SaLi!$A116)</f>
        <v>0</v>
      </c>
      <c r="J116" s="412">
        <f t="shared" si="1"/>
        <v>0</v>
      </c>
    </row>
    <row r="117" spans="1:10" x14ac:dyDescent="0.25">
      <c r="A117" s="387" t="str">
        <f>IF(AND(B117&lt;&gt;"",E117&lt;&gt;""),_xlfn.TEXTJOIN("-",FALSE,B117,C117,INDEX('Drop-Down Listen'!$K$2:$K$71,MATCH(E117,'Drop-Down Listen'!$B$2:$B$71,0),0)),IF(AND(B117="",E117=""),"Bitte Konto und GuV-Position angeben",IF(B117="","Bitte Konto angeben","Bitte GuV-Position angeben")))</f>
        <v>Bitte Konto und GuV-Position angeben</v>
      </c>
      <c r="B117" s="418"/>
      <c r="C117" s="418"/>
      <c r="D117" s="418"/>
      <c r="E117" s="418"/>
      <c r="F117" s="419"/>
      <c r="G117" s="419"/>
      <c r="H117" s="419"/>
      <c r="I117" s="414">
        <f>SUMIFS(A3_Hinzu_Kürz!$J$7:$J$506,A3_Hinzu_Kürz!$H$7:$H$506,A2_SaLi!$A117)</f>
        <v>0</v>
      </c>
      <c r="J117" s="412">
        <f t="shared" si="1"/>
        <v>0</v>
      </c>
    </row>
    <row r="118" spans="1:10" x14ac:dyDescent="0.25">
      <c r="A118" s="387" t="str">
        <f>IF(AND(B118&lt;&gt;"",E118&lt;&gt;""),_xlfn.TEXTJOIN("-",FALSE,B118,C118,INDEX('Drop-Down Listen'!$K$2:$K$71,MATCH(E118,'Drop-Down Listen'!$B$2:$B$71,0),0)),IF(AND(B118="",E118=""),"Bitte Konto und GuV-Position angeben",IF(B118="","Bitte Konto angeben","Bitte GuV-Position angeben")))</f>
        <v>Bitte Konto und GuV-Position angeben</v>
      </c>
      <c r="B118" s="418"/>
      <c r="C118" s="418"/>
      <c r="D118" s="418"/>
      <c r="E118" s="418"/>
      <c r="F118" s="419"/>
      <c r="G118" s="419"/>
      <c r="H118" s="419"/>
      <c r="I118" s="414">
        <f>SUMIFS(A3_Hinzu_Kürz!$J$7:$J$506,A3_Hinzu_Kürz!$H$7:$H$506,A2_SaLi!$A118)</f>
        <v>0</v>
      </c>
      <c r="J118" s="412">
        <f t="shared" si="1"/>
        <v>0</v>
      </c>
    </row>
    <row r="119" spans="1:10" x14ac:dyDescent="0.25">
      <c r="A119" s="387" t="str">
        <f>IF(AND(B119&lt;&gt;"",E119&lt;&gt;""),_xlfn.TEXTJOIN("-",FALSE,B119,C119,INDEX('Drop-Down Listen'!$K$2:$K$71,MATCH(E119,'Drop-Down Listen'!$B$2:$B$71,0),0)),IF(AND(B119="",E119=""),"Bitte Konto und GuV-Position angeben",IF(B119="","Bitte Konto angeben","Bitte GuV-Position angeben")))</f>
        <v>Bitte Konto und GuV-Position angeben</v>
      </c>
      <c r="B119" s="418"/>
      <c r="C119" s="418"/>
      <c r="D119" s="418"/>
      <c r="E119" s="418"/>
      <c r="F119" s="419"/>
      <c r="G119" s="419"/>
      <c r="H119" s="419"/>
      <c r="I119" s="414">
        <f>SUMIFS(A3_Hinzu_Kürz!$J$7:$J$506,A3_Hinzu_Kürz!$H$7:$H$506,A2_SaLi!$A119)</f>
        <v>0</v>
      </c>
      <c r="J119" s="412">
        <f t="shared" si="1"/>
        <v>0</v>
      </c>
    </row>
    <row r="120" spans="1:10" x14ac:dyDescent="0.25">
      <c r="A120" s="387" t="str">
        <f>IF(AND(B120&lt;&gt;"",E120&lt;&gt;""),_xlfn.TEXTJOIN("-",FALSE,B120,C120,INDEX('Drop-Down Listen'!$K$2:$K$71,MATCH(E120,'Drop-Down Listen'!$B$2:$B$71,0),0)),IF(AND(B120="",E120=""),"Bitte Konto und GuV-Position angeben",IF(B120="","Bitte Konto angeben","Bitte GuV-Position angeben")))</f>
        <v>Bitte Konto und GuV-Position angeben</v>
      </c>
      <c r="B120" s="418"/>
      <c r="C120" s="418"/>
      <c r="D120" s="418"/>
      <c r="E120" s="418"/>
      <c r="F120" s="419"/>
      <c r="G120" s="419"/>
      <c r="H120" s="419"/>
      <c r="I120" s="414">
        <f>SUMIFS(A3_Hinzu_Kürz!$J$7:$J$506,A3_Hinzu_Kürz!$H$7:$H$506,A2_SaLi!$A120)</f>
        <v>0</v>
      </c>
      <c r="J120" s="412">
        <f t="shared" si="1"/>
        <v>0</v>
      </c>
    </row>
    <row r="121" spans="1:10" x14ac:dyDescent="0.25">
      <c r="A121" s="387" t="str">
        <f>IF(AND(B121&lt;&gt;"",E121&lt;&gt;""),_xlfn.TEXTJOIN("-",FALSE,B121,C121,INDEX('Drop-Down Listen'!$K$2:$K$71,MATCH(E121,'Drop-Down Listen'!$B$2:$B$71,0),0)),IF(AND(B121="",E121=""),"Bitte Konto und GuV-Position angeben",IF(B121="","Bitte Konto angeben","Bitte GuV-Position angeben")))</f>
        <v>Bitte Konto und GuV-Position angeben</v>
      </c>
      <c r="B121" s="418"/>
      <c r="C121" s="418"/>
      <c r="D121" s="418"/>
      <c r="E121" s="418"/>
      <c r="F121" s="419"/>
      <c r="G121" s="419"/>
      <c r="H121" s="419"/>
      <c r="I121" s="414">
        <f>SUMIFS(A3_Hinzu_Kürz!$J$7:$J$506,A3_Hinzu_Kürz!$H$7:$H$506,A2_SaLi!$A121)</f>
        <v>0</v>
      </c>
      <c r="J121" s="412">
        <f t="shared" si="1"/>
        <v>0</v>
      </c>
    </row>
    <row r="122" spans="1:10" x14ac:dyDescent="0.25">
      <c r="A122" s="387" t="str">
        <f>IF(AND(B122&lt;&gt;"",E122&lt;&gt;""),_xlfn.TEXTJOIN("-",FALSE,B122,C122,INDEX('Drop-Down Listen'!$K$2:$K$71,MATCH(E122,'Drop-Down Listen'!$B$2:$B$71,0),0)),IF(AND(B122="",E122=""),"Bitte Konto und GuV-Position angeben",IF(B122="","Bitte Konto angeben","Bitte GuV-Position angeben")))</f>
        <v>Bitte Konto und GuV-Position angeben</v>
      </c>
      <c r="B122" s="418"/>
      <c r="C122" s="418"/>
      <c r="D122" s="418"/>
      <c r="E122" s="418"/>
      <c r="F122" s="419"/>
      <c r="G122" s="419"/>
      <c r="H122" s="419"/>
      <c r="I122" s="414">
        <f>SUMIFS(A3_Hinzu_Kürz!$J$7:$J$506,A3_Hinzu_Kürz!$H$7:$H$506,A2_SaLi!$A122)</f>
        <v>0</v>
      </c>
      <c r="J122" s="412">
        <f t="shared" si="1"/>
        <v>0</v>
      </c>
    </row>
    <row r="123" spans="1:10" x14ac:dyDescent="0.25">
      <c r="A123" s="387" t="str">
        <f>IF(AND(B123&lt;&gt;"",E123&lt;&gt;""),_xlfn.TEXTJOIN("-",FALSE,B123,C123,INDEX('Drop-Down Listen'!$K$2:$K$71,MATCH(E123,'Drop-Down Listen'!$B$2:$B$71,0),0)),IF(AND(B123="",E123=""),"Bitte Konto und GuV-Position angeben",IF(B123="","Bitte Konto angeben","Bitte GuV-Position angeben")))</f>
        <v>Bitte Konto und GuV-Position angeben</v>
      </c>
      <c r="B123" s="418"/>
      <c r="C123" s="418"/>
      <c r="D123" s="418"/>
      <c r="E123" s="418"/>
      <c r="F123" s="419"/>
      <c r="G123" s="419"/>
      <c r="H123" s="419"/>
      <c r="I123" s="414">
        <f>SUMIFS(A3_Hinzu_Kürz!$J$7:$J$506,A3_Hinzu_Kürz!$H$7:$H$506,A2_SaLi!$A123)</f>
        <v>0</v>
      </c>
      <c r="J123" s="412">
        <f t="shared" si="1"/>
        <v>0</v>
      </c>
    </row>
    <row r="124" spans="1:10" x14ac:dyDescent="0.25">
      <c r="A124" s="387" t="str">
        <f>IF(AND(B124&lt;&gt;"",E124&lt;&gt;""),_xlfn.TEXTJOIN("-",FALSE,B124,C124,INDEX('Drop-Down Listen'!$K$2:$K$71,MATCH(E124,'Drop-Down Listen'!$B$2:$B$71,0),0)),IF(AND(B124="",E124=""),"Bitte Konto und GuV-Position angeben",IF(B124="","Bitte Konto angeben","Bitte GuV-Position angeben")))</f>
        <v>Bitte Konto und GuV-Position angeben</v>
      </c>
      <c r="B124" s="418"/>
      <c r="C124" s="418"/>
      <c r="D124" s="418"/>
      <c r="E124" s="418"/>
      <c r="F124" s="419"/>
      <c r="G124" s="419"/>
      <c r="H124" s="419"/>
      <c r="I124" s="414">
        <f>SUMIFS(A3_Hinzu_Kürz!$J$7:$J$506,A3_Hinzu_Kürz!$H$7:$H$506,A2_SaLi!$A124)</f>
        <v>0</v>
      </c>
      <c r="J124" s="412">
        <f t="shared" si="1"/>
        <v>0</v>
      </c>
    </row>
    <row r="125" spans="1:10" x14ac:dyDescent="0.25">
      <c r="A125" s="387" t="str">
        <f>IF(AND(B125&lt;&gt;"",E125&lt;&gt;""),_xlfn.TEXTJOIN("-",FALSE,B125,C125,INDEX('Drop-Down Listen'!$K$2:$K$71,MATCH(E125,'Drop-Down Listen'!$B$2:$B$71,0),0)),IF(AND(B125="",E125=""),"Bitte Konto und GuV-Position angeben",IF(B125="","Bitte Konto angeben","Bitte GuV-Position angeben")))</f>
        <v>Bitte Konto und GuV-Position angeben</v>
      </c>
      <c r="B125" s="418"/>
      <c r="C125" s="418"/>
      <c r="D125" s="418"/>
      <c r="E125" s="418"/>
      <c r="F125" s="419"/>
      <c r="G125" s="419"/>
      <c r="H125" s="419"/>
      <c r="I125" s="414">
        <f>SUMIFS(A3_Hinzu_Kürz!$J$7:$J$506,A3_Hinzu_Kürz!$H$7:$H$506,A2_SaLi!$A125)</f>
        <v>0</v>
      </c>
      <c r="J125" s="412">
        <f t="shared" si="1"/>
        <v>0</v>
      </c>
    </row>
    <row r="126" spans="1:10" x14ac:dyDescent="0.25">
      <c r="A126" s="387" t="str">
        <f>IF(AND(B126&lt;&gt;"",E126&lt;&gt;""),_xlfn.TEXTJOIN("-",FALSE,B126,C126,INDEX('Drop-Down Listen'!$K$2:$K$71,MATCH(E126,'Drop-Down Listen'!$B$2:$B$71,0),0)),IF(AND(B126="",E126=""),"Bitte Konto und GuV-Position angeben",IF(B126="","Bitte Konto angeben","Bitte GuV-Position angeben")))</f>
        <v>Bitte Konto und GuV-Position angeben</v>
      </c>
      <c r="B126" s="418"/>
      <c r="C126" s="418"/>
      <c r="D126" s="418"/>
      <c r="E126" s="418"/>
      <c r="F126" s="419"/>
      <c r="G126" s="419"/>
      <c r="H126" s="419"/>
      <c r="I126" s="414">
        <f>SUMIFS(A3_Hinzu_Kürz!$J$7:$J$506,A3_Hinzu_Kürz!$H$7:$H$506,A2_SaLi!$A126)</f>
        <v>0</v>
      </c>
      <c r="J126" s="412">
        <f t="shared" si="1"/>
        <v>0</v>
      </c>
    </row>
    <row r="127" spans="1:10" x14ac:dyDescent="0.25">
      <c r="A127" s="387" t="str">
        <f>IF(AND(B127&lt;&gt;"",E127&lt;&gt;""),_xlfn.TEXTJOIN("-",FALSE,B127,C127,INDEX('Drop-Down Listen'!$K$2:$K$71,MATCH(E127,'Drop-Down Listen'!$B$2:$B$71,0),0)),IF(AND(B127="",E127=""),"Bitte Konto und GuV-Position angeben",IF(B127="","Bitte Konto angeben","Bitte GuV-Position angeben")))</f>
        <v>Bitte Konto und GuV-Position angeben</v>
      </c>
      <c r="B127" s="418"/>
      <c r="C127" s="418"/>
      <c r="D127" s="418"/>
      <c r="E127" s="418"/>
      <c r="F127" s="419"/>
      <c r="G127" s="419"/>
      <c r="H127" s="419"/>
      <c r="I127" s="414">
        <f>SUMIFS(A3_Hinzu_Kürz!$J$7:$J$506,A3_Hinzu_Kürz!$H$7:$H$506,A2_SaLi!$A127)</f>
        <v>0</v>
      </c>
      <c r="J127" s="412">
        <f t="shared" si="1"/>
        <v>0</v>
      </c>
    </row>
    <row r="128" spans="1:10" x14ac:dyDescent="0.25">
      <c r="A128" s="387" t="str">
        <f>IF(AND(B128&lt;&gt;"",E128&lt;&gt;""),_xlfn.TEXTJOIN("-",FALSE,B128,C128,INDEX('Drop-Down Listen'!$K$2:$K$71,MATCH(E128,'Drop-Down Listen'!$B$2:$B$71,0),0)),IF(AND(B128="",E128=""),"Bitte Konto und GuV-Position angeben",IF(B128="","Bitte Konto angeben","Bitte GuV-Position angeben")))</f>
        <v>Bitte Konto und GuV-Position angeben</v>
      </c>
      <c r="B128" s="418"/>
      <c r="C128" s="418"/>
      <c r="D128" s="418"/>
      <c r="E128" s="418"/>
      <c r="F128" s="419"/>
      <c r="G128" s="419"/>
      <c r="H128" s="419"/>
      <c r="I128" s="414">
        <f>SUMIFS(A3_Hinzu_Kürz!$J$7:$J$506,A3_Hinzu_Kürz!$H$7:$H$506,A2_SaLi!$A128)</f>
        <v>0</v>
      </c>
      <c r="J128" s="412">
        <f t="shared" si="1"/>
        <v>0</v>
      </c>
    </row>
    <row r="129" spans="1:10" x14ac:dyDescent="0.25">
      <c r="A129" s="387" t="str">
        <f>IF(AND(B129&lt;&gt;"",E129&lt;&gt;""),_xlfn.TEXTJOIN("-",FALSE,B129,C129,INDEX('Drop-Down Listen'!$K$2:$K$71,MATCH(E129,'Drop-Down Listen'!$B$2:$B$71,0),0)),IF(AND(B129="",E129=""),"Bitte Konto und GuV-Position angeben",IF(B129="","Bitte Konto angeben","Bitte GuV-Position angeben")))</f>
        <v>Bitte Konto und GuV-Position angeben</v>
      </c>
      <c r="B129" s="418"/>
      <c r="C129" s="418"/>
      <c r="D129" s="418"/>
      <c r="E129" s="418"/>
      <c r="F129" s="419"/>
      <c r="G129" s="419"/>
      <c r="H129" s="419"/>
      <c r="I129" s="414">
        <f>SUMIFS(A3_Hinzu_Kürz!$J$7:$J$506,A3_Hinzu_Kürz!$H$7:$H$506,A2_SaLi!$A129)</f>
        <v>0</v>
      </c>
      <c r="J129" s="412">
        <f t="shared" si="1"/>
        <v>0</v>
      </c>
    </row>
    <row r="130" spans="1:10" x14ac:dyDescent="0.25">
      <c r="A130" s="387" t="str">
        <f>IF(AND(B130&lt;&gt;"",E130&lt;&gt;""),_xlfn.TEXTJOIN("-",FALSE,B130,C130,INDEX('Drop-Down Listen'!$K$2:$K$71,MATCH(E130,'Drop-Down Listen'!$B$2:$B$71,0),0)),IF(AND(B130="",E130=""),"Bitte Konto und GuV-Position angeben",IF(B130="","Bitte Konto angeben","Bitte GuV-Position angeben")))</f>
        <v>Bitte Konto und GuV-Position angeben</v>
      </c>
      <c r="B130" s="418"/>
      <c r="C130" s="418"/>
      <c r="D130" s="418"/>
      <c r="E130" s="418"/>
      <c r="F130" s="419"/>
      <c r="G130" s="419"/>
      <c r="H130" s="419"/>
      <c r="I130" s="414">
        <f>SUMIFS(A3_Hinzu_Kürz!$J$7:$J$506,A3_Hinzu_Kürz!$H$7:$H$506,A2_SaLi!$A130)</f>
        <v>0</v>
      </c>
      <c r="J130" s="412">
        <f t="shared" si="1"/>
        <v>0</v>
      </c>
    </row>
    <row r="131" spans="1:10" x14ac:dyDescent="0.25">
      <c r="A131" s="387" t="str">
        <f>IF(AND(B131&lt;&gt;"",E131&lt;&gt;""),_xlfn.TEXTJOIN("-",FALSE,B131,C131,INDEX('Drop-Down Listen'!$K$2:$K$71,MATCH(E131,'Drop-Down Listen'!$B$2:$B$71,0),0)),IF(AND(B131="",E131=""),"Bitte Konto und GuV-Position angeben",IF(B131="","Bitte Konto angeben","Bitte GuV-Position angeben")))</f>
        <v>Bitte Konto und GuV-Position angeben</v>
      </c>
      <c r="B131" s="418"/>
      <c r="C131" s="418"/>
      <c r="D131" s="418"/>
      <c r="E131" s="418"/>
      <c r="F131" s="419"/>
      <c r="G131" s="419"/>
      <c r="H131" s="419"/>
      <c r="I131" s="414">
        <f>SUMIFS(A3_Hinzu_Kürz!$J$7:$J$506,A3_Hinzu_Kürz!$H$7:$H$506,A2_SaLi!$A131)</f>
        <v>0</v>
      </c>
      <c r="J131" s="412">
        <f t="shared" si="1"/>
        <v>0</v>
      </c>
    </row>
    <row r="132" spans="1:10" x14ac:dyDescent="0.25">
      <c r="A132" s="387" t="str">
        <f>IF(AND(B132&lt;&gt;"",E132&lt;&gt;""),_xlfn.TEXTJOIN("-",FALSE,B132,C132,INDEX('Drop-Down Listen'!$K$2:$K$71,MATCH(E132,'Drop-Down Listen'!$B$2:$B$71,0),0)),IF(AND(B132="",E132=""),"Bitte Konto und GuV-Position angeben",IF(B132="","Bitte Konto angeben","Bitte GuV-Position angeben")))</f>
        <v>Bitte Konto und GuV-Position angeben</v>
      </c>
      <c r="B132" s="418"/>
      <c r="C132" s="418"/>
      <c r="D132" s="418"/>
      <c r="E132" s="418"/>
      <c r="F132" s="419"/>
      <c r="G132" s="419"/>
      <c r="H132" s="419"/>
      <c r="I132" s="414">
        <f>SUMIFS(A3_Hinzu_Kürz!$J$7:$J$506,A3_Hinzu_Kürz!$H$7:$H$506,A2_SaLi!$A132)</f>
        <v>0</v>
      </c>
      <c r="J132" s="412">
        <f t="shared" si="1"/>
        <v>0</v>
      </c>
    </row>
    <row r="133" spans="1:10" x14ac:dyDescent="0.25">
      <c r="A133" s="387" t="str">
        <f>IF(AND(B133&lt;&gt;"",E133&lt;&gt;""),_xlfn.TEXTJOIN("-",FALSE,B133,C133,INDEX('Drop-Down Listen'!$K$2:$K$71,MATCH(E133,'Drop-Down Listen'!$B$2:$B$71,0),0)),IF(AND(B133="",E133=""),"Bitte Konto und GuV-Position angeben",IF(B133="","Bitte Konto angeben","Bitte GuV-Position angeben")))</f>
        <v>Bitte Konto und GuV-Position angeben</v>
      </c>
      <c r="B133" s="418"/>
      <c r="C133" s="418"/>
      <c r="D133" s="418"/>
      <c r="E133" s="418"/>
      <c r="F133" s="419"/>
      <c r="G133" s="419"/>
      <c r="H133" s="419"/>
      <c r="I133" s="414">
        <f>SUMIFS(A3_Hinzu_Kürz!$J$7:$J$506,A3_Hinzu_Kürz!$H$7:$H$506,A2_SaLi!$A133)</f>
        <v>0</v>
      </c>
      <c r="J133" s="412">
        <f t="shared" si="1"/>
        <v>0</v>
      </c>
    </row>
    <row r="134" spans="1:10" x14ac:dyDescent="0.25">
      <c r="A134" s="387" t="str">
        <f>IF(AND(B134&lt;&gt;"",E134&lt;&gt;""),_xlfn.TEXTJOIN("-",FALSE,B134,C134,INDEX('Drop-Down Listen'!$K$2:$K$71,MATCH(E134,'Drop-Down Listen'!$B$2:$B$71,0),0)),IF(AND(B134="",E134=""),"Bitte Konto und GuV-Position angeben",IF(B134="","Bitte Konto angeben","Bitte GuV-Position angeben")))</f>
        <v>Bitte Konto und GuV-Position angeben</v>
      </c>
      <c r="B134" s="418"/>
      <c r="C134" s="418"/>
      <c r="D134" s="418"/>
      <c r="E134" s="418"/>
      <c r="F134" s="419"/>
      <c r="G134" s="419"/>
      <c r="H134" s="419"/>
      <c r="I134" s="414">
        <f>SUMIFS(A3_Hinzu_Kürz!$J$7:$J$506,A3_Hinzu_Kürz!$H$7:$H$506,A2_SaLi!$A134)</f>
        <v>0</v>
      </c>
      <c r="J134" s="412">
        <f t="shared" si="1"/>
        <v>0</v>
      </c>
    </row>
    <row r="135" spans="1:10" x14ac:dyDescent="0.25">
      <c r="A135" s="387" t="str">
        <f>IF(AND(B135&lt;&gt;"",E135&lt;&gt;""),_xlfn.TEXTJOIN("-",FALSE,B135,C135,INDEX('Drop-Down Listen'!$K$2:$K$71,MATCH(E135,'Drop-Down Listen'!$B$2:$B$71,0),0)),IF(AND(B135="",E135=""),"Bitte Konto und GuV-Position angeben",IF(B135="","Bitte Konto angeben","Bitte GuV-Position angeben")))</f>
        <v>Bitte Konto und GuV-Position angeben</v>
      </c>
      <c r="B135" s="418"/>
      <c r="C135" s="418"/>
      <c r="D135" s="418"/>
      <c r="E135" s="418"/>
      <c r="F135" s="419"/>
      <c r="G135" s="419"/>
      <c r="H135" s="419"/>
      <c r="I135" s="414">
        <f>SUMIFS(A3_Hinzu_Kürz!$J$7:$J$506,A3_Hinzu_Kürz!$H$7:$H$506,A2_SaLi!$A135)</f>
        <v>0</v>
      </c>
      <c r="J135" s="412">
        <f t="shared" si="1"/>
        <v>0</v>
      </c>
    </row>
    <row r="136" spans="1:10" x14ac:dyDescent="0.25">
      <c r="A136" s="387" t="str">
        <f>IF(AND(B136&lt;&gt;"",E136&lt;&gt;""),_xlfn.TEXTJOIN("-",FALSE,B136,C136,INDEX('Drop-Down Listen'!$K$2:$K$71,MATCH(E136,'Drop-Down Listen'!$B$2:$B$71,0),0)),IF(AND(B136="",E136=""),"Bitte Konto und GuV-Position angeben",IF(B136="","Bitte Konto angeben","Bitte GuV-Position angeben")))</f>
        <v>Bitte Konto und GuV-Position angeben</v>
      </c>
      <c r="B136" s="418"/>
      <c r="C136" s="418"/>
      <c r="D136" s="418"/>
      <c r="E136" s="418"/>
      <c r="F136" s="419"/>
      <c r="G136" s="419"/>
      <c r="H136" s="419"/>
      <c r="I136" s="414">
        <f>SUMIFS(A3_Hinzu_Kürz!$J$7:$J$506,A3_Hinzu_Kürz!$H$7:$H$506,A2_SaLi!$A136)</f>
        <v>0</v>
      </c>
      <c r="J136" s="412">
        <f t="shared" si="1"/>
        <v>0</v>
      </c>
    </row>
    <row r="137" spans="1:10" x14ac:dyDescent="0.25">
      <c r="A137" s="387" t="str">
        <f>IF(AND(B137&lt;&gt;"",E137&lt;&gt;""),_xlfn.TEXTJOIN("-",FALSE,B137,C137,INDEX('Drop-Down Listen'!$K$2:$K$71,MATCH(E137,'Drop-Down Listen'!$B$2:$B$71,0),0)),IF(AND(B137="",E137=""),"Bitte Konto und GuV-Position angeben",IF(B137="","Bitte Konto angeben","Bitte GuV-Position angeben")))</f>
        <v>Bitte Konto und GuV-Position angeben</v>
      </c>
      <c r="B137" s="418"/>
      <c r="C137" s="418"/>
      <c r="D137" s="418"/>
      <c r="E137" s="418"/>
      <c r="F137" s="419"/>
      <c r="G137" s="419"/>
      <c r="H137" s="419"/>
      <c r="I137" s="414">
        <f>SUMIFS(A3_Hinzu_Kürz!$J$7:$J$506,A3_Hinzu_Kürz!$H$7:$H$506,A2_SaLi!$A137)</f>
        <v>0</v>
      </c>
      <c r="J137" s="412">
        <f t="shared" ref="J137:J200" si="2">H137+I137</f>
        <v>0</v>
      </c>
    </row>
    <row r="138" spans="1:10" x14ac:dyDescent="0.25">
      <c r="A138" s="387" t="str">
        <f>IF(AND(B138&lt;&gt;"",E138&lt;&gt;""),_xlfn.TEXTJOIN("-",FALSE,B138,C138,INDEX('Drop-Down Listen'!$K$2:$K$71,MATCH(E138,'Drop-Down Listen'!$B$2:$B$71,0),0)),IF(AND(B138="",E138=""),"Bitte Konto und GuV-Position angeben",IF(B138="","Bitte Konto angeben","Bitte GuV-Position angeben")))</f>
        <v>Bitte Konto und GuV-Position angeben</v>
      </c>
      <c r="B138" s="418"/>
      <c r="C138" s="418"/>
      <c r="D138" s="418"/>
      <c r="E138" s="418"/>
      <c r="F138" s="419"/>
      <c r="G138" s="419"/>
      <c r="H138" s="419"/>
      <c r="I138" s="414">
        <f>SUMIFS(A3_Hinzu_Kürz!$J$7:$J$506,A3_Hinzu_Kürz!$H$7:$H$506,A2_SaLi!$A138)</f>
        <v>0</v>
      </c>
      <c r="J138" s="412">
        <f t="shared" si="2"/>
        <v>0</v>
      </c>
    </row>
    <row r="139" spans="1:10" x14ac:dyDescent="0.25">
      <c r="A139" s="387" t="str">
        <f>IF(AND(B139&lt;&gt;"",E139&lt;&gt;""),_xlfn.TEXTJOIN("-",FALSE,B139,C139,INDEX('Drop-Down Listen'!$K$2:$K$71,MATCH(E139,'Drop-Down Listen'!$B$2:$B$71,0),0)),IF(AND(B139="",E139=""),"Bitte Konto und GuV-Position angeben",IF(B139="","Bitte Konto angeben","Bitte GuV-Position angeben")))</f>
        <v>Bitte Konto und GuV-Position angeben</v>
      </c>
      <c r="B139" s="418"/>
      <c r="C139" s="418"/>
      <c r="D139" s="418"/>
      <c r="E139" s="418"/>
      <c r="F139" s="419"/>
      <c r="G139" s="419"/>
      <c r="H139" s="419"/>
      <c r="I139" s="414">
        <f>SUMIFS(A3_Hinzu_Kürz!$J$7:$J$506,A3_Hinzu_Kürz!$H$7:$H$506,A2_SaLi!$A139)</f>
        <v>0</v>
      </c>
      <c r="J139" s="412">
        <f t="shared" si="2"/>
        <v>0</v>
      </c>
    </row>
    <row r="140" spans="1:10" x14ac:dyDescent="0.25">
      <c r="A140" s="387" t="str">
        <f>IF(AND(B140&lt;&gt;"",E140&lt;&gt;""),_xlfn.TEXTJOIN("-",FALSE,B140,C140,INDEX('Drop-Down Listen'!$K$2:$K$71,MATCH(E140,'Drop-Down Listen'!$B$2:$B$71,0),0)),IF(AND(B140="",E140=""),"Bitte Konto und GuV-Position angeben",IF(B140="","Bitte Konto angeben","Bitte GuV-Position angeben")))</f>
        <v>Bitte Konto und GuV-Position angeben</v>
      </c>
      <c r="B140" s="418"/>
      <c r="C140" s="418"/>
      <c r="D140" s="418"/>
      <c r="E140" s="418"/>
      <c r="F140" s="419"/>
      <c r="G140" s="419"/>
      <c r="H140" s="419"/>
      <c r="I140" s="414">
        <f>SUMIFS(A3_Hinzu_Kürz!$J$7:$J$506,A3_Hinzu_Kürz!$H$7:$H$506,A2_SaLi!$A140)</f>
        <v>0</v>
      </c>
      <c r="J140" s="412">
        <f t="shared" si="2"/>
        <v>0</v>
      </c>
    </row>
    <row r="141" spans="1:10" x14ac:dyDescent="0.25">
      <c r="A141" s="387" t="str">
        <f>IF(AND(B141&lt;&gt;"",E141&lt;&gt;""),_xlfn.TEXTJOIN("-",FALSE,B141,C141,INDEX('Drop-Down Listen'!$K$2:$K$71,MATCH(E141,'Drop-Down Listen'!$B$2:$B$71,0),0)),IF(AND(B141="",E141=""),"Bitte Konto und GuV-Position angeben",IF(B141="","Bitte Konto angeben","Bitte GuV-Position angeben")))</f>
        <v>Bitte Konto und GuV-Position angeben</v>
      </c>
      <c r="B141" s="418"/>
      <c r="C141" s="418"/>
      <c r="D141" s="418"/>
      <c r="E141" s="418"/>
      <c r="F141" s="419"/>
      <c r="G141" s="419"/>
      <c r="H141" s="419"/>
      <c r="I141" s="414">
        <f>SUMIFS(A3_Hinzu_Kürz!$J$7:$J$506,A3_Hinzu_Kürz!$H$7:$H$506,A2_SaLi!$A141)</f>
        <v>0</v>
      </c>
      <c r="J141" s="412">
        <f t="shared" si="2"/>
        <v>0</v>
      </c>
    </row>
    <row r="142" spans="1:10" x14ac:dyDescent="0.25">
      <c r="A142" s="387" t="str">
        <f>IF(AND(B142&lt;&gt;"",E142&lt;&gt;""),_xlfn.TEXTJOIN("-",FALSE,B142,C142,INDEX('Drop-Down Listen'!$K$2:$K$71,MATCH(E142,'Drop-Down Listen'!$B$2:$B$71,0),0)),IF(AND(B142="",E142=""),"Bitte Konto und GuV-Position angeben",IF(B142="","Bitte Konto angeben","Bitte GuV-Position angeben")))</f>
        <v>Bitte Konto und GuV-Position angeben</v>
      </c>
      <c r="B142" s="418"/>
      <c r="C142" s="418"/>
      <c r="D142" s="418"/>
      <c r="E142" s="418"/>
      <c r="F142" s="419"/>
      <c r="G142" s="419"/>
      <c r="H142" s="419"/>
      <c r="I142" s="414">
        <f>SUMIFS(A3_Hinzu_Kürz!$J$7:$J$506,A3_Hinzu_Kürz!$H$7:$H$506,A2_SaLi!$A142)</f>
        <v>0</v>
      </c>
      <c r="J142" s="412">
        <f t="shared" si="2"/>
        <v>0</v>
      </c>
    </row>
    <row r="143" spans="1:10" x14ac:dyDescent="0.25">
      <c r="A143" s="387" t="str">
        <f>IF(AND(B143&lt;&gt;"",E143&lt;&gt;""),_xlfn.TEXTJOIN("-",FALSE,B143,C143,INDEX('Drop-Down Listen'!$K$2:$K$71,MATCH(E143,'Drop-Down Listen'!$B$2:$B$71,0),0)),IF(AND(B143="",E143=""),"Bitte Konto und GuV-Position angeben",IF(B143="","Bitte Konto angeben","Bitte GuV-Position angeben")))</f>
        <v>Bitte Konto und GuV-Position angeben</v>
      </c>
      <c r="B143" s="418"/>
      <c r="C143" s="418"/>
      <c r="D143" s="418"/>
      <c r="E143" s="418"/>
      <c r="F143" s="419"/>
      <c r="G143" s="419"/>
      <c r="H143" s="419"/>
      <c r="I143" s="414">
        <f>SUMIFS(A3_Hinzu_Kürz!$J$7:$J$506,A3_Hinzu_Kürz!$H$7:$H$506,A2_SaLi!$A143)</f>
        <v>0</v>
      </c>
      <c r="J143" s="412">
        <f t="shared" si="2"/>
        <v>0</v>
      </c>
    </row>
    <row r="144" spans="1:10" x14ac:dyDescent="0.25">
      <c r="A144" s="387" t="str">
        <f>IF(AND(B144&lt;&gt;"",E144&lt;&gt;""),_xlfn.TEXTJOIN("-",FALSE,B144,C144,INDEX('Drop-Down Listen'!$K$2:$K$71,MATCH(E144,'Drop-Down Listen'!$B$2:$B$71,0),0)),IF(AND(B144="",E144=""),"Bitte Konto und GuV-Position angeben",IF(B144="","Bitte Konto angeben","Bitte GuV-Position angeben")))</f>
        <v>Bitte Konto und GuV-Position angeben</v>
      </c>
      <c r="B144" s="418"/>
      <c r="C144" s="418"/>
      <c r="D144" s="418"/>
      <c r="E144" s="418"/>
      <c r="F144" s="419"/>
      <c r="G144" s="419"/>
      <c r="H144" s="419"/>
      <c r="I144" s="414">
        <f>SUMIFS(A3_Hinzu_Kürz!$J$7:$J$506,A3_Hinzu_Kürz!$H$7:$H$506,A2_SaLi!$A144)</f>
        <v>0</v>
      </c>
      <c r="J144" s="412">
        <f t="shared" si="2"/>
        <v>0</v>
      </c>
    </row>
    <row r="145" spans="1:10" x14ac:dyDescent="0.25">
      <c r="A145" s="387" t="str">
        <f>IF(AND(B145&lt;&gt;"",E145&lt;&gt;""),_xlfn.TEXTJOIN("-",FALSE,B145,C145,INDEX('Drop-Down Listen'!$K$2:$K$71,MATCH(E145,'Drop-Down Listen'!$B$2:$B$71,0),0)),IF(AND(B145="",E145=""),"Bitte Konto und GuV-Position angeben",IF(B145="","Bitte Konto angeben","Bitte GuV-Position angeben")))</f>
        <v>Bitte Konto und GuV-Position angeben</v>
      </c>
      <c r="B145" s="418"/>
      <c r="C145" s="418"/>
      <c r="D145" s="418"/>
      <c r="E145" s="418"/>
      <c r="F145" s="419"/>
      <c r="G145" s="419"/>
      <c r="H145" s="419"/>
      <c r="I145" s="414">
        <f>SUMIFS(A3_Hinzu_Kürz!$J$7:$J$506,A3_Hinzu_Kürz!$H$7:$H$506,A2_SaLi!$A145)</f>
        <v>0</v>
      </c>
      <c r="J145" s="412">
        <f t="shared" si="2"/>
        <v>0</v>
      </c>
    </row>
    <row r="146" spans="1:10" x14ac:dyDescent="0.25">
      <c r="A146" s="387" t="str">
        <f>IF(AND(B146&lt;&gt;"",E146&lt;&gt;""),_xlfn.TEXTJOIN("-",FALSE,B146,C146,INDEX('Drop-Down Listen'!$K$2:$K$71,MATCH(E146,'Drop-Down Listen'!$B$2:$B$71,0),0)),IF(AND(B146="",E146=""),"Bitte Konto und GuV-Position angeben",IF(B146="","Bitte Konto angeben","Bitte GuV-Position angeben")))</f>
        <v>Bitte Konto und GuV-Position angeben</v>
      </c>
      <c r="B146" s="418"/>
      <c r="C146" s="418"/>
      <c r="D146" s="418"/>
      <c r="E146" s="418"/>
      <c r="F146" s="419"/>
      <c r="G146" s="419"/>
      <c r="H146" s="419"/>
      <c r="I146" s="414">
        <f>SUMIFS(A3_Hinzu_Kürz!$J$7:$J$506,A3_Hinzu_Kürz!$H$7:$H$506,A2_SaLi!$A146)</f>
        <v>0</v>
      </c>
      <c r="J146" s="412">
        <f t="shared" si="2"/>
        <v>0</v>
      </c>
    </row>
    <row r="147" spans="1:10" x14ac:dyDescent="0.25">
      <c r="A147" s="387" t="str">
        <f>IF(AND(B147&lt;&gt;"",E147&lt;&gt;""),_xlfn.TEXTJOIN("-",FALSE,B147,C147,INDEX('Drop-Down Listen'!$K$2:$K$71,MATCH(E147,'Drop-Down Listen'!$B$2:$B$71,0),0)),IF(AND(B147="",E147=""),"Bitte Konto und GuV-Position angeben",IF(B147="","Bitte Konto angeben","Bitte GuV-Position angeben")))</f>
        <v>Bitte Konto und GuV-Position angeben</v>
      </c>
      <c r="B147" s="418"/>
      <c r="C147" s="418"/>
      <c r="D147" s="418"/>
      <c r="E147" s="418"/>
      <c r="F147" s="419"/>
      <c r="G147" s="419"/>
      <c r="H147" s="419"/>
      <c r="I147" s="414">
        <f>SUMIFS(A3_Hinzu_Kürz!$J$7:$J$506,A3_Hinzu_Kürz!$H$7:$H$506,A2_SaLi!$A147)</f>
        <v>0</v>
      </c>
      <c r="J147" s="412">
        <f t="shared" si="2"/>
        <v>0</v>
      </c>
    </row>
    <row r="148" spans="1:10" x14ac:dyDescent="0.25">
      <c r="A148" s="387" t="str">
        <f>IF(AND(B148&lt;&gt;"",E148&lt;&gt;""),_xlfn.TEXTJOIN("-",FALSE,B148,C148,INDEX('Drop-Down Listen'!$K$2:$K$71,MATCH(E148,'Drop-Down Listen'!$B$2:$B$71,0),0)),IF(AND(B148="",E148=""),"Bitte Konto und GuV-Position angeben",IF(B148="","Bitte Konto angeben","Bitte GuV-Position angeben")))</f>
        <v>Bitte Konto und GuV-Position angeben</v>
      </c>
      <c r="B148" s="418"/>
      <c r="C148" s="418"/>
      <c r="D148" s="418"/>
      <c r="E148" s="418"/>
      <c r="F148" s="419"/>
      <c r="G148" s="419"/>
      <c r="H148" s="419"/>
      <c r="I148" s="414">
        <f>SUMIFS(A3_Hinzu_Kürz!$J$7:$J$506,A3_Hinzu_Kürz!$H$7:$H$506,A2_SaLi!$A148)</f>
        <v>0</v>
      </c>
      <c r="J148" s="412">
        <f t="shared" si="2"/>
        <v>0</v>
      </c>
    </row>
    <row r="149" spans="1:10" x14ac:dyDescent="0.25">
      <c r="A149" s="387" t="str">
        <f>IF(AND(B149&lt;&gt;"",E149&lt;&gt;""),_xlfn.TEXTJOIN("-",FALSE,B149,C149,INDEX('Drop-Down Listen'!$K$2:$K$71,MATCH(E149,'Drop-Down Listen'!$B$2:$B$71,0),0)),IF(AND(B149="",E149=""),"Bitte Konto und GuV-Position angeben",IF(B149="","Bitte Konto angeben","Bitte GuV-Position angeben")))</f>
        <v>Bitte Konto und GuV-Position angeben</v>
      </c>
      <c r="B149" s="418"/>
      <c r="C149" s="418"/>
      <c r="D149" s="418"/>
      <c r="E149" s="418"/>
      <c r="F149" s="419"/>
      <c r="G149" s="419"/>
      <c r="H149" s="419"/>
      <c r="I149" s="414">
        <f>SUMIFS(A3_Hinzu_Kürz!$J$7:$J$506,A3_Hinzu_Kürz!$H$7:$H$506,A2_SaLi!$A149)</f>
        <v>0</v>
      </c>
      <c r="J149" s="412">
        <f t="shared" si="2"/>
        <v>0</v>
      </c>
    </row>
    <row r="150" spans="1:10" x14ac:dyDescent="0.25">
      <c r="A150" s="387" t="str">
        <f>IF(AND(B150&lt;&gt;"",E150&lt;&gt;""),_xlfn.TEXTJOIN("-",FALSE,B150,C150,INDEX('Drop-Down Listen'!$K$2:$K$71,MATCH(E150,'Drop-Down Listen'!$B$2:$B$71,0),0)),IF(AND(B150="",E150=""),"Bitte Konto und GuV-Position angeben",IF(B150="","Bitte Konto angeben","Bitte GuV-Position angeben")))</f>
        <v>Bitte Konto und GuV-Position angeben</v>
      </c>
      <c r="B150" s="418"/>
      <c r="C150" s="418"/>
      <c r="D150" s="418"/>
      <c r="E150" s="418"/>
      <c r="F150" s="419"/>
      <c r="G150" s="419"/>
      <c r="H150" s="419"/>
      <c r="I150" s="414">
        <f>SUMIFS(A3_Hinzu_Kürz!$J$7:$J$506,A3_Hinzu_Kürz!$H$7:$H$506,A2_SaLi!$A150)</f>
        <v>0</v>
      </c>
      <c r="J150" s="412">
        <f t="shared" si="2"/>
        <v>0</v>
      </c>
    </row>
    <row r="151" spans="1:10" x14ac:dyDescent="0.25">
      <c r="A151" s="387" t="str">
        <f>IF(AND(B151&lt;&gt;"",E151&lt;&gt;""),_xlfn.TEXTJOIN("-",FALSE,B151,C151,INDEX('Drop-Down Listen'!$K$2:$K$71,MATCH(E151,'Drop-Down Listen'!$B$2:$B$71,0),0)),IF(AND(B151="",E151=""),"Bitte Konto und GuV-Position angeben",IF(B151="","Bitte Konto angeben","Bitte GuV-Position angeben")))</f>
        <v>Bitte Konto und GuV-Position angeben</v>
      </c>
      <c r="B151" s="418"/>
      <c r="C151" s="418"/>
      <c r="D151" s="418"/>
      <c r="E151" s="418"/>
      <c r="F151" s="419"/>
      <c r="G151" s="419"/>
      <c r="H151" s="419"/>
      <c r="I151" s="414">
        <f>SUMIFS(A3_Hinzu_Kürz!$J$7:$J$506,A3_Hinzu_Kürz!$H$7:$H$506,A2_SaLi!$A151)</f>
        <v>0</v>
      </c>
      <c r="J151" s="412">
        <f t="shared" si="2"/>
        <v>0</v>
      </c>
    </row>
    <row r="152" spans="1:10" x14ac:dyDescent="0.25">
      <c r="A152" s="387" t="str">
        <f>IF(AND(B152&lt;&gt;"",E152&lt;&gt;""),_xlfn.TEXTJOIN("-",FALSE,B152,C152,INDEX('Drop-Down Listen'!$K$2:$K$71,MATCH(E152,'Drop-Down Listen'!$B$2:$B$71,0),0)),IF(AND(B152="",E152=""),"Bitte Konto und GuV-Position angeben",IF(B152="","Bitte Konto angeben","Bitte GuV-Position angeben")))</f>
        <v>Bitte Konto und GuV-Position angeben</v>
      </c>
      <c r="B152" s="418"/>
      <c r="C152" s="418"/>
      <c r="D152" s="418"/>
      <c r="E152" s="418"/>
      <c r="F152" s="419"/>
      <c r="G152" s="419"/>
      <c r="H152" s="419"/>
      <c r="I152" s="414">
        <f>SUMIFS(A3_Hinzu_Kürz!$J$7:$J$506,A3_Hinzu_Kürz!$H$7:$H$506,A2_SaLi!$A152)</f>
        <v>0</v>
      </c>
      <c r="J152" s="412">
        <f t="shared" si="2"/>
        <v>0</v>
      </c>
    </row>
    <row r="153" spans="1:10" x14ac:dyDescent="0.25">
      <c r="A153" s="387" t="str">
        <f>IF(AND(B153&lt;&gt;"",E153&lt;&gt;""),_xlfn.TEXTJOIN("-",FALSE,B153,C153,INDEX('Drop-Down Listen'!$K$2:$K$71,MATCH(E153,'Drop-Down Listen'!$B$2:$B$71,0),0)),IF(AND(B153="",E153=""),"Bitte Konto und GuV-Position angeben",IF(B153="","Bitte Konto angeben","Bitte GuV-Position angeben")))</f>
        <v>Bitte Konto und GuV-Position angeben</v>
      </c>
      <c r="B153" s="418"/>
      <c r="C153" s="418"/>
      <c r="D153" s="418"/>
      <c r="E153" s="418"/>
      <c r="F153" s="419"/>
      <c r="G153" s="419"/>
      <c r="H153" s="419"/>
      <c r="I153" s="414">
        <f>SUMIFS(A3_Hinzu_Kürz!$J$7:$J$506,A3_Hinzu_Kürz!$H$7:$H$506,A2_SaLi!$A153)</f>
        <v>0</v>
      </c>
      <c r="J153" s="412">
        <f t="shared" si="2"/>
        <v>0</v>
      </c>
    </row>
    <row r="154" spans="1:10" x14ac:dyDescent="0.25">
      <c r="A154" s="387" t="str">
        <f>IF(AND(B154&lt;&gt;"",E154&lt;&gt;""),_xlfn.TEXTJOIN("-",FALSE,B154,C154,INDEX('Drop-Down Listen'!$K$2:$K$71,MATCH(E154,'Drop-Down Listen'!$B$2:$B$71,0),0)),IF(AND(B154="",E154=""),"Bitte Konto und GuV-Position angeben",IF(B154="","Bitte Konto angeben","Bitte GuV-Position angeben")))</f>
        <v>Bitte Konto und GuV-Position angeben</v>
      </c>
      <c r="B154" s="418"/>
      <c r="C154" s="418"/>
      <c r="D154" s="418"/>
      <c r="E154" s="418"/>
      <c r="F154" s="419"/>
      <c r="G154" s="419"/>
      <c r="H154" s="419"/>
      <c r="I154" s="414">
        <f>SUMIFS(A3_Hinzu_Kürz!$J$7:$J$506,A3_Hinzu_Kürz!$H$7:$H$506,A2_SaLi!$A154)</f>
        <v>0</v>
      </c>
      <c r="J154" s="412">
        <f t="shared" si="2"/>
        <v>0</v>
      </c>
    </row>
    <row r="155" spans="1:10" x14ac:dyDescent="0.25">
      <c r="A155" s="387" t="str">
        <f>IF(AND(B155&lt;&gt;"",E155&lt;&gt;""),_xlfn.TEXTJOIN("-",FALSE,B155,C155,INDEX('Drop-Down Listen'!$K$2:$K$71,MATCH(E155,'Drop-Down Listen'!$B$2:$B$71,0),0)),IF(AND(B155="",E155=""),"Bitte Konto und GuV-Position angeben",IF(B155="","Bitte Konto angeben","Bitte GuV-Position angeben")))</f>
        <v>Bitte Konto und GuV-Position angeben</v>
      </c>
      <c r="B155" s="418"/>
      <c r="C155" s="418"/>
      <c r="D155" s="418"/>
      <c r="E155" s="418"/>
      <c r="F155" s="419"/>
      <c r="G155" s="419"/>
      <c r="H155" s="419"/>
      <c r="I155" s="414">
        <f>SUMIFS(A3_Hinzu_Kürz!$J$7:$J$506,A3_Hinzu_Kürz!$H$7:$H$506,A2_SaLi!$A155)</f>
        <v>0</v>
      </c>
      <c r="J155" s="412">
        <f t="shared" si="2"/>
        <v>0</v>
      </c>
    </row>
    <row r="156" spans="1:10" x14ac:dyDescent="0.25">
      <c r="A156" s="387" t="str">
        <f>IF(AND(B156&lt;&gt;"",E156&lt;&gt;""),_xlfn.TEXTJOIN("-",FALSE,B156,C156,INDEX('Drop-Down Listen'!$K$2:$K$71,MATCH(E156,'Drop-Down Listen'!$B$2:$B$71,0),0)),IF(AND(B156="",E156=""),"Bitte Konto und GuV-Position angeben",IF(B156="","Bitte Konto angeben","Bitte GuV-Position angeben")))</f>
        <v>Bitte Konto und GuV-Position angeben</v>
      </c>
      <c r="B156" s="418"/>
      <c r="C156" s="418"/>
      <c r="D156" s="418"/>
      <c r="E156" s="418"/>
      <c r="F156" s="419"/>
      <c r="G156" s="419"/>
      <c r="H156" s="419"/>
      <c r="I156" s="414">
        <f>SUMIFS(A3_Hinzu_Kürz!$J$7:$J$506,A3_Hinzu_Kürz!$H$7:$H$506,A2_SaLi!$A156)</f>
        <v>0</v>
      </c>
      <c r="J156" s="412">
        <f t="shared" si="2"/>
        <v>0</v>
      </c>
    </row>
    <row r="157" spans="1:10" x14ac:dyDescent="0.25">
      <c r="A157" s="387" t="str">
        <f>IF(AND(B157&lt;&gt;"",E157&lt;&gt;""),_xlfn.TEXTJOIN("-",FALSE,B157,C157,INDEX('Drop-Down Listen'!$K$2:$K$71,MATCH(E157,'Drop-Down Listen'!$B$2:$B$71,0),0)),IF(AND(B157="",E157=""),"Bitte Konto und GuV-Position angeben",IF(B157="","Bitte Konto angeben","Bitte GuV-Position angeben")))</f>
        <v>Bitte Konto und GuV-Position angeben</v>
      </c>
      <c r="B157" s="418"/>
      <c r="C157" s="418"/>
      <c r="D157" s="418"/>
      <c r="E157" s="418"/>
      <c r="F157" s="419"/>
      <c r="G157" s="419"/>
      <c r="H157" s="419"/>
      <c r="I157" s="414">
        <f>SUMIFS(A3_Hinzu_Kürz!$J$7:$J$506,A3_Hinzu_Kürz!$H$7:$H$506,A2_SaLi!$A157)</f>
        <v>0</v>
      </c>
      <c r="J157" s="412">
        <f t="shared" si="2"/>
        <v>0</v>
      </c>
    </row>
    <row r="158" spans="1:10" x14ac:dyDescent="0.25">
      <c r="A158" s="387" t="str">
        <f>IF(AND(B158&lt;&gt;"",E158&lt;&gt;""),_xlfn.TEXTJOIN("-",FALSE,B158,C158,INDEX('Drop-Down Listen'!$K$2:$K$71,MATCH(E158,'Drop-Down Listen'!$B$2:$B$71,0),0)),IF(AND(B158="",E158=""),"Bitte Konto und GuV-Position angeben",IF(B158="","Bitte Konto angeben","Bitte GuV-Position angeben")))</f>
        <v>Bitte Konto und GuV-Position angeben</v>
      </c>
      <c r="B158" s="418"/>
      <c r="C158" s="418"/>
      <c r="D158" s="418"/>
      <c r="E158" s="418"/>
      <c r="F158" s="419"/>
      <c r="G158" s="419"/>
      <c r="H158" s="419"/>
      <c r="I158" s="414">
        <f>SUMIFS(A3_Hinzu_Kürz!$J$7:$J$506,A3_Hinzu_Kürz!$H$7:$H$506,A2_SaLi!$A158)</f>
        <v>0</v>
      </c>
      <c r="J158" s="412">
        <f t="shared" si="2"/>
        <v>0</v>
      </c>
    </row>
    <row r="159" spans="1:10" x14ac:dyDescent="0.25">
      <c r="A159" s="387" t="str">
        <f>IF(AND(B159&lt;&gt;"",E159&lt;&gt;""),_xlfn.TEXTJOIN("-",FALSE,B159,C159,INDEX('Drop-Down Listen'!$K$2:$K$71,MATCH(E159,'Drop-Down Listen'!$B$2:$B$71,0),0)),IF(AND(B159="",E159=""),"Bitte Konto und GuV-Position angeben",IF(B159="","Bitte Konto angeben","Bitte GuV-Position angeben")))</f>
        <v>Bitte Konto und GuV-Position angeben</v>
      </c>
      <c r="B159" s="418"/>
      <c r="C159" s="418"/>
      <c r="D159" s="418"/>
      <c r="E159" s="418"/>
      <c r="F159" s="419"/>
      <c r="G159" s="419"/>
      <c r="H159" s="419"/>
      <c r="I159" s="414">
        <f>SUMIFS(A3_Hinzu_Kürz!$J$7:$J$506,A3_Hinzu_Kürz!$H$7:$H$506,A2_SaLi!$A159)</f>
        <v>0</v>
      </c>
      <c r="J159" s="412">
        <f t="shared" si="2"/>
        <v>0</v>
      </c>
    </row>
    <row r="160" spans="1:10" x14ac:dyDescent="0.25">
      <c r="A160" s="387" t="str">
        <f>IF(AND(B160&lt;&gt;"",E160&lt;&gt;""),_xlfn.TEXTJOIN("-",FALSE,B160,C160,INDEX('Drop-Down Listen'!$K$2:$K$71,MATCH(E160,'Drop-Down Listen'!$B$2:$B$71,0),0)),IF(AND(B160="",E160=""),"Bitte Konto und GuV-Position angeben",IF(B160="","Bitte Konto angeben","Bitte GuV-Position angeben")))</f>
        <v>Bitte Konto und GuV-Position angeben</v>
      </c>
      <c r="B160" s="418"/>
      <c r="C160" s="418"/>
      <c r="D160" s="418"/>
      <c r="E160" s="418"/>
      <c r="F160" s="419"/>
      <c r="G160" s="419"/>
      <c r="H160" s="419"/>
      <c r="I160" s="414">
        <f>SUMIFS(A3_Hinzu_Kürz!$J$7:$J$506,A3_Hinzu_Kürz!$H$7:$H$506,A2_SaLi!$A160)</f>
        <v>0</v>
      </c>
      <c r="J160" s="412">
        <f t="shared" si="2"/>
        <v>0</v>
      </c>
    </row>
    <row r="161" spans="1:10" x14ac:dyDescent="0.25">
      <c r="A161" s="387" t="str">
        <f>IF(AND(B161&lt;&gt;"",E161&lt;&gt;""),_xlfn.TEXTJOIN("-",FALSE,B161,C161,INDEX('Drop-Down Listen'!$K$2:$K$71,MATCH(E161,'Drop-Down Listen'!$B$2:$B$71,0),0)),IF(AND(B161="",E161=""),"Bitte Konto und GuV-Position angeben",IF(B161="","Bitte Konto angeben","Bitte GuV-Position angeben")))</f>
        <v>Bitte Konto und GuV-Position angeben</v>
      </c>
      <c r="B161" s="418"/>
      <c r="C161" s="418"/>
      <c r="D161" s="418"/>
      <c r="E161" s="418"/>
      <c r="F161" s="419"/>
      <c r="G161" s="419"/>
      <c r="H161" s="419"/>
      <c r="I161" s="414">
        <f>SUMIFS(A3_Hinzu_Kürz!$J$7:$J$506,A3_Hinzu_Kürz!$H$7:$H$506,A2_SaLi!$A161)</f>
        <v>0</v>
      </c>
      <c r="J161" s="412">
        <f t="shared" si="2"/>
        <v>0</v>
      </c>
    </row>
    <row r="162" spans="1:10" x14ac:dyDescent="0.25">
      <c r="A162" s="387" t="str">
        <f>IF(AND(B162&lt;&gt;"",E162&lt;&gt;""),_xlfn.TEXTJOIN("-",FALSE,B162,C162,INDEX('Drop-Down Listen'!$K$2:$K$71,MATCH(E162,'Drop-Down Listen'!$B$2:$B$71,0),0)),IF(AND(B162="",E162=""),"Bitte Konto und GuV-Position angeben",IF(B162="","Bitte Konto angeben","Bitte GuV-Position angeben")))</f>
        <v>Bitte Konto und GuV-Position angeben</v>
      </c>
      <c r="B162" s="418"/>
      <c r="C162" s="418"/>
      <c r="D162" s="418"/>
      <c r="E162" s="418"/>
      <c r="F162" s="419"/>
      <c r="G162" s="419"/>
      <c r="H162" s="419"/>
      <c r="I162" s="414">
        <f>SUMIFS(A3_Hinzu_Kürz!$J$7:$J$506,A3_Hinzu_Kürz!$H$7:$H$506,A2_SaLi!$A162)</f>
        <v>0</v>
      </c>
      <c r="J162" s="412">
        <f t="shared" si="2"/>
        <v>0</v>
      </c>
    </row>
    <row r="163" spans="1:10" x14ac:dyDescent="0.25">
      <c r="A163" s="387" t="str">
        <f>IF(AND(B163&lt;&gt;"",E163&lt;&gt;""),_xlfn.TEXTJOIN("-",FALSE,B163,C163,INDEX('Drop-Down Listen'!$K$2:$K$71,MATCH(E163,'Drop-Down Listen'!$B$2:$B$71,0),0)),IF(AND(B163="",E163=""),"Bitte Konto und GuV-Position angeben",IF(B163="","Bitte Konto angeben","Bitte GuV-Position angeben")))</f>
        <v>Bitte Konto und GuV-Position angeben</v>
      </c>
      <c r="B163" s="418"/>
      <c r="C163" s="418"/>
      <c r="D163" s="418"/>
      <c r="E163" s="418"/>
      <c r="F163" s="419"/>
      <c r="G163" s="419"/>
      <c r="H163" s="419"/>
      <c r="I163" s="414">
        <f>SUMIFS(A3_Hinzu_Kürz!$J$7:$J$506,A3_Hinzu_Kürz!$H$7:$H$506,A2_SaLi!$A163)</f>
        <v>0</v>
      </c>
      <c r="J163" s="412">
        <f t="shared" si="2"/>
        <v>0</v>
      </c>
    </row>
    <row r="164" spans="1:10" x14ac:dyDescent="0.25">
      <c r="A164" s="387" t="str">
        <f>IF(AND(B164&lt;&gt;"",E164&lt;&gt;""),_xlfn.TEXTJOIN("-",FALSE,B164,C164,INDEX('Drop-Down Listen'!$K$2:$K$71,MATCH(E164,'Drop-Down Listen'!$B$2:$B$71,0),0)),IF(AND(B164="",E164=""),"Bitte Konto und GuV-Position angeben",IF(B164="","Bitte Konto angeben","Bitte GuV-Position angeben")))</f>
        <v>Bitte Konto und GuV-Position angeben</v>
      </c>
      <c r="B164" s="418"/>
      <c r="C164" s="418"/>
      <c r="D164" s="418"/>
      <c r="E164" s="418"/>
      <c r="F164" s="419"/>
      <c r="G164" s="419"/>
      <c r="H164" s="419"/>
      <c r="I164" s="414">
        <f>SUMIFS(A3_Hinzu_Kürz!$J$7:$J$506,A3_Hinzu_Kürz!$H$7:$H$506,A2_SaLi!$A164)</f>
        <v>0</v>
      </c>
      <c r="J164" s="412">
        <f t="shared" si="2"/>
        <v>0</v>
      </c>
    </row>
    <row r="165" spans="1:10" x14ac:dyDescent="0.25">
      <c r="A165" s="387" t="str">
        <f>IF(AND(B165&lt;&gt;"",E165&lt;&gt;""),_xlfn.TEXTJOIN("-",FALSE,B165,C165,INDEX('Drop-Down Listen'!$K$2:$K$71,MATCH(E165,'Drop-Down Listen'!$B$2:$B$71,0),0)),IF(AND(B165="",E165=""),"Bitte Konto und GuV-Position angeben",IF(B165="","Bitte Konto angeben","Bitte GuV-Position angeben")))</f>
        <v>Bitte Konto und GuV-Position angeben</v>
      </c>
      <c r="B165" s="418"/>
      <c r="C165" s="418"/>
      <c r="D165" s="418"/>
      <c r="E165" s="418"/>
      <c r="F165" s="419"/>
      <c r="G165" s="419"/>
      <c r="H165" s="419"/>
      <c r="I165" s="414">
        <f>SUMIFS(A3_Hinzu_Kürz!$J$7:$J$506,A3_Hinzu_Kürz!$H$7:$H$506,A2_SaLi!$A165)</f>
        <v>0</v>
      </c>
      <c r="J165" s="412">
        <f t="shared" si="2"/>
        <v>0</v>
      </c>
    </row>
    <row r="166" spans="1:10" x14ac:dyDescent="0.25">
      <c r="A166" s="387" t="str">
        <f>IF(AND(B166&lt;&gt;"",E166&lt;&gt;""),_xlfn.TEXTJOIN("-",FALSE,B166,C166,INDEX('Drop-Down Listen'!$K$2:$K$71,MATCH(E166,'Drop-Down Listen'!$B$2:$B$71,0),0)),IF(AND(B166="",E166=""),"Bitte Konto und GuV-Position angeben",IF(B166="","Bitte Konto angeben","Bitte GuV-Position angeben")))</f>
        <v>Bitte Konto und GuV-Position angeben</v>
      </c>
      <c r="B166" s="418"/>
      <c r="C166" s="418"/>
      <c r="D166" s="418"/>
      <c r="E166" s="418"/>
      <c r="F166" s="419"/>
      <c r="G166" s="419"/>
      <c r="H166" s="419"/>
      <c r="I166" s="414">
        <f>SUMIFS(A3_Hinzu_Kürz!$J$7:$J$506,A3_Hinzu_Kürz!$H$7:$H$506,A2_SaLi!$A166)</f>
        <v>0</v>
      </c>
      <c r="J166" s="412">
        <f t="shared" si="2"/>
        <v>0</v>
      </c>
    </row>
    <row r="167" spans="1:10" x14ac:dyDescent="0.25">
      <c r="A167" s="387" t="str">
        <f>IF(AND(B167&lt;&gt;"",E167&lt;&gt;""),_xlfn.TEXTJOIN("-",FALSE,B167,C167,INDEX('Drop-Down Listen'!$K$2:$K$71,MATCH(E167,'Drop-Down Listen'!$B$2:$B$71,0),0)),IF(AND(B167="",E167=""),"Bitte Konto und GuV-Position angeben",IF(B167="","Bitte Konto angeben","Bitte GuV-Position angeben")))</f>
        <v>Bitte Konto und GuV-Position angeben</v>
      </c>
      <c r="B167" s="418"/>
      <c r="C167" s="418"/>
      <c r="D167" s="418"/>
      <c r="E167" s="418"/>
      <c r="F167" s="419"/>
      <c r="G167" s="419"/>
      <c r="H167" s="419"/>
      <c r="I167" s="414">
        <f>SUMIFS(A3_Hinzu_Kürz!$J$7:$J$506,A3_Hinzu_Kürz!$H$7:$H$506,A2_SaLi!$A167)</f>
        <v>0</v>
      </c>
      <c r="J167" s="412">
        <f t="shared" si="2"/>
        <v>0</v>
      </c>
    </row>
    <row r="168" spans="1:10" x14ac:dyDescent="0.25">
      <c r="A168" s="387" t="str">
        <f>IF(AND(B168&lt;&gt;"",E168&lt;&gt;""),_xlfn.TEXTJOIN("-",FALSE,B168,C168,INDEX('Drop-Down Listen'!$K$2:$K$71,MATCH(E168,'Drop-Down Listen'!$B$2:$B$71,0),0)),IF(AND(B168="",E168=""),"Bitte Konto und GuV-Position angeben",IF(B168="","Bitte Konto angeben","Bitte GuV-Position angeben")))</f>
        <v>Bitte Konto und GuV-Position angeben</v>
      </c>
      <c r="B168" s="418"/>
      <c r="C168" s="418"/>
      <c r="D168" s="418"/>
      <c r="E168" s="418"/>
      <c r="F168" s="419"/>
      <c r="G168" s="419"/>
      <c r="H168" s="419"/>
      <c r="I168" s="414">
        <f>SUMIFS(A3_Hinzu_Kürz!$J$7:$J$506,A3_Hinzu_Kürz!$H$7:$H$506,A2_SaLi!$A168)</f>
        <v>0</v>
      </c>
      <c r="J168" s="412">
        <f t="shared" si="2"/>
        <v>0</v>
      </c>
    </row>
    <row r="169" spans="1:10" x14ac:dyDescent="0.25">
      <c r="A169" s="387" t="str">
        <f>IF(AND(B169&lt;&gt;"",E169&lt;&gt;""),_xlfn.TEXTJOIN("-",FALSE,B169,C169,INDEX('Drop-Down Listen'!$K$2:$K$71,MATCH(E169,'Drop-Down Listen'!$B$2:$B$71,0),0)),IF(AND(B169="",E169=""),"Bitte Konto und GuV-Position angeben",IF(B169="","Bitte Konto angeben","Bitte GuV-Position angeben")))</f>
        <v>Bitte Konto und GuV-Position angeben</v>
      </c>
      <c r="B169" s="418"/>
      <c r="C169" s="418"/>
      <c r="D169" s="418"/>
      <c r="E169" s="418"/>
      <c r="F169" s="419"/>
      <c r="G169" s="419"/>
      <c r="H169" s="419"/>
      <c r="I169" s="414">
        <f>SUMIFS(A3_Hinzu_Kürz!$J$7:$J$506,A3_Hinzu_Kürz!$H$7:$H$506,A2_SaLi!$A169)</f>
        <v>0</v>
      </c>
      <c r="J169" s="412">
        <f t="shared" si="2"/>
        <v>0</v>
      </c>
    </row>
    <row r="170" spans="1:10" x14ac:dyDescent="0.25">
      <c r="A170" s="387" t="str">
        <f>IF(AND(B170&lt;&gt;"",E170&lt;&gt;""),_xlfn.TEXTJOIN("-",FALSE,B170,C170,INDEX('Drop-Down Listen'!$K$2:$K$71,MATCH(E170,'Drop-Down Listen'!$B$2:$B$71,0),0)),IF(AND(B170="",E170=""),"Bitte Konto und GuV-Position angeben",IF(B170="","Bitte Konto angeben","Bitte GuV-Position angeben")))</f>
        <v>Bitte Konto und GuV-Position angeben</v>
      </c>
      <c r="B170" s="418"/>
      <c r="C170" s="418"/>
      <c r="D170" s="418"/>
      <c r="E170" s="418"/>
      <c r="F170" s="419"/>
      <c r="G170" s="419"/>
      <c r="H170" s="419"/>
      <c r="I170" s="414">
        <f>SUMIFS(A3_Hinzu_Kürz!$J$7:$J$506,A3_Hinzu_Kürz!$H$7:$H$506,A2_SaLi!$A170)</f>
        <v>0</v>
      </c>
      <c r="J170" s="412">
        <f t="shared" si="2"/>
        <v>0</v>
      </c>
    </row>
    <row r="171" spans="1:10" x14ac:dyDescent="0.25">
      <c r="A171" s="387" t="str">
        <f>IF(AND(B171&lt;&gt;"",E171&lt;&gt;""),_xlfn.TEXTJOIN("-",FALSE,B171,C171,INDEX('Drop-Down Listen'!$K$2:$K$71,MATCH(E171,'Drop-Down Listen'!$B$2:$B$71,0),0)),IF(AND(B171="",E171=""),"Bitte Konto und GuV-Position angeben",IF(B171="","Bitte Konto angeben","Bitte GuV-Position angeben")))</f>
        <v>Bitte Konto und GuV-Position angeben</v>
      </c>
      <c r="B171" s="418"/>
      <c r="C171" s="418"/>
      <c r="D171" s="418"/>
      <c r="E171" s="418"/>
      <c r="F171" s="419"/>
      <c r="G171" s="419"/>
      <c r="H171" s="419"/>
      <c r="I171" s="414">
        <f>SUMIFS(A3_Hinzu_Kürz!$J$7:$J$506,A3_Hinzu_Kürz!$H$7:$H$506,A2_SaLi!$A171)</f>
        <v>0</v>
      </c>
      <c r="J171" s="412">
        <f t="shared" si="2"/>
        <v>0</v>
      </c>
    </row>
    <row r="172" spans="1:10" x14ac:dyDescent="0.25">
      <c r="A172" s="387" t="str">
        <f>IF(AND(B172&lt;&gt;"",E172&lt;&gt;""),_xlfn.TEXTJOIN("-",FALSE,B172,C172,INDEX('Drop-Down Listen'!$K$2:$K$71,MATCH(E172,'Drop-Down Listen'!$B$2:$B$71,0),0)),IF(AND(B172="",E172=""),"Bitte Konto und GuV-Position angeben",IF(B172="","Bitte Konto angeben","Bitte GuV-Position angeben")))</f>
        <v>Bitte Konto und GuV-Position angeben</v>
      </c>
      <c r="B172" s="418"/>
      <c r="C172" s="418"/>
      <c r="D172" s="418"/>
      <c r="E172" s="418"/>
      <c r="F172" s="419"/>
      <c r="G172" s="419"/>
      <c r="H172" s="419"/>
      <c r="I172" s="414">
        <f>SUMIFS(A3_Hinzu_Kürz!$J$7:$J$506,A3_Hinzu_Kürz!$H$7:$H$506,A2_SaLi!$A172)</f>
        <v>0</v>
      </c>
      <c r="J172" s="412">
        <f t="shared" si="2"/>
        <v>0</v>
      </c>
    </row>
    <row r="173" spans="1:10" x14ac:dyDescent="0.25">
      <c r="A173" s="387" t="str">
        <f>IF(AND(B173&lt;&gt;"",E173&lt;&gt;""),_xlfn.TEXTJOIN("-",FALSE,B173,C173,INDEX('Drop-Down Listen'!$K$2:$K$71,MATCH(E173,'Drop-Down Listen'!$B$2:$B$71,0),0)),IF(AND(B173="",E173=""),"Bitte Konto und GuV-Position angeben",IF(B173="","Bitte Konto angeben","Bitte GuV-Position angeben")))</f>
        <v>Bitte Konto und GuV-Position angeben</v>
      </c>
      <c r="B173" s="418"/>
      <c r="C173" s="418"/>
      <c r="D173" s="418"/>
      <c r="E173" s="418"/>
      <c r="F173" s="419"/>
      <c r="G173" s="419"/>
      <c r="H173" s="419"/>
      <c r="I173" s="414">
        <f>SUMIFS(A3_Hinzu_Kürz!$J$7:$J$506,A3_Hinzu_Kürz!$H$7:$H$506,A2_SaLi!$A173)</f>
        <v>0</v>
      </c>
      <c r="J173" s="412">
        <f t="shared" si="2"/>
        <v>0</v>
      </c>
    </row>
    <row r="174" spans="1:10" x14ac:dyDescent="0.25">
      <c r="A174" s="387" t="str">
        <f>IF(AND(B174&lt;&gt;"",E174&lt;&gt;""),_xlfn.TEXTJOIN("-",FALSE,B174,C174,INDEX('Drop-Down Listen'!$K$2:$K$71,MATCH(E174,'Drop-Down Listen'!$B$2:$B$71,0),0)),IF(AND(B174="",E174=""),"Bitte Konto und GuV-Position angeben",IF(B174="","Bitte Konto angeben","Bitte GuV-Position angeben")))</f>
        <v>Bitte Konto und GuV-Position angeben</v>
      </c>
      <c r="B174" s="418"/>
      <c r="C174" s="418"/>
      <c r="D174" s="418"/>
      <c r="E174" s="418"/>
      <c r="F174" s="419"/>
      <c r="G174" s="419"/>
      <c r="H174" s="419"/>
      <c r="I174" s="414">
        <f>SUMIFS(A3_Hinzu_Kürz!$J$7:$J$506,A3_Hinzu_Kürz!$H$7:$H$506,A2_SaLi!$A174)</f>
        <v>0</v>
      </c>
      <c r="J174" s="412">
        <f t="shared" si="2"/>
        <v>0</v>
      </c>
    </row>
    <row r="175" spans="1:10" x14ac:dyDescent="0.25">
      <c r="A175" s="387" t="str">
        <f>IF(AND(B175&lt;&gt;"",E175&lt;&gt;""),_xlfn.TEXTJOIN("-",FALSE,B175,C175,INDEX('Drop-Down Listen'!$K$2:$K$71,MATCH(E175,'Drop-Down Listen'!$B$2:$B$71,0),0)),IF(AND(B175="",E175=""),"Bitte Konto und GuV-Position angeben",IF(B175="","Bitte Konto angeben","Bitte GuV-Position angeben")))</f>
        <v>Bitte Konto und GuV-Position angeben</v>
      </c>
      <c r="B175" s="418"/>
      <c r="C175" s="418"/>
      <c r="D175" s="418"/>
      <c r="E175" s="418"/>
      <c r="F175" s="419"/>
      <c r="G175" s="419"/>
      <c r="H175" s="419"/>
      <c r="I175" s="414">
        <f>SUMIFS(A3_Hinzu_Kürz!$J$7:$J$506,A3_Hinzu_Kürz!$H$7:$H$506,A2_SaLi!$A175)</f>
        <v>0</v>
      </c>
      <c r="J175" s="412">
        <f t="shared" si="2"/>
        <v>0</v>
      </c>
    </row>
    <row r="176" spans="1:10" x14ac:dyDescent="0.25">
      <c r="A176" s="387" t="str">
        <f>IF(AND(B176&lt;&gt;"",E176&lt;&gt;""),_xlfn.TEXTJOIN("-",FALSE,B176,C176,INDEX('Drop-Down Listen'!$K$2:$K$71,MATCH(E176,'Drop-Down Listen'!$B$2:$B$71,0),0)),IF(AND(B176="",E176=""),"Bitte Konto und GuV-Position angeben",IF(B176="","Bitte Konto angeben","Bitte GuV-Position angeben")))</f>
        <v>Bitte Konto und GuV-Position angeben</v>
      </c>
      <c r="B176" s="418"/>
      <c r="C176" s="418"/>
      <c r="D176" s="418"/>
      <c r="E176" s="418"/>
      <c r="F176" s="419"/>
      <c r="G176" s="419"/>
      <c r="H176" s="419"/>
      <c r="I176" s="414">
        <f>SUMIFS(A3_Hinzu_Kürz!$J$7:$J$506,A3_Hinzu_Kürz!$H$7:$H$506,A2_SaLi!$A176)</f>
        <v>0</v>
      </c>
      <c r="J176" s="412">
        <f t="shared" si="2"/>
        <v>0</v>
      </c>
    </row>
    <row r="177" spans="1:10" x14ac:dyDescent="0.25">
      <c r="A177" s="387" t="str">
        <f>IF(AND(B177&lt;&gt;"",E177&lt;&gt;""),_xlfn.TEXTJOIN("-",FALSE,B177,C177,INDEX('Drop-Down Listen'!$K$2:$K$71,MATCH(E177,'Drop-Down Listen'!$B$2:$B$71,0),0)),IF(AND(B177="",E177=""),"Bitte Konto und GuV-Position angeben",IF(B177="","Bitte Konto angeben","Bitte GuV-Position angeben")))</f>
        <v>Bitte Konto und GuV-Position angeben</v>
      </c>
      <c r="B177" s="418"/>
      <c r="C177" s="418"/>
      <c r="D177" s="418"/>
      <c r="E177" s="418"/>
      <c r="F177" s="419"/>
      <c r="G177" s="419"/>
      <c r="H177" s="419"/>
      <c r="I177" s="414">
        <f>SUMIFS(A3_Hinzu_Kürz!$J$7:$J$506,A3_Hinzu_Kürz!$H$7:$H$506,A2_SaLi!$A177)</f>
        <v>0</v>
      </c>
      <c r="J177" s="412">
        <f t="shared" si="2"/>
        <v>0</v>
      </c>
    </row>
    <row r="178" spans="1:10" x14ac:dyDescent="0.25">
      <c r="A178" s="387" t="str">
        <f>IF(AND(B178&lt;&gt;"",E178&lt;&gt;""),_xlfn.TEXTJOIN("-",FALSE,B178,C178,INDEX('Drop-Down Listen'!$K$2:$K$71,MATCH(E178,'Drop-Down Listen'!$B$2:$B$71,0),0)),IF(AND(B178="",E178=""),"Bitte Konto und GuV-Position angeben",IF(B178="","Bitte Konto angeben","Bitte GuV-Position angeben")))</f>
        <v>Bitte Konto und GuV-Position angeben</v>
      </c>
      <c r="B178" s="418"/>
      <c r="C178" s="418"/>
      <c r="D178" s="418"/>
      <c r="E178" s="418"/>
      <c r="F178" s="419"/>
      <c r="G178" s="419"/>
      <c r="H178" s="419"/>
      <c r="I178" s="414">
        <f>SUMIFS(A3_Hinzu_Kürz!$J$7:$J$506,A3_Hinzu_Kürz!$H$7:$H$506,A2_SaLi!$A178)</f>
        <v>0</v>
      </c>
      <c r="J178" s="412">
        <f t="shared" si="2"/>
        <v>0</v>
      </c>
    </row>
    <row r="179" spans="1:10" x14ac:dyDescent="0.25">
      <c r="A179" s="387" t="str">
        <f>IF(AND(B179&lt;&gt;"",E179&lt;&gt;""),_xlfn.TEXTJOIN("-",FALSE,B179,C179,INDEX('Drop-Down Listen'!$K$2:$K$71,MATCH(E179,'Drop-Down Listen'!$B$2:$B$71,0),0)),IF(AND(B179="",E179=""),"Bitte Konto und GuV-Position angeben",IF(B179="","Bitte Konto angeben","Bitte GuV-Position angeben")))</f>
        <v>Bitte Konto und GuV-Position angeben</v>
      </c>
      <c r="B179" s="418"/>
      <c r="C179" s="418"/>
      <c r="D179" s="418"/>
      <c r="E179" s="418"/>
      <c r="F179" s="419"/>
      <c r="G179" s="419"/>
      <c r="H179" s="419"/>
      <c r="I179" s="414">
        <f>SUMIFS(A3_Hinzu_Kürz!$J$7:$J$506,A3_Hinzu_Kürz!$H$7:$H$506,A2_SaLi!$A179)</f>
        <v>0</v>
      </c>
      <c r="J179" s="412">
        <f t="shared" si="2"/>
        <v>0</v>
      </c>
    </row>
    <row r="180" spans="1:10" x14ac:dyDescent="0.25">
      <c r="A180" s="387" t="str">
        <f>IF(AND(B180&lt;&gt;"",E180&lt;&gt;""),_xlfn.TEXTJOIN("-",FALSE,B180,C180,INDEX('Drop-Down Listen'!$K$2:$K$71,MATCH(E180,'Drop-Down Listen'!$B$2:$B$71,0),0)),IF(AND(B180="",E180=""),"Bitte Konto und GuV-Position angeben",IF(B180="","Bitte Konto angeben","Bitte GuV-Position angeben")))</f>
        <v>Bitte Konto und GuV-Position angeben</v>
      </c>
      <c r="B180" s="418"/>
      <c r="C180" s="418"/>
      <c r="D180" s="418"/>
      <c r="E180" s="418"/>
      <c r="F180" s="419"/>
      <c r="G180" s="419"/>
      <c r="H180" s="419"/>
      <c r="I180" s="414">
        <f>SUMIFS(A3_Hinzu_Kürz!$J$7:$J$506,A3_Hinzu_Kürz!$H$7:$H$506,A2_SaLi!$A180)</f>
        <v>0</v>
      </c>
      <c r="J180" s="412">
        <f t="shared" si="2"/>
        <v>0</v>
      </c>
    </row>
    <row r="181" spans="1:10" x14ac:dyDescent="0.25">
      <c r="A181" s="387" t="str">
        <f>IF(AND(B181&lt;&gt;"",E181&lt;&gt;""),_xlfn.TEXTJOIN("-",FALSE,B181,C181,INDEX('Drop-Down Listen'!$K$2:$K$71,MATCH(E181,'Drop-Down Listen'!$B$2:$B$71,0),0)),IF(AND(B181="",E181=""),"Bitte Konto und GuV-Position angeben",IF(B181="","Bitte Konto angeben","Bitte GuV-Position angeben")))</f>
        <v>Bitte Konto und GuV-Position angeben</v>
      </c>
      <c r="B181" s="418"/>
      <c r="C181" s="418"/>
      <c r="D181" s="418"/>
      <c r="E181" s="418"/>
      <c r="F181" s="419"/>
      <c r="G181" s="419"/>
      <c r="H181" s="419"/>
      <c r="I181" s="414">
        <f>SUMIFS(A3_Hinzu_Kürz!$J$7:$J$506,A3_Hinzu_Kürz!$H$7:$H$506,A2_SaLi!$A181)</f>
        <v>0</v>
      </c>
      <c r="J181" s="412">
        <f t="shared" si="2"/>
        <v>0</v>
      </c>
    </row>
    <row r="182" spans="1:10" x14ac:dyDescent="0.25">
      <c r="A182" s="387" t="str">
        <f>IF(AND(B182&lt;&gt;"",E182&lt;&gt;""),_xlfn.TEXTJOIN("-",FALSE,B182,C182,INDEX('Drop-Down Listen'!$K$2:$K$71,MATCH(E182,'Drop-Down Listen'!$B$2:$B$71,0),0)),IF(AND(B182="",E182=""),"Bitte Konto und GuV-Position angeben",IF(B182="","Bitte Konto angeben","Bitte GuV-Position angeben")))</f>
        <v>Bitte Konto und GuV-Position angeben</v>
      </c>
      <c r="B182" s="418"/>
      <c r="C182" s="418"/>
      <c r="D182" s="418"/>
      <c r="E182" s="418"/>
      <c r="F182" s="419"/>
      <c r="G182" s="419"/>
      <c r="H182" s="419"/>
      <c r="I182" s="414">
        <f>SUMIFS(A3_Hinzu_Kürz!$J$7:$J$506,A3_Hinzu_Kürz!$H$7:$H$506,A2_SaLi!$A182)</f>
        <v>0</v>
      </c>
      <c r="J182" s="412">
        <f t="shared" si="2"/>
        <v>0</v>
      </c>
    </row>
    <row r="183" spans="1:10" x14ac:dyDescent="0.25">
      <c r="A183" s="387" t="str">
        <f>IF(AND(B183&lt;&gt;"",E183&lt;&gt;""),_xlfn.TEXTJOIN("-",FALSE,B183,C183,INDEX('Drop-Down Listen'!$K$2:$K$71,MATCH(E183,'Drop-Down Listen'!$B$2:$B$71,0),0)),IF(AND(B183="",E183=""),"Bitte Konto und GuV-Position angeben",IF(B183="","Bitte Konto angeben","Bitte GuV-Position angeben")))</f>
        <v>Bitte Konto und GuV-Position angeben</v>
      </c>
      <c r="B183" s="418"/>
      <c r="C183" s="418"/>
      <c r="D183" s="418"/>
      <c r="E183" s="418"/>
      <c r="F183" s="419"/>
      <c r="G183" s="419"/>
      <c r="H183" s="419"/>
      <c r="I183" s="414">
        <f>SUMIFS(A3_Hinzu_Kürz!$J$7:$J$506,A3_Hinzu_Kürz!$H$7:$H$506,A2_SaLi!$A183)</f>
        <v>0</v>
      </c>
      <c r="J183" s="412">
        <f t="shared" si="2"/>
        <v>0</v>
      </c>
    </row>
    <row r="184" spans="1:10" x14ac:dyDescent="0.25">
      <c r="A184" s="387" t="str">
        <f>IF(AND(B184&lt;&gt;"",E184&lt;&gt;""),_xlfn.TEXTJOIN("-",FALSE,B184,C184,INDEX('Drop-Down Listen'!$K$2:$K$71,MATCH(E184,'Drop-Down Listen'!$B$2:$B$71,0),0)),IF(AND(B184="",E184=""),"Bitte Konto und GuV-Position angeben",IF(B184="","Bitte Konto angeben","Bitte GuV-Position angeben")))</f>
        <v>Bitte Konto und GuV-Position angeben</v>
      </c>
      <c r="B184" s="418"/>
      <c r="C184" s="418"/>
      <c r="D184" s="418"/>
      <c r="E184" s="418"/>
      <c r="F184" s="419"/>
      <c r="G184" s="419"/>
      <c r="H184" s="419"/>
      <c r="I184" s="414">
        <f>SUMIFS(A3_Hinzu_Kürz!$J$7:$J$506,A3_Hinzu_Kürz!$H$7:$H$506,A2_SaLi!$A184)</f>
        <v>0</v>
      </c>
      <c r="J184" s="412">
        <f t="shared" si="2"/>
        <v>0</v>
      </c>
    </row>
    <row r="185" spans="1:10" x14ac:dyDescent="0.25">
      <c r="A185" s="387" t="str">
        <f>IF(AND(B185&lt;&gt;"",E185&lt;&gt;""),_xlfn.TEXTJOIN("-",FALSE,B185,C185,INDEX('Drop-Down Listen'!$K$2:$K$71,MATCH(E185,'Drop-Down Listen'!$B$2:$B$71,0),0)),IF(AND(B185="",E185=""),"Bitte Konto und GuV-Position angeben",IF(B185="","Bitte Konto angeben","Bitte GuV-Position angeben")))</f>
        <v>Bitte Konto und GuV-Position angeben</v>
      </c>
      <c r="B185" s="418"/>
      <c r="C185" s="418"/>
      <c r="D185" s="418"/>
      <c r="E185" s="418"/>
      <c r="F185" s="419"/>
      <c r="G185" s="419"/>
      <c r="H185" s="419"/>
      <c r="I185" s="414">
        <f>SUMIFS(A3_Hinzu_Kürz!$J$7:$J$506,A3_Hinzu_Kürz!$H$7:$H$506,A2_SaLi!$A185)</f>
        <v>0</v>
      </c>
      <c r="J185" s="412">
        <f t="shared" si="2"/>
        <v>0</v>
      </c>
    </row>
    <row r="186" spans="1:10" x14ac:dyDescent="0.25">
      <c r="A186" s="387" t="str">
        <f>IF(AND(B186&lt;&gt;"",E186&lt;&gt;""),_xlfn.TEXTJOIN("-",FALSE,B186,C186,INDEX('Drop-Down Listen'!$K$2:$K$71,MATCH(E186,'Drop-Down Listen'!$B$2:$B$71,0),0)),IF(AND(B186="",E186=""),"Bitte Konto und GuV-Position angeben",IF(B186="","Bitte Konto angeben","Bitte GuV-Position angeben")))</f>
        <v>Bitte Konto und GuV-Position angeben</v>
      </c>
      <c r="B186" s="418"/>
      <c r="C186" s="418"/>
      <c r="D186" s="418"/>
      <c r="E186" s="418"/>
      <c r="F186" s="419"/>
      <c r="G186" s="419"/>
      <c r="H186" s="419"/>
      <c r="I186" s="414">
        <f>SUMIFS(A3_Hinzu_Kürz!$J$7:$J$506,A3_Hinzu_Kürz!$H$7:$H$506,A2_SaLi!$A186)</f>
        <v>0</v>
      </c>
      <c r="J186" s="412">
        <f t="shared" si="2"/>
        <v>0</v>
      </c>
    </row>
    <row r="187" spans="1:10" x14ac:dyDescent="0.25">
      <c r="A187" s="387" t="str">
        <f>IF(AND(B187&lt;&gt;"",E187&lt;&gt;""),_xlfn.TEXTJOIN("-",FALSE,B187,C187,INDEX('Drop-Down Listen'!$K$2:$K$71,MATCH(E187,'Drop-Down Listen'!$B$2:$B$71,0),0)),IF(AND(B187="",E187=""),"Bitte Konto und GuV-Position angeben",IF(B187="","Bitte Konto angeben","Bitte GuV-Position angeben")))</f>
        <v>Bitte Konto und GuV-Position angeben</v>
      </c>
      <c r="B187" s="418"/>
      <c r="C187" s="418"/>
      <c r="D187" s="418"/>
      <c r="E187" s="418"/>
      <c r="F187" s="419"/>
      <c r="G187" s="419"/>
      <c r="H187" s="419"/>
      <c r="I187" s="414">
        <f>SUMIFS(A3_Hinzu_Kürz!$J$7:$J$506,A3_Hinzu_Kürz!$H$7:$H$506,A2_SaLi!$A187)</f>
        <v>0</v>
      </c>
      <c r="J187" s="412">
        <f t="shared" si="2"/>
        <v>0</v>
      </c>
    </row>
    <row r="188" spans="1:10" x14ac:dyDescent="0.25">
      <c r="A188" s="387" t="str">
        <f>IF(AND(B188&lt;&gt;"",E188&lt;&gt;""),_xlfn.TEXTJOIN("-",FALSE,B188,C188,INDEX('Drop-Down Listen'!$K$2:$K$71,MATCH(E188,'Drop-Down Listen'!$B$2:$B$71,0),0)),IF(AND(B188="",E188=""),"Bitte Konto und GuV-Position angeben",IF(B188="","Bitte Konto angeben","Bitte GuV-Position angeben")))</f>
        <v>Bitte Konto und GuV-Position angeben</v>
      </c>
      <c r="B188" s="418"/>
      <c r="C188" s="418"/>
      <c r="D188" s="418"/>
      <c r="E188" s="418"/>
      <c r="F188" s="419"/>
      <c r="G188" s="419"/>
      <c r="H188" s="419"/>
      <c r="I188" s="414">
        <f>SUMIFS(A3_Hinzu_Kürz!$J$7:$J$506,A3_Hinzu_Kürz!$H$7:$H$506,A2_SaLi!$A188)</f>
        <v>0</v>
      </c>
      <c r="J188" s="412">
        <f t="shared" si="2"/>
        <v>0</v>
      </c>
    </row>
    <row r="189" spans="1:10" x14ac:dyDescent="0.25">
      <c r="A189" s="387" t="str">
        <f>IF(AND(B189&lt;&gt;"",E189&lt;&gt;""),_xlfn.TEXTJOIN("-",FALSE,B189,C189,INDEX('Drop-Down Listen'!$K$2:$K$71,MATCH(E189,'Drop-Down Listen'!$B$2:$B$71,0),0)),IF(AND(B189="",E189=""),"Bitte Konto und GuV-Position angeben",IF(B189="","Bitte Konto angeben","Bitte GuV-Position angeben")))</f>
        <v>Bitte Konto und GuV-Position angeben</v>
      </c>
      <c r="B189" s="418"/>
      <c r="C189" s="418"/>
      <c r="D189" s="418"/>
      <c r="E189" s="418"/>
      <c r="F189" s="419"/>
      <c r="G189" s="419"/>
      <c r="H189" s="419"/>
      <c r="I189" s="414">
        <f>SUMIFS(A3_Hinzu_Kürz!$J$7:$J$506,A3_Hinzu_Kürz!$H$7:$H$506,A2_SaLi!$A189)</f>
        <v>0</v>
      </c>
      <c r="J189" s="412">
        <f t="shared" si="2"/>
        <v>0</v>
      </c>
    </row>
    <row r="190" spans="1:10" x14ac:dyDescent="0.25">
      <c r="A190" s="387" t="str">
        <f>IF(AND(B190&lt;&gt;"",E190&lt;&gt;""),_xlfn.TEXTJOIN("-",FALSE,B190,C190,INDEX('Drop-Down Listen'!$K$2:$K$71,MATCH(E190,'Drop-Down Listen'!$B$2:$B$71,0),0)),IF(AND(B190="",E190=""),"Bitte Konto und GuV-Position angeben",IF(B190="","Bitte Konto angeben","Bitte GuV-Position angeben")))</f>
        <v>Bitte Konto und GuV-Position angeben</v>
      </c>
      <c r="B190" s="418"/>
      <c r="C190" s="418"/>
      <c r="D190" s="418"/>
      <c r="E190" s="418"/>
      <c r="F190" s="419"/>
      <c r="G190" s="419"/>
      <c r="H190" s="419"/>
      <c r="I190" s="414">
        <f>SUMIFS(A3_Hinzu_Kürz!$J$7:$J$506,A3_Hinzu_Kürz!$H$7:$H$506,A2_SaLi!$A190)</f>
        <v>0</v>
      </c>
      <c r="J190" s="412">
        <f t="shared" si="2"/>
        <v>0</v>
      </c>
    </row>
    <row r="191" spans="1:10" x14ac:dyDescent="0.25">
      <c r="A191" s="387" t="str">
        <f>IF(AND(B191&lt;&gt;"",E191&lt;&gt;""),_xlfn.TEXTJOIN("-",FALSE,B191,C191,INDEX('Drop-Down Listen'!$K$2:$K$71,MATCH(E191,'Drop-Down Listen'!$B$2:$B$71,0),0)),IF(AND(B191="",E191=""),"Bitte Konto und GuV-Position angeben",IF(B191="","Bitte Konto angeben","Bitte GuV-Position angeben")))</f>
        <v>Bitte Konto und GuV-Position angeben</v>
      </c>
      <c r="B191" s="418"/>
      <c r="C191" s="418"/>
      <c r="D191" s="418"/>
      <c r="E191" s="418"/>
      <c r="F191" s="419"/>
      <c r="G191" s="419"/>
      <c r="H191" s="419"/>
      <c r="I191" s="414">
        <f>SUMIFS(A3_Hinzu_Kürz!$J$7:$J$506,A3_Hinzu_Kürz!$H$7:$H$506,A2_SaLi!$A191)</f>
        <v>0</v>
      </c>
      <c r="J191" s="412">
        <f t="shared" si="2"/>
        <v>0</v>
      </c>
    </row>
    <row r="192" spans="1:10" x14ac:dyDescent="0.25">
      <c r="A192" s="387" t="str">
        <f>IF(AND(B192&lt;&gt;"",E192&lt;&gt;""),_xlfn.TEXTJOIN("-",FALSE,B192,C192,INDEX('Drop-Down Listen'!$K$2:$K$71,MATCH(E192,'Drop-Down Listen'!$B$2:$B$71,0),0)),IF(AND(B192="",E192=""),"Bitte Konto und GuV-Position angeben",IF(B192="","Bitte Konto angeben","Bitte GuV-Position angeben")))</f>
        <v>Bitte Konto und GuV-Position angeben</v>
      </c>
      <c r="B192" s="418"/>
      <c r="C192" s="418"/>
      <c r="D192" s="418"/>
      <c r="E192" s="418"/>
      <c r="F192" s="419"/>
      <c r="G192" s="419"/>
      <c r="H192" s="419"/>
      <c r="I192" s="414">
        <f>SUMIFS(A3_Hinzu_Kürz!$J$7:$J$506,A3_Hinzu_Kürz!$H$7:$H$506,A2_SaLi!$A192)</f>
        <v>0</v>
      </c>
      <c r="J192" s="412">
        <f t="shared" si="2"/>
        <v>0</v>
      </c>
    </row>
    <row r="193" spans="1:10" x14ac:dyDescent="0.25">
      <c r="A193" s="387" t="str">
        <f>IF(AND(B193&lt;&gt;"",E193&lt;&gt;""),_xlfn.TEXTJOIN("-",FALSE,B193,C193,INDEX('Drop-Down Listen'!$K$2:$K$71,MATCH(E193,'Drop-Down Listen'!$B$2:$B$71,0),0)),IF(AND(B193="",E193=""),"Bitte Konto und GuV-Position angeben",IF(B193="","Bitte Konto angeben","Bitte GuV-Position angeben")))</f>
        <v>Bitte Konto und GuV-Position angeben</v>
      </c>
      <c r="B193" s="418"/>
      <c r="C193" s="418"/>
      <c r="D193" s="418"/>
      <c r="E193" s="418"/>
      <c r="F193" s="419"/>
      <c r="G193" s="419"/>
      <c r="H193" s="419"/>
      <c r="I193" s="414">
        <f>SUMIFS(A3_Hinzu_Kürz!$J$7:$J$506,A3_Hinzu_Kürz!$H$7:$H$506,A2_SaLi!$A193)</f>
        <v>0</v>
      </c>
      <c r="J193" s="412">
        <f t="shared" si="2"/>
        <v>0</v>
      </c>
    </row>
    <row r="194" spans="1:10" x14ac:dyDescent="0.25">
      <c r="A194" s="387" t="str">
        <f>IF(AND(B194&lt;&gt;"",E194&lt;&gt;""),_xlfn.TEXTJOIN("-",FALSE,B194,C194,INDEX('Drop-Down Listen'!$K$2:$K$71,MATCH(E194,'Drop-Down Listen'!$B$2:$B$71,0),0)),IF(AND(B194="",E194=""),"Bitte Konto und GuV-Position angeben",IF(B194="","Bitte Konto angeben","Bitte GuV-Position angeben")))</f>
        <v>Bitte Konto und GuV-Position angeben</v>
      </c>
      <c r="B194" s="418"/>
      <c r="C194" s="418"/>
      <c r="D194" s="418"/>
      <c r="E194" s="418"/>
      <c r="F194" s="419"/>
      <c r="G194" s="419"/>
      <c r="H194" s="419"/>
      <c r="I194" s="414">
        <f>SUMIFS(A3_Hinzu_Kürz!$J$7:$J$506,A3_Hinzu_Kürz!$H$7:$H$506,A2_SaLi!$A194)</f>
        <v>0</v>
      </c>
      <c r="J194" s="412">
        <f t="shared" si="2"/>
        <v>0</v>
      </c>
    </row>
    <row r="195" spans="1:10" x14ac:dyDescent="0.25">
      <c r="A195" s="387" t="str">
        <f>IF(AND(B195&lt;&gt;"",E195&lt;&gt;""),_xlfn.TEXTJOIN("-",FALSE,B195,C195,INDEX('Drop-Down Listen'!$K$2:$K$71,MATCH(E195,'Drop-Down Listen'!$B$2:$B$71,0),0)),IF(AND(B195="",E195=""),"Bitte Konto und GuV-Position angeben",IF(B195="","Bitte Konto angeben","Bitte GuV-Position angeben")))</f>
        <v>Bitte Konto und GuV-Position angeben</v>
      </c>
      <c r="B195" s="418"/>
      <c r="C195" s="418"/>
      <c r="D195" s="418"/>
      <c r="E195" s="418"/>
      <c r="F195" s="419"/>
      <c r="G195" s="419"/>
      <c r="H195" s="419"/>
      <c r="I195" s="414">
        <f>SUMIFS(A3_Hinzu_Kürz!$J$7:$J$506,A3_Hinzu_Kürz!$H$7:$H$506,A2_SaLi!$A195)</f>
        <v>0</v>
      </c>
      <c r="J195" s="412">
        <f t="shared" si="2"/>
        <v>0</v>
      </c>
    </row>
    <row r="196" spans="1:10" x14ac:dyDescent="0.25">
      <c r="A196" s="387" t="str">
        <f>IF(AND(B196&lt;&gt;"",E196&lt;&gt;""),_xlfn.TEXTJOIN("-",FALSE,B196,C196,INDEX('Drop-Down Listen'!$K$2:$K$71,MATCH(E196,'Drop-Down Listen'!$B$2:$B$71,0),0)),IF(AND(B196="",E196=""),"Bitte Konto und GuV-Position angeben",IF(B196="","Bitte Konto angeben","Bitte GuV-Position angeben")))</f>
        <v>Bitte Konto und GuV-Position angeben</v>
      </c>
      <c r="B196" s="418"/>
      <c r="C196" s="418"/>
      <c r="D196" s="418"/>
      <c r="E196" s="418"/>
      <c r="F196" s="419"/>
      <c r="G196" s="419"/>
      <c r="H196" s="419"/>
      <c r="I196" s="414">
        <f>SUMIFS(A3_Hinzu_Kürz!$J$7:$J$506,A3_Hinzu_Kürz!$H$7:$H$506,A2_SaLi!$A196)</f>
        <v>0</v>
      </c>
      <c r="J196" s="412">
        <f t="shared" si="2"/>
        <v>0</v>
      </c>
    </row>
    <row r="197" spans="1:10" x14ac:dyDescent="0.25">
      <c r="A197" s="387" t="str">
        <f>IF(AND(B197&lt;&gt;"",E197&lt;&gt;""),_xlfn.TEXTJOIN("-",FALSE,B197,C197,INDEX('Drop-Down Listen'!$K$2:$K$71,MATCH(E197,'Drop-Down Listen'!$B$2:$B$71,0),0)),IF(AND(B197="",E197=""),"Bitte Konto und GuV-Position angeben",IF(B197="","Bitte Konto angeben","Bitte GuV-Position angeben")))</f>
        <v>Bitte Konto und GuV-Position angeben</v>
      </c>
      <c r="B197" s="418"/>
      <c r="C197" s="418"/>
      <c r="D197" s="418"/>
      <c r="E197" s="418"/>
      <c r="F197" s="419"/>
      <c r="G197" s="419"/>
      <c r="H197" s="419"/>
      <c r="I197" s="414">
        <f>SUMIFS(A3_Hinzu_Kürz!$J$7:$J$506,A3_Hinzu_Kürz!$H$7:$H$506,A2_SaLi!$A197)</f>
        <v>0</v>
      </c>
      <c r="J197" s="412">
        <f t="shared" si="2"/>
        <v>0</v>
      </c>
    </row>
    <row r="198" spans="1:10" x14ac:dyDescent="0.25">
      <c r="A198" s="387" t="str">
        <f>IF(AND(B198&lt;&gt;"",E198&lt;&gt;""),_xlfn.TEXTJOIN("-",FALSE,B198,C198,INDEX('Drop-Down Listen'!$K$2:$K$71,MATCH(E198,'Drop-Down Listen'!$B$2:$B$71,0),0)),IF(AND(B198="",E198=""),"Bitte Konto und GuV-Position angeben",IF(B198="","Bitte Konto angeben","Bitte GuV-Position angeben")))</f>
        <v>Bitte Konto und GuV-Position angeben</v>
      </c>
      <c r="B198" s="418"/>
      <c r="C198" s="418"/>
      <c r="D198" s="418"/>
      <c r="E198" s="418"/>
      <c r="F198" s="419"/>
      <c r="G198" s="419"/>
      <c r="H198" s="419"/>
      <c r="I198" s="414">
        <f>SUMIFS(A3_Hinzu_Kürz!$J$7:$J$506,A3_Hinzu_Kürz!$H$7:$H$506,A2_SaLi!$A198)</f>
        <v>0</v>
      </c>
      <c r="J198" s="412">
        <f t="shared" si="2"/>
        <v>0</v>
      </c>
    </row>
    <row r="199" spans="1:10" x14ac:dyDescent="0.25">
      <c r="A199" s="387" t="str">
        <f>IF(AND(B199&lt;&gt;"",E199&lt;&gt;""),_xlfn.TEXTJOIN("-",FALSE,B199,C199,INDEX('Drop-Down Listen'!$K$2:$K$71,MATCH(E199,'Drop-Down Listen'!$B$2:$B$71,0),0)),IF(AND(B199="",E199=""),"Bitte Konto und GuV-Position angeben",IF(B199="","Bitte Konto angeben","Bitte GuV-Position angeben")))</f>
        <v>Bitte Konto und GuV-Position angeben</v>
      </c>
      <c r="B199" s="418"/>
      <c r="C199" s="418"/>
      <c r="D199" s="418"/>
      <c r="E199" s="418"/>
      <c r="F199" s="419"/>
      <c r="G199" s="419"/>
      <c r="H199" s="419"/>
      <c r="I199" s="414">
        <f>SUMIFS(A3_Hinzu_Kürz!$J$7:$J$506,A3_Hinzu_Kürz!$H$7:$H$506,A2_SaLi!$A199)</f>
        <v>0</v>
      </c>
      <c r="J199" s="412">
        <f t="shared" si="2"/>
        <v>0</v>
      </c>
    </row>
    <row r="200" spans="1:10" x14ac:dyDescent="0.25">
      <c r="A200" s="387" t="str">
        <f>IF(AND(B200&lt;&gt;"",E200&lt;&gt;""),_xlfn.TEXTJOIN("-",FALSE,B200,C200,INDEX('Drop-Down Listen'!$K$2:$K$71,MATCH(E200,'Drop-Down Listen'!$B$2:$B$71,0),0)),IF(AND(B200="",E200=""),"Bitte Konto und GuV-Position angeben",IF(B200="","Bitte Konto angeben","Bitte GuV-Position angeben")))</f>
        <v>Bitte Konto und GuV-Position angeben</v>
      </c>
      <c r="B200" s="418"/>
      <c r="C200" s="418"/>
      <c r="D200" s="418"/>
      <c r="E200" s="418"/>
      <c r="F200" s="419"/>
      <c r="G200" s="419"/>
      <c r="H200" s="419"/>
      <c r="I200" s="414">
        <f>SUMIFS(A3_Hinzu_Kürz!$J$7:$J$506,A3_Hinzu_Kürz!$H$7:$H$506,A2_SaLi!$A200)</f>
        <v>0</v>
      </c>
      <c r="J200" s="412">
        <f t="shared" si="2"/>
        <v>0</v>
      </c>
    </row>
    <row r="201" spans="1:10" x14ac:dyDescent="0.25">
      <c r="A201" s="387" t="str">
        <f>IF(AND(B201&lt;&gt;"",E201&lt;&gt;""),_xlfn.TEXTJOIN("-",FALSE,B201,C201,INDEX('Drop-Down Listen'!$K$2:$K$71,MATCH(E201,'Drop-Down Listen'!$B$2:$B$71,0),0)),IF(AND(B201="",E201=""),"Bitte Konto und GuV-Position angeben",IF(B201="","Bitte Konto angeben","Bitte GuV-Position angeben")))</f>
        <v>Bitte Konto und GuV-Position angeben</v>
      </c>
      <c r="B201" s="418"/>
      <c r="C201" s="418"/>
      <c r="D201" s="418"/>
      <c r="E201" s="418"/>
      <c r="F201" s="419"/>
      <c r="G201" s="419"/>
      <c r="H201" s="419"/>
      <c r="I201" s="414">
        <f>SUMIFS(A3_Hinzu_Kürz!$J$7:$J$506,A3_Hinzu_Kürz!$H$7:$H$506,A2_SaLi!$A201)</f>
        <v>0</v>
      </c>
      <c r="J201" s="412">
        <f t="shared" ref="J201:J264" si="3">H201+I201</f>
        <v>0</v>
      </c>
    </row>
    <row r="202" spans="1:10" x14ac:dyDescent="0.25">
      <c r="A202" s="387" t="str">
        <f>IF(AND(B202&lt;&gt;"",E202&lt;&gt;""),_xlfn.TEXTJOIN("-",FALSE,B202,C202,INDEX('Drop-Down Listen'!$K$2:$K$71,MATCH(E202,'Drop-Down Listen'!$B$2:$B$71,0),0)),IF(AND(B202="",E202=""),"Bitte Konto und GuV-Position angeben",IF(B202="","Bitte Konto angeben","Bitte GuV-Position angeben")))</f>
        <v>Bitte Konto und GuV-Position angeben</v>
      </c>
      <c r="B202" s="418"/>
      <c r="C202" s="418"/>
      <c r="D202" s="418"/>
      <c r="E202" s="418"/>
      <c r="F202" s="419"/>
      <c r="G202" s="419"/>
      <c r="H202" s="419"/>
      <c r="I202" s="414">
        <f>SUMIFS(A3_Hinzu_Kürz!$J$7:$J$506,A3_Hinzu_Kürz!$H$7:$H$506,A2_SaLi!$A202)</f>
        <v>0</v>
      </c>
      <c r="J202" s="412">
        <f t="shared" si="3"/>
        <v>0</v>
      </c>
    </row>
    <row r="203" spans="1:10" x14ac:dyDescent="0.25">
      <c r="A203" s="387" t="str">
        <f>IF(AND(B203&lt;&gt;"",E203&lt;&gt;""),_xlfn.TEXTJOIN("-",FALSE,B203,C203,INDEX('Drop-Down Listen'!$K$2:$K$71,MATCH(E203,'Drop-Down Listen'!$B$2:$B$71,0),0)),IF(AND(B203="",E203=""),"Bitte Konto und GuV-Position angeben",IF(B203="","Bitte Konto angeben","Bitte GuV-Position angeben")))</f>
        <v>Bitte Konto und GuV-Position angeben</v>
      </c>
      <c r="B203" s="418"/>
      <c r="C203" s="418"/>
      <c r="D203" s="418"/>
      <c r="E203" s="418"/>
      <c r="F203" s="419"/>
      <c r="G203" s="419"/>
      <c r="H203" s="419"/>
      <c r="I203" s="414">
        <f>SUMIFS(A3_Hinzu_Kürz!$J$7:$J$506,A3_Hinzu_Kürz!$H$7:$H$506,A2_SaLi!$A203)</f>
        <v>0</v>
      </c>
      <c r="J203" s="412">
        <f t="shared" si="3"/>
        <v>0</v>
      </c>
    </row>
    <row r="204" spans="1:10" x14ac:dyDescent="0.25">
      <c r="A204" s="387" t="str">
        <f>IF(AND(B204&lt;&gt;"",E204&lt;&gt;""),_xlfn.TEXTJOIN("-",FALSE,B204,C204,INDEX('Drop-Down Listen'!$K$2:$K$71,MATCH(E204,'Drop-Down Listen'!$B$2:$B$71,0),0)),IF(AND(B204="",E204=""),"Bitte Konto und GuV-Position angeben",IF(B204="","Bitte Konto angeben","Bitte GuV-Position angeben")))</f>
        <v>Bitte Konto und GuV-Position angeben</v>
      </c>
      <c r="B204" s="418"/>
      <c r="C204" s="418"/>
      <c r="D204" s="418"/>
      <c r="E204" s="418"/>
      <c r="F204" s="419"/>
      <c r="G204" s="419"/>
      <c r="H204" s="419"/>
      <c r="I204" s="414">
        <f>SUMIFS(A3_Hinzu_Kürz!$J$7:$J$506,A3_Hinzu_Kürz!$H$7:$H$506,A2_SaLi!$A204)</f>
        <v>0</v>
      </c>
      <c r="J204" s="412">
        <f t="shared" si="3"/>
        <v>0</v>
      </c>
    </row>
    <row r="205" spans="1:10" x14ac:dyDescent="0.25">
      <c r="A205" s="387" t="str">
        <f>IF(AND(B205&lt;&gt;"",E205&lt;&gt;""),_xlfn.TEXTJOIN("-",FALSE,B205,C205,INDEX('Drop-Down Listen'!$K$2:$K$71,MATCH(E205,'Drop-Down Listen'!$B$2:$B$71,0),0)),IF(AND(B205="",E205=""),"Bitte Konto und GuV-Position angeben",IF(B205="","Bitte Konto angeben","Bitte GuV-Position angeben")))</f>
        <v>Bitte Konto und GuV-Position angeben</v>
      </c>
      <c r="B205" s="418"/>
      <c r="C205" s="418"/>
      <c r="D205" s="418"/>
      <c r="E205" s="418"/>
      <c r="F205" s="419"/>
      <c r="G205" s="419"/>
      <c r="H205" s="419"/>
      <c r="I205" s="414">
        <f>SUMIFS(A3_Hinzu_Kürz!$J$7:$J$506,A3_Hinzu_Kürz!$H$7:$H$506,A2_SaLi!$A205)</f>
        <v>0</v>
      </c>
      <c r="J205" s="412">
        <f t="shared" si="3"/>
        <v>0</v>
      </c>
    </row>
    <row r="206" spans="1:10" x14ac:dyDescent="0.25">
      <c r="A206" s="387" t="str">
        <f>IF(AND(B206&lt;&gt;"",E206&lt;&gt;""),_xlfn.TEXTJOIN("-",FALSE,B206,C206,INDEX('Drop-Down Listen'!$K$2:$K$71,MATCH(E206,'Drop-Down Listen'!$B$2:$B$71,0),0)),IF(AND(B206="",E206=""),"Bitte Konto und GuV-Position angeben",IF(B206="","Bitte Konto angeben","Bitte GuV-Position angeben")))</f>
        <v>Bitte Konto und GuV-Position angeben</v>
      </c>
      <c r="B206" s="418"/>
      <c r="C206" s="418"/>
      <c r="D206" s="418"/>
      <c r="E206" s="418"/>
      <c r="F206" s="419"/>
      <c r="G206" s="419"/>
      <c r="H206" s="419"/>
      <c r="I206" s="414">
        <f>SUMIFS(A3_Hinzu_Kürz!$J$7:$J$506,A3_Hinzu_Kürz!$H$7:$H$506,A2_SaLi!$A206)</f>
        <v>0</v>
      </c>
      <c r="J206" s="412">
        <f t="shared" si="3"/>
        <v>0</v>
      </c>
    </row>
    <row r="207" spans="1:10" x14ac:dyDescent="0.25">
      <c r="A207" s="387" t="str">
        <f>IF(AND(B207&lt;&gt;"",E207&lt;&gt;""),_xlfn.TEXTJOIN("-",FALSE,B207,C207,INDEX('Drop-Down Listen'!$K$2:$K$71,MATCH(E207,'Drop-Down Listen'!$B$2:$B$71,0),0)),IF(AND(B207="",E207=""),"Bitte Konto und GuV-Position angeben",IF(B207="","Bitte Konto angeben","Bitte GuV-Position angeben")))</f>
        <v>Bitte Konto und GuV-Position angeben</v>
      </c>
      <c r="B207" s="418"/>
      <c r="C207" s="418"/>
      <c r="D207" s="418"/>
      <c r="E207" s="418"/>
      <c r="F207" s="419"/>
      <c r="G207" s="419"/>
      <c r="H207" s="419"/>
      <c r="I207" s="414">
        <f>SUMIFS(A3_Hinzu_Kürz!$J$7:$J$506,A3_Hinzu_Kürz!$H$7:$H$506,A2_SaLi!$A207)</f>
        <v>0</v>
      </c>
      <c r="J207" s="412">
        <f t="shared" si="3"/>
        <v>0</v>
      </c>
    </row>
    <row r="208" spans="1:10" x14ac:dyDescent="0.25">
      <c r="A208" s="387" t="str">
        <f>IF(AND(B208&lt;&gt;"",E208&lt;&gt;""),_xlfn.TEXTJOIN("-",FALSE,B208,C208,INDEX('Drop-Down Listen'!$K$2:$K$71,MATCH(E208,'Drop-Down Listen'!$B$2:$B$71,0),0)),IF(AND(B208="",E208=""),"Bitte Konto und GuV-Position angeben",IF(B208="","Bitte Konto angeben","Bitte GuV-Position angeben")))</f>
        <v>Bitte Konto und GuV-Position angeben</v>
      </c>
      <c r="B208" s="418"/>
      <c r="C208" s="418"/>
      <c r="D208" s="418"/>
      <c r="E208" s="418"/>
      <c r="F208" s="419"/>
      <c r="G208" s="419"/>
      <c r="H208" s="419"/>
      <c r="I208" s="414">
        <f>SUMIFS(A3_Hinzu_Kürz!$J$7:$J$506,A3_Hinzu_Kürz!$H$7:$H$506,A2_SaLi!$A208)</f>
        <v>0</v>
      </c>
      <c r="J208" s="412">
        <f t="shared" si="3"/>
        <v>0</v>
      </c>
    </row>
    <row r="209" spans="1:10" x14ac:dyDescent="0.25">
      <c r="A209" s="387" t="str">
        <f>IF(AND(B209&lt;&gt;"",E209&lt;&gt;""),_xlfn.TEXTJOIN("-",FALSE,B209,C209,INDEX('Drop-Down Listen'!$K$2:$K$71,MATCH(E209,'Drop-Down Listen'!$B$2:$B$71,0),0)),IF(AND(B209="",E209=""),"Bitte Konto und GuV-Position angeben",IF(B209="","Bitte Konto angeben","Bitte GuV-Position angeben")))</f>
        <v>Bitte Konto und GuV-Position angeben</v>
      </c>
      <c r="B209" s="418"/>
      <c r="C209" s="418"/>
      <c r="D209" s="418"/>
      <c r="E209" s="418"/>
      <c r="F209" s="419"/>
      <c r="G209" s="419"/>
      <c r="H209" s="419"/>
      <c r="I209" s="414">
        <f>SUMIFS(A3_Hinzu_Kürz!$J$7:$J$506,A3_Hinzu_Kürz!$H$7:$H$506,A2_SaLi!$A209)</f>
        <v>0</v>
      </c>
      <c r="J209" s="412">
        <f t="shared" si="3"/>
        <v>0</v>
      </c>
    </row>
    <row r="210" spans="1:10" x14ac:dyDescent="0.25">
      <c r="A210" s="387" t="str">
        <f>IF(AND(B210&lt;&gt;"",E210&lt;&gt;""),_xlfn.TEXTJOIN("-",FALSE,B210,C210,INDEX('Drop-Down Listen'!$K$2:$K$71,MATCH(E210,'Drop-Down Listen'!$B$2:$B$71,0),0)),IF(AND(B210="",E210=""),"Bitte Konto und GuV-Position angeben",IF(B210="","Bitte Konto angeben","Bitte GuV-Position angeben")))</f>
        <v>Bitte Konto und GuV-Position angeben</v>
      </c>
      <c r="B210" s="418"/>
      <c r="C210" s="418"/>
      <c r="D210" s="418"/>
      <c r="E210" s="418"/>
      <c r="F210" s="419"/>
      <c r="G210" s="419"/>
      <c r="H210" s="419"/>
      <c r="I210" s="414">
        <f>SUMIFS(A3_Hinzu_Kürz!$J$7:$J$506,A3_Hinzu_Kürz!$H$7:$H$506,A2_SaLi!$A210)</f>
        <v>0</v>
      </c>
      <c r="J210" s="412">
        <f t="shared" si="3"/>
        <v>0</v>
      </c>
    </row>
    <row r="211" spans="1:10" x14ac:dyDescent="0.25">
      <c r="A211" s="387" t="str">
        <f>IF(AND(B211&lt;&gt;"",E211&lt;&gt;""),_xlfn.TEXTJOIN("-",FALSE,B211,C211,INDEX('Drop-Down Listen'!$K$2:$K$71,MATCH(E211,'Drop-Down Listen'!$B$2:$B$71,0),0)),IF(AND(B211="",E211=""),"Bitte Konto und GuV-Position angeben",IF(B211="","Bitte Konto angeben","Bitte GuV-Position angeben")))</f>
        <v>Bitte Konto und GuV-Position angeben</v>
      </c>
      <c r="B211" s="418"/>
      <c r="C211" s="418"/>
      <c r="D211" s="418"/>
      <c r="E211" s="418"/>
      <c r="F211" s="419"/>
      <c r="G211" s="419"/>
      <c r="H211" s="419"/>
      <c r="I211" s="414">
        <f>SUMIFS(A3_Hinzu_Kürz!$J$7:$J$506,A3_Hinzu_Kürz!$H$7:$H$506,A2_SaLi!$A211)</f>
        <v>0</v>
      </c>
      <c r="J211" s="412">
        <f t="shared" si="3"/>
        <v>0</v>
      </c>
    </row>
    <row r="212" spans="1:10" x14ac:dyDescent="0.25">
      <c r="A212" s="387" t="str">
        <f>IF(AND(B212&lt;&gt;"",E212&lt;&gt;""),_xlfn.TEXTJOIN("-",FALSE,B212,C212,INDEX('Drop-Down Listen'!$K$2:$K$71,MATCH(E212,'Drop-Down Listen'!$B$2:$B$71,0),0)),IF(AND(B212="",E212=""),"Bitte Konto und GuV-Position angeben",IF(B212="","Bitte Konto angeben","Bitte GuV-Position angeben")))</f>
        <v>Bitte Konto und GuV-Position angeben</v>
      </c>
      <c r="B212" s="418"/>
      <c r="C212" s="418"/>
      <c r="D212" s="418"/>
      <c r="E212" s="418"/>
      <c r="F212" s="419"/>
      <c r="G212" s="419"/>
      <c r="H212" s="419"/>
      <c r="I212" s="414">
        <f>SUMIFS(A3_Hinzu_Kürz!$J$7:$J$506,A3_Hinzu_Kürz!$H$7:$H$506,A2_SaLi!$A212)</f>
        <v>0</v>
      </c>
      <c r="J212" s="412">
        <f t="shared" si="3"/>
        <v>0</v>
      </c>
    </row>
    <row r="213" spans="1:10" x14ac:dyDescent="0.25">
      <c r="A213" s="387" t="str">
        <f>IF(AND(B213&lt;&gt;"",E213&lt;&gt;""),_xlfn.TEXTJOIN("-",FALSE,B213,C213,INDEX('Drop-Down Listen'!$K$2:$K$71,MATCH(E213,'Drop-Down Listen'!$B$2:$B$71,0),0)),IF(AND(B213="",E213=""),"Bitte Konto und GuV-Position angeben",IF(B213="","Bitte Konto angeben","Bitte GuV-Position angeben")))</f>
        <v>Bitte Konto und GuV-Position angeben</v>
      </c>
      <c r="B213" s="418"/>
      <c r="C213" s="418"/>
      <c r="D213" s="418"/>
      <c r="E213" s="418"/>
      <c r="F213" s="419"/>
      <c r="G213" s="419"/>
      <c r="H213" s="419"/>
      <c r="I213" s="414">
        <f>SUMIFS(A3_Hinzu_Kürz!$J$7:$J$506,A3_Hinzu_Kürz!$H$7:$H$506,A2_SaLi!$A213)</f>
        <v>0</v>
      </c>
      <c r="J213" s="412">
        <f t="shared" si="3"/>
        <v>0</v>
      </c>
    </row>
    <row r="214" spans="1:10" x14ac:dyDescent="0.25">
      <c r="A214" s="387" t="str">
        <f>IF(AND(B214&lt;&gt;"",E214&lt;&gt;""),_xlfn.TEXTJOIN("-",FALSE,B214,C214,INDEX('Drop-Down Listen'!$K$2:$K$71,MATCH(E214,'Drop-Down Listen'!$B$2:$B$71,0),0)),IF(AND(B214="",E214=""),"Bitte Konto und GuV-Position angeben",IF(B214="","Bitte Konto angeben","Bitte GuV-Position angeben")))</f>
        <v>Bitte Konto und GuV-Position angeben</v>
      </c>
      <c r="B214" s="418"/>
      <c r="C214" s="418"/>
      <c r="D214" s="418"/>
      <c r="E214" s="418"/>
      <c r="F214" s="419"/>
      <c r="G214" s="419"/>
      <c r="H214" s="419"/>
      <c r="I214" s="414">
        <f>SUMIFS(A3_Hinzu_Kürz!$J$7:$J$506,A3_Hinzu_Kürz!$H$7:$H$506,A2_SaLi!$A214)</f>
        <v>0</v>
      </c>
      <c r="J214" s="412">
        <f t="shared" si="3"/>
        <v>0</v>
      </c>
    </row>
    <row r="215" spans="1:10" x14ac:dyDescent="0.25">
      <c r="A215" s="387" t="str">
        <f>IF(AND(B215&lt;&gt;"",E215&lt;&gt;""),_xlfn.TEXTJOIN("-",FALSE,B215,C215,INDEX('Drop-Down Listen'!$K$2:$K$71,MATCH(E215,'Drop-Down Listen'!$B$2:$B$71,0),0)),IF(AND(B215="",E215=""),"Bitte Konto und GuV-Position angeben",IF(B215="","Bitte Konto angeben","Bitte GuV-Position angeben")))</f>
        <v>Bitte Konto und GuV-Position angeben</v>
      </c>
      <c r="B215" s="418"/>
      <c r="C215" s="418"/>
      <c r="D215" s="418"/>
      <c r="E215" s="418"/>
      <c r="F215" s="419"/>
      <c r="G215" s="419"/>
      <c r="H215" s="419"/>
      <c r="I215" s="414">
        <f>SUMIFS(A3_Hinzu_Kürz!$J$7:$J$506,A3_Hinzu_Kürz!$H$7:$H$506,A2_SaLi!$A215)</f>
        <v>0</v>
      </c>
      <c r="J215" s="412">
        <f t="shared" si="3"/>
        <v>0</v>
      </c>
    </row>
    <row r="216" spans="1:10" x14ac:dyDescent="0.25">
      <c r="A216" s="387" t="str">
        <f>IF(AND(B216&lt;&gt;"",E216&lt;&gt;""),_xlfn.TEXTJOIN("-",FALSE,B216,C216,INDEX('Drop-Down Listen'!$K$2:$K$71,MATCH(E216,'Drop-Down Listen'!$B$2:$B$71,0),0)),IF(AND(B216="",E216=""),"Bitte Konto und GuV-Position angeben",IF(B216="","Bitte Konto angeben","Bitte GuV-Position angeben")))</f>
        <v>Bitte Konto und GuV-Position angeben</v>
      </c>
      <c r="B216" s="418"/>
      <c r="C216" s="418"/>
      <c r="D216" s="418"/>
      <c r="E216" s="418"/>
      <c r="F216" s="419"/>
      <c r="G216" s="419"/>
      <c r="H216" s="419"/>
      <c r="I216" s="414">
        <f>SUMIFS(A3_Hinzu_Kürz!$J$7:$J$506,A3_Hinzu_Kürz!$H$7:$H$506,A2_SaLi!$A216)</f>
        <v>0</v>
      </c>
      <c r="J216" s="412">
        <f t="shared" si="3"/>
        <v>0</v>
      </c>
    </row>
    <row r="217" spans="1:10" x14ac:dyDescent="0.25">
      <c r="A217" s="387" t="str">
        <f>IF(AND(B217&lt;&gt;"",E217&lt;&gt;""),_xlfn.TEXTJOIN("-",FALSE,B217,C217,INDEX('Drop-Down Listen'!$K$2:$K$71,MATCH(E217,'Drop-Down Listen'!$B$2:$B$71,0),0)),IF(AND(B217="",E217=""),"Bitte Konto und GuV-Position angeben",IF(B217="","Bitte Konto angeben","Bitte GuV-Position angeben")))</f>
        <v>Bitte Konto und GuV-Position angeben</v>
      </c>
      <c r="B217" s="418"/>
      <c r="C217" s="418"/>
      <c r="D217" s="418"/>
      <c r="E217" s="418"/>
      <c r="F217" s="419"/>
      <c r="G217" s="419"/>
      <c r="H217" s="419"/>
      <c r="I217" s="414">
        <f>SUMIFS(A3_Hinzu_Kürz!$J$7:$J$506,A3_Hinzu_Kürz!$H$7:$H$506,A2_SaLi!$A217)</f>
        <v>0</v>
      </c>
      <c r="J217" s="412">
        <f t="shared" si="3"/>
        <v>0</v>
      </c>
    </row>
    <row r="218" spans="1:10" x14ac:dyDescent="0.25">
      <c r="A218" s="387" t="str">
        <f>IF(AND(B218&lt;&gt;"",E218&lt;&gt;""),_xlfn.TEXTJOIN("-",FALSE,B218,C218,INDEX('Drop-Down Listen'!$K$2:$K$71,MATCH(E218,'Drop-Down Listen'!$B$2:$B$71,0),0)),IF(AND(B218="",E218=""),"Bitte Konto und GuV-Position angeben",IF(B218="","Bitte Konto angeben","Bitte GuV-Position angeben")))</f>
        <v>Bitte Konto und GuV-Position angeben</v>
      </c>
      <c r="B218" s="418"/>
      <c r="C218" s="418"/>
      <c r="D218" s="418"/>
      <c r="E218" s="418"/>
      <c r="F218" s="419"/>
      <c r="G218" s="419"/>
      <c r="H218" s="419"/>
      <c r="I218" s="414">
        <f>SUMIFS(A3_Hinzu_Kürz!$J$7:$J$506,A3_Hinzu_Kürz!$H$7:$H$506,A2_SaLi!$A218)</f>
        <v>0</v>
      </c>
      <c r="J218" s="412">
        <f t="shared" si="3"/>
        <v>0</v>
      </c>
    </row>
    <row r="219" spans="1:10" x14ac:dyDescent="0.25">
      <c r="A219" s="387" t="str">
        <f>IF(AND(B219&lt;&gt;"",E219&lt;&gt;""),_xlfn.TEXTJOIN("-",FALSE,B219,C219,INDEX('Drop-Down Listen'!$K$2:$K$71,MATCH(E219,'Drop-Down Listen'!$B$2:$B$71,0),0)),IF(AND(B219="",E219=""),"Bitte Konto und GuV-Position angeben",IF(B219="","Bitte Konto angeben","Bitte GuV-Position angeben")))</f>
        <v>Bitte Konto und GuV-Position angeben</v>
      </c>
      <c r="B219" s="418"/>
      <c r="C219" s="418"/>
      <c r="D219" s="418"/>
      <c r="E219" s="418"/>
      <c r="F219" s="419"/>
      <c r="G219" s="419"/>
      <c r="H219" s="419"/>
      <c r="I219" s="414">
        <f>SUMIFS(A3_Hinzu_Kürz!$J$7:$J$506,A3_Hinzu_Kürz!$H$7:$H$506,A2_SaLi!$A219)</f>
        <v>0</v>
      </c>
      <c r="J219" s="412">
        <f t="shared" si="3"/>
        <v>0</v>
      </c>
    </row>
    <row r="220" spans="1:10" x14ac:dyDescent="0.25">
      <c r="A220" s="387" t="str">
        <f>IF(AND(B220&lt;&gt;"",E220&lt;&gt;""),_xlfn.TEXTJOIN("-",FALSE,B220,C220,INDEX('Drop-Down Listen'!$K$2:$K$71,MATCH(E220,'Drop-Down Listen'!$B$2:$B$71,0),0)),IF(AND(B220="",E220=""),"Bitte Konto und GuV-Position angeben",IF(B220="","Bitte Konto angeben","Bitte GuV-Position angeben")))</f>
        <v>Bitte Konto und GuV-Position angeben</v>
      </c>
      <c r="B220" s="418"/>
      <c r="C220" s="418"/>
      <c r="D220" s="418"/>
      <c r="E220" s="418"/>
      <c r="F220" s="419"/>
      <c r="G220" s="419"/>
      <c r="H220" s="419"/>
      <c r="I220" s="414">
        <f>SUMIFS(A3_Hinzu_Kürz!$J$7:$J$506,A3_Hinzu_Kürz!$H$7:$H$506,A2_SaLi!$A220)</f>
        <v>0</v>
      </c>
      <c r="J220" s="412">
        <f t="shared" si="3"/>
        <v>0</v>
      </c>
    </row>
    <row r="221" spans="1:10" x14ac:dyDescent="0.25">
      <c r="A221" s="387" t="str">
        <f>IF(AND(B221&lt;&gt;"",E221&lt;&gt;""),_xlfn.TEXTJOIN("-",FALSE,B221,C221,INDEX('Drop-Down Listen'!$K$2:$K$71,MATCH(E221,'Drop-Down Listen'!$B$2:$B$71,0),0)),IF(AND(B221="",E221=""),"Bitte Konto und GuV-Position angeben",IF(B221="","Bitte Konto angeben","Bitte GuV-Position angeben")))</f>
        <v>Bitte Konto und GuV-Position angeben</v>
      </c>
      <c r="B221" s="418"/>
      <c r="C221" s="418"/>
      <c r="D221" s="418"/>
      <c r="E221" s="418"/>
      <c r="F221" s="419"/>
      <c r="G221" s="419"/>
      <c r="H221" s="419"/>
      <c r="I221" s="414">
        <f>SUMIFS(A3_Hinzu_Kürz!$J$7:$J$506,A3_Hinzu_Kürz!$H$7:$H$506,A2_SaLi!$A221)</f>
        <v>0</v>
      </c>
      <c r="J221" s="412">
        <f t="shared" si="3"/>
        <v>0</v>
      </c>
    </row>
    <row r="222" spans="1:10" x14ac:dyDescent="0.25">
      <c r="A222" s="387" t="str">
        <f>IF(AND(B222&lt;&gt;"",E222&lt;&gt;""),_xlfn.TEXTJOIN("-",FALSE,B222,C222,INDEX('Drop-Down Listen'!$K$2:$K$71,MATCH(E222,'Drop-Down Listen'!$B$2:$B$71,0),0)),IF(AND(B222="",E222=""),"Bitte Konto und GuV-Position angeben",IF(B222="","Bitte Konto angeben","Bitte GuV-Position angeben")))</f>
        <v>Bitte Konto und GuV-Position angeben</v>
      </c>
      <c r="B222" s="418"/>
      <c r="C222" s="418"/>
      <c r="D222" s="418"/>
      <c r="E222" s="418"/>
      <c r="F222" s="419"/>
      <c r="G222" s="419"/>
      <c r="H222" s="419"/>
      <c r="I222" s="414">
        <f>SUMIFS(A3_Hinzu_Kürz!$J$7:$J$506,A3_Hinzu_Kürz!$H$7:$H$506,A2_SaLi!$A222)</f>
        <v>0</v>
      </c>
      <c r="J222" s="412">
        <f t="shared" si="3"/>
        <v>0</v>
      </c>
    </row>
    <row r="223" spans="1:10" x14ac:dyDescent="0.25">
      <c r="A223" s="387" t="str">
        <f>IF(AND(B223&lt;&gt;"",E223&lt;&gt;""),_xlfn.TEXTJOIN("-",FALSE,B223,C223,INDEX('Drop-Down Listen'!$K$2:$K$71,MATCH(E223,'Drop-Down Listen'!$B$2:$B$71,0),0)),IF(AND(B223="",E223=""),"Bitte Konto und GuV-Position angeben",IF(B223="","Bitte Konto angeben","Bitte GuV-Position angeben")))</f>
        <v>Bitte Konto und GuV-Position angeben</v>
      </c>
      <c r="B223" s="418"/>
      <c r="C223" s="418"/>
      <c r="D223" s="418"/>
      <c r="E223" s="418"/>
      <c r="F223" s="419"/>
      <c r="G223" s="419"/>
      <c r="H223" s="419"/>
      <c r="I223" s="414">
        <f>SUMIFS(A3_Hinzu_Kürz!$J$7:$J$506,A3_Hinzu_Kürz!$H$7:$H$506,A2_SaLi!$A223)</f>
        <v>0</v>
      </c>
      <c r="J223" s="412">
        <f t="shared" si="3"/>
        <v>0</v>
      </c>
    </row>
    <row r="224" spans="1:10" x14ac:dyDescent="0.25">
      <c r="A224" s="387" t="str">
        <f>IF(AND(B224&lt;&gt;"",E224&lt;&gt;""),_xlfn.TEXTJOIN("-",FALSE,B224,C224,INDEX('Drop-Down Listen'!$K$2:$K$71,MATCH(E224,'Drop-Down Listen'!$B$2:$B$71,0),0)),IF(AND(B224="",E224=""),"Bitte Konto und GuV-Position angeben",IF(B224="","Bitte Konto angeben","Bitte GuV-Position angeben")))</f>
        <v>Bitte Konto und GuV-Position angeben</v>
      </c>
      <c r="B224" s="418"/>
      <c r="C224" s="418"/>
      <c r="D224" s="418"/>
      <c r="E224" s="418"/>
      <c r="F224" s="419"/>
      <c r="G224" s="419"/>
      <c r="H224" s="419"/>
      <c r="I224" s="414">
        <f>SUMIFS(A3_Hinzu_Kürz!$J$7:$J$506,A3_Hinzu_Kürz!$H$7:$H$506,A2_SaLi!$A224)</f>
        <v>0</v>
      </c>
      <c r="J224" s="412">
        <f t="shared" si="3"/>
        <v>0</v>
      </c>
    </row>
    <row r="225" spans="1:10" x14ac:dyDescent="0.25">
      <c r="A225" s="387" t="str">
        <f>IF(AND(B225&lt;&gt;"",E225&lt;&gt;""),_xlfn.TEXTJOIN("-",FALSE,B225,C225,INDEX('Drop-Down Listen'!$K$2:$K$71,MATCH(E225,'Drop-Down Listen'!$B$2:$B$71,0),0)),IF(AND(B225="",E225=""),"Bitte Konto und GuV-Position angeben",IF(B225="","Bitte Konto angeben","Bitte GuV-Position angeben")))</f>
        <v>Bitte Konto und GuV-Position angeben</v>
      </c>
      <c r="B225" s="418"/>
      <c r="C225" s="418"/>
      <c r="D225" s="418"/>
      <c r="E225" s="418"/>
      <c r="F225" s="419"/>
      <c r="G225" s="419"/>
      <c r="H225" s="419"/>
      <c r="I225" s="414">
        <f>SUMIFS(A3_Hinzu_Kürz!$J$7:$J$506,A3_Hinzu_Kürz!$H$7:$H$506,A2_SaLi!$A225)</f>
        <v>0</v>
      </c>
      <c r="J225" s="412">
        <f t="shared" si="3"/>
        <v>0</v>
      </c>
    </row>
    <row r="226" spans="1:10" x14ac:dyDescent="0.25">
      <c r="A226" s="387" t="str">
        <f>IF(AND(B226&lt;&gt;"",E226&lt;&gt;""),_xlfn.TEXTJOIN("-",FALSE,B226,C226,INDEX('Drop-Down Listen'!$K$2:$K$71,MATCH(E226,'Drop-Down Listen'!$B$2:$B$71,0),0)),IF(AND(B226="",E226=""),"Bitte Konto und GuV-Position angeben",IF(B226="","Bitte Konto angeben","Bitte GuV-Position angeben")))</f>
        <v>Bitte Konto und GuV-Position angeben</v>
      </c>
      <c r="B226" s="418"/>
      <c r="C226" s="418"/>
      <c r="D226" s="418"/>
      <c r="E226" s="418"/>
      <c r="F226" s="419"/>
      <c r="G226" s="419"/>
      <c r="H226" s="419"/>
      <c r="I226" s="414">
        <f>SUMIFS(A3_Hinzu_Kürz!$J$7:$J$506,A3_Hinzu_Kürz!$H$7:$H$506,A2_SaLi!$A226)</f>
        <v>0</v>
      </c>
      <c r="J226" s="412">
        <f t="shared" si="3"/>
        <v>0</v>
      </c>
    </row>
    <row r="227" spans="1:10" x14ac:dyDescent="0.25">
      <c r="A227" s="387" t="str">
        <f>IF(AND(B227&lt;&gt;"",E227&lt;&gt;""),_xlfn.TEXTJOIN("-",FALSE,B227,C227,INDEX('Drop-Down Listen'!$K$2:$K$71,MATCH(E227,'Drop-Down Listen'!$B$2:$B$71,0),0)),IF(AND(B227="",E227=""),"Bitte Konto und GuV-Position angeben",IF(B227="","Bitte Konto angeben","Bitte GuV-Position angeben")))</f>
        <v>Bitte Konto und GuV-Position angeben</v>
      </c>
      <c r="B227" s="418"/>
      <c r="C227" s="418"/>
      <c r="D227" s="418"/>
      <c r="E227" s="418"/>
      <c r="F227" s="419"/>
      <c r="G227" s="419"/>
      <c r="H227" s="419"/>
      <c r="I227" s="414">
        <f>SUMIFS(A3_Hinzu_Kürz!$J$7:$J$506,A3_Hinzu_Kürz!$H$7:$H$506,A2_SaLi!$A227)</f>
        <v>0</v>
      </c>
      <c r="J227" s="412">
        <f t="shared" si="3"/>
        <v>0</v>
      </c>
    </row>
    <row r="228" spans="1:10" x14ac:dyDescent="0.25">
      <c r="A228" s="387" t="str">
        <f>IF(AND(B228&lt;&gt;"",E228&lt;&gt;""),_xlfn.TEXTJOIN("-",FALSE,B228,C228,INDEX('Drop-Down Listen'!$K$2:$K$71,MATCH(E228,'Drop-Down Listen'!$B$2:$B$71,0),0)),IF(AND(B228="",E228=""),"Bitte Konto und GuV-Position angeben",IF(B228="","Bitte Konto angeben","Bitte GuV-Position angeben")))</f>
        <v>Bitte Konto und GuV-Position angeben</v>
      </c>
      <c r="B228" s="418"/>
      <c r="C228" s="418"/>
      <c r="D228" s="418"/>
      <c r="E228" s="418"/>
      <c r="F228" s="419"/>
      <c r="G228" s="419"/>
      <c r="H228" s="419"/>
      <c r="I228" s="414">
        <f>SUMIFS(A3_Hinzu_Kürz!$J$7:$J$506,A3_Hinzu_Kürz!$H$7:$H$506,A2_SaLi!$A228)</f>
        <v>0</v>
      </c>
      <c r="J228" s="412">
        <f t="shared" si="3"/>
        <v>0</v>
      </c>
    </row>
    <row r="229" spans="1:10" x14ac:dyDescent="0.25">
      <c r="A229" s="387" t="str">
        <f>IF(AND(B229&lt;&gt;"",E229&lt;&gt;""),_xlfn.TEXTJOIN("-",FALSE,B229,C229,INDEX('Drop-Down Listen'!$K$2:$K$71,MATCH(E229,'Drop-Down Listen'!$B$2:$B$71,0),0)),IF(AND(B229="",E229=""),"Bitte Konto und GuV-Position angeben",IF(B229="","Bitte Konto angeben","Bitte GuV-Position angeben")))</f>
        <v>Bitte Konto und GuV-Position angeben</v>
      </c>
      <c r="B229" s="418"/>
      <c r="C229" s="418"/>
      <c r="D229" s="418"/>
      <c r="E229" s="418"/>
      <c r="F229" s="419"/>
      <c r="G229" s="419"/>
      <c r="H229" s="419"/>
      <c r="I229" s="414">
        <f>SUMIFS(A3_Hinzu_Kürz!$J$7:$J$506,A3_Hinzu_Kürz!$H$7:$H$506,A2_SaLi!$A229)</f>
        <v>0</v>
      </c>
      <c r="J229" s="412">
        <f t="shared" si="3"/>
        <v>0</v>
      </c>
    </row>
    <row r="230" spans="1:10" x14ac:dyDescent="0.25">
      <c r="A230" s="387" t="str">
        <f>IF(AND(B230&lt;&gt;"",E230&lt;&gt;""),_xlfn.TEXTJOIN("-",FALSE,B230,C230,INDEX('Drop-Down Listen'!$K$2:$K$71,MATCH(E230,'Drop-Down Listen'!$B$2:$B$71,0),0)),IF(AND(B230="",E230=""),"Bitte Konto und GuV-Position angeben",IF(B230="","Bitte Konto angeben","Bitte GuV-Position angeben")))</f>
        <v>Bitte Konto und GuV-Position angeben</v>
      </c>
      <c r="B230" s="418"/>
      <c r="C230" s="418"/>
      <c r="D230" s="418"/>
      <c r="E230" s="418"/>
      <c r="F230" s="419"/>
      <c r="G230" s="419"/>
      <c r="H230" s="419"/>
      <c r="I230" s="414">
        <f>SUMIFS(A3_Hinzu_Kürz!$J$7:$J$506,A3_Hinzu_Kürz!$H$7:$H$506,A2_SaLi!$A230)</f>
        <v>0</v>
      </c>
      <c r="J230" s="412">
        <f t="shared" si="3"/>
        <v>0</v>
      </c>
    </row>
    <row r="231" spans="1:10" x14ac:dyDescent="0.25">
      <c r="A231" s="387" t="str">
        <f>IF(AND(B231&lt;&gt;"",E231&lt;&gt;""),_xlfn.TEXTJOIN("-",FALSE,B231,C231,INDEX('Drop-Down Listen'!$K$2:$K$71,MATCH(E231,'Drop-Down Listen'!$B$2:$B$71,0),0)),IF(AND(B231="",E231=""),"Bitte Konto und GuV-Position angeben",IF(B231="","Bitte Konto angeben","Bitte GuV-Position angeben")))</f>
        <v>Bitte Konto und GuV-Position angeben</v>
      </c>
      <c r="B231" s="418"/>
      <c r="C231" s="418"/>
      <c r="D231" s="418"/>
      <c r="E231" s="418"/>
      <c r="F231" s="419"/>
      <c r="G231" s="419"/>
      <c r="H231" s="419"/>
      <c r="I231" s="414">
        <f>SUMIFS(A3_Hinzu_Kürz!$J$7:$J$506,A3_Hinzu_Kürz!$H$7:$H$506,A2_SaLi!$A231)</f>
        <v>0</v>
      </c>
      <c r="J231" s="412">
        <f t="shared" si="3"/>
        <v>0</v>
      </c>
    </row>
    <row r="232" spans="1:10" x14ac:dyDescent="0.25">
      <c r="A232" s="387" t="str">
        <f>IF(AND(B232&lt;&gt;"",E232&lt;&gt;""),_xlfn.TEXTJOIN("-",FALSE,B232,C232,INDEX('Drop-Down Listen'!$K$2:$K$71,MATCH(E232,'Drop-Down Listen'!$B$2:$B$71,0),0)),IF(AND(B232="",E232=""),"Bitte Konto und GuV-Position angeben",IF(B232="","Bitte Konto angeben","Bitte GuV-Position angeben")))</f>
        <v>Bitte Konto und GuV-Position angeben</v>
      </c>
      <c r="B232" s="418"/>
      <c r="C232" s="418"/>
      <c r="D232" s="418"/>
      <c r="E232" s="418"/>
      <c r="F232" s="419"/>
      <c r="G232" s="419"/>
      <c r="H232" s="419"/>
      <c r="I232" s="414">
        <f>SUMIFS(A3_Hinzu_Kürz!$J$7:$J$506,A3_Hinzu_Kürz!$H$7:$H$506,A2_SaLi!$A232)</f>
        <v>0</v>
      </c>
      <c r="J232" s="412">
        <f t="shared" si="3"/>
        <v>0</v>
      </c>
    </row>
    <row r="233" spans="1:10" x14ac:dyDescent="0.25">
      <c r="A233" s="387" t="str">
        <f>IF(AND(B233&lt;&gt;"",E233&lt;&gt;""),_xlfn.TEXTJOIN("-",FALSE,B233,C233,INDEX('Drop-Down Listen'!$K$2:$K$71,MATCH(E233,'Drop-Down Listen'!$B$2:$B$71,0),0)),IF(AND(B233="",E233=""),"Bitte Konto und GuV-Position angeben",IF(B233="","Bitte Konto angeben","Bitte GuV-Position angeben")))</f>
        <v>Bitte Konto und GuV-Position angeben</v>
      </c>
      <c r="B233" s="418"/>
      <c r="C233" s="418"/>
      <c r="D233" s="418"/>
      <c r="E233" s="418"/>
      <c r="F233" s="419"/>
      <c r="G233" s="419"/>
      <c r="H233" s="419"/>
      <c r="I233" s="414">
        <f>SUMIFS(A3_Hinzu_Kürz!$J$7:$J$506,A3_Hinzu_Kürz!$H$7:$H$506,A2_SaLi!$A233)</f>
        <v>0</v>
      </c>
      <c r="J233" s="412">
        <f t="shared" si="3"/>
        <v>0</v>
      </c>
    </row>
    <row r="234" spans="1:10" x14ac:dyDescent="0.25">
      <c r="A234" s="387" t="str">
        <f>IF(AND(B234&lt;&gt;"",E234&lt;&gt;""),_xlfn.TEXTJOIN("-",FALSE,B234,C234,INDEX('Drop-Down Listen'!$K$2:$K$71,MATCH(E234,'Drop-Down Listen'!$B$2:$B$71,0),0)),IF(AND(B234="",E234=""),"Bitte Konto und GuV-Position angeben",IF(B234="","Bitte Konto angeben","Bitte GuV-Position angeben")))</f>
        <v>Bitte Konto und GuV-Position angeben</v>
      </c>
      <c r="B234" s="418"/>
      <c r="C234" s="418"/>
      <c r="D234" s="418"/>
      <c r="E234" s="418"/>
      <c r="F234" s="419"/>
      <c r="G234" s="419"/>
      <c r="H234" s="419"/>
      <c r="I234" s="414">
        <f>SUMIFS(A3_Hinzu_Kürz!$J$7:$J$506,A3_Hinzu_Kürz!$H$7:$H$506,A2_SaLi!$A234)</f>
        <v>0</v>
      </c>
      <c r="J234" s="412">
        <f t="shared" si="3"/>
        <v>0</v>
      </c>
    </row>
    <row r="235" spans="1:10" x14ac:dyDescent="0.25">
      <c r="A235" s="387" t="str">
        <f>IF(AND(B235&lt;&gt;"",E235&lt;&gt;""),_xlfn.TEXTJOIN("-",FALSE,B235,C235,INDEX('Drop-Down Listen'!$K$2:$K$71,MATCH(E235,'Drop-Down Listen'!$B$2:$B$71,0),0)),IF(AND(B235="",E235=""),"Bitte Konto und GuV-Position angeben",IF(B235="","Bitte Konto angeben","Bitte GuV-Position angeben")))</f>
        <v>Bitte Konto und GuV-Position angeben</v>
      </c>
      <c r="B235" s="418"/>
      <c r="C235" s="418"/>
      <c r="D235" s="418"/>
      <c r="E235" s="418"/>
      <c r="F235" s="419"/>
      <c r="G235" s="419"/>
      <c r="H235" s="419"/>
      <c r="I235" s="414">
        <f>SUMIFS(A3_Hinzu_Kürz!$J$7:$J$506,A3_Hinzu_Kürz!$H$7:$H$506,A2_SaLi!$A235)</f>
        <v>0</v>
      </c>
      <c r="J235" s="412">
        <f t="shared" si="3"/>
        <v>0</v>
      </c>
    </row>
    <row r="236" spans="1:10" x14ac:dyDescent="0.25">
      <c r="A236" s="387" t="str">
        <f>IF(AND(B236&lt;&gt;"",E236&lt;&gt;""),_xlfn.TEXTJOIN("-",FALSE,B236,C236,INDEX('Drop-Down Listen'!$K$2:$K$71,MATCH(E236,'Drop-Down Listen'!$B$2:$B$71,0),0)),IF(AND(B236="",E236=""),"Bitte Konto und GuV-Position angeben",IF(B236="","Bitte Konto angeben","Bitte GuV-Position angeben")))</f>
        <v>Bitte Konto und GuV-Position angeben</v>
      </c>
      <c r="B236" s="418"/>
      <c r="C236" s="418"/>
      <c r="D236" s="418"/>
      <c r="E236" s="418"/>
      <c r="F236" s="419"/>
      <c r="G236" s="419"/>
      <c r="H236" s="419"/>
      <c r="I236" s="414">
        <f>SUMIFS(A3_Hinzu_Kürz!$J$7:$J$506,A3_Hinzu_Kürz!$H$7:$H$506,A2_SaLi!$A236)</f>
        <v>0</v>
      </c>
      <c r="J236" s="412">
        <f t="shared" si="3"/>
        <v>0</v>
      </c>
    </row>
    <row r="237" spans="1:10" x14ac:dyDescent="0.25">
      <c r="A237" s="387" t="str">
        <f>IF(AND(B237&lt;&gt;"",E237&lt;&gt;""),_xlfn.TEXTJOIN("-",FALSE,B237,C237,INDEX('Drop-Down Listen'!$K$2:$K$71,MATCH(E237,'Drop-Down Listen'!$B$2:$B$71,0),0)),IF(AND(B237="",E237=""),"Bitte Konto und GuV-Position angeben",IF(B237="","Bitte Konto angeben","Bitte GuV-Position angeben")))</f>
        <v>Bitte Konto und GuV-Position angeben</v>
      </c>
      <c r="B237" s="418"/>
      <c r="C237" s="418"/>
      <c r="D237" s="418"/>
      <c r="E237" s="418"/>
      <c r="F237" s="419"/>
      <c r="G237" s="419"/>
      <c r="H237" s="419"/>
      <c r="I237" s="414">
        <f>SUMIFS(A3_Hinzu_Kürz!$J$7:$J$506,A3_Hinzu_Kürz!$H$7:$H$506,A2_SaLi!$A237)</f>
        <v>0</v>
      </c>
      <c r="J237" s="412">
        <f t="shared" si="3"/>
        <v>0</v>
      </c>
    </row>
    <row r="238" spans="1:10" x14ac:dyDescent="0.25">
      <c r="A238" s="387" t="str">
        <f>IF(AND(B238&lt;&gt;"",E238&lt;&gt;""),_xlfn.TEXTJOIN("-",FALSE,B238,C238,INDEX('Drop-Down Listen'!$K$2:$K$71,MATCH(E238,'Drop-Down Listen'!$B$2:$B$71,0),0)),IF(AND(B238="",E238=""),"Bitte Konto und GuV-Position angeben",IF(B238="","Bitte Konto angeben","Bitte GuV-Position angeben")))</f>
        <v>Bitte Konto und GuV-Position angeben</v>
      </c>
      <c r="B238" s="418"/>
      <c r="C238" s="418"/>
      <c r="D238" s="418"/>
      <c r="E238" s="418"/>
      <c r="F238" s="419"/>
      <c r="G238" s="419"/>
      <c r="H238" s="419"/>
      <c r="I238" s="414">
        <f>SUMIFS(A3_Hinzu_Kürz!$J$7:$J$506,A3_Hinzu_Kürz!$H$7:$H$506,A2_SaLi!$A238)</f>
        <v>0</v>
      </c>
      <c r="J238" s="412">
        <f t="shared" si="3"/>
        <v>0</v>
      </c>
    </row>
    <row r="239" spans="1:10" x14ac:dyDescent="0.25">
      <c r="A239" s="387" t="str">
        <f>IF(AND(B239&lt;&gt;"",E239&lt;&gt;""),_xlfn.TEXTJOIN("-",FALSE,B239,C239,INDEX('Drop-Down Listen'!$K$2:$K$71,MATCH(E239,'Drop-Down Listen'!$B$2:$B$71,0),0)),IF(AND(B239="",E239=""),"Bitte Konto und GuV-Position angeben",IF(B239="","Bitte Konto angeben","Bitte GuV-Position angeben")))</f>
        <v>Bitte Konto und GuV-Position angeben</v>
      </c>
      <c r="B239" s="418"/>
      <c r="C239" s="418"/>
      <c r="D239" s="418"/>
      <c r="E239" s="418"/>
      <c r="F239" s="419"/>
      <c r="G239" s="419"/>
      <c r="H239" s="419"/>
      <c r="I239" s="414">
        <f>SUMIFS(A3_Hinzu_Kürz!$J$7:$J$506,A3_Hinzu_Kürz!$H$7:$H$506,A2_SaLi!$A239)</f>
        <v>0</v>
      </c>
      <c r="J239" s="412">
        <f t="shared" si="3"/>
        <v>0</v>
      </c>
    </row>
    <row r="240" spans="1:10" x14ac:dyDescent="0.25">
      <c r="A240" s="387" t="str">
        <f>IF(AND(B240&lt;&gt;"",E240&lt;&gt;""),_xlfn.TEXTJOIN("-",FALSE,B240,C240,INDEX('Drop-Down Listen'!$K$2:$K$71,MATCH(E240,'Drop-Down Listen'!$B$2:$B$71,0),0)),IF(AND(B240="",E240=""),"Bitte Konto und GuV-Position angeben",IF(B240="","Bitte Konto angeben","Bitte GuV-Position angeben")))</f>
        <v>Bitte Konto und GuV-Position angeben</v>
      </c>
      <c r="B240" s="418"/>
      <c r="C240" s="418"/>
      <c r="D240" s="418"/>
      <c r="E240" s="418"/>
      <c r="F240" s="419"/>
      <c r="G240" s="419"/>
      <c r="H240" s="419"/>
      <c r="I240" s="414">
        <f>SUMIFS(A3_Hinzu_Kürz!$J$7:$J$506,A3_Hinzu_Kürz!$H$7:$H$506,A2_SaLi!$A240)</f>
        <v>0</v>
      </c>
      <c r="J240" s="412">
        <f t="shared" si="3"/>
        <v>0</v>
      </c>
    </row>
    <row r="241" spans="1:10" x14ac:dyDescent="0.25">
      <c r="A241" s="387" t="str">
        <f>IF(AND(B241&lt;&gt;"",E241&lt;&gt;""),_xlfn.TEXTJOIN("-",FALSE,B241,C241,INDEX('Drop-Down Listen'!$K$2:$K$71,MATCH(E241,'Drop-Down Listen'!$B$2:$B$71,0),0)),IF(AND(B241="",E241=""),"Bitte Konto und GuV-Position angeben",IF(B241="","Bitte Konto angeben","Bitte GuV-Position angeben")))</f>
        <v>Bitte Konto und GuV-Position angeben</v>
      </c>
      <c r="B241" s="418"/>
      <c r="C241" s="418"/>
      <c r="D241" s="418"/>
      <c r="E241" s="418"/>
      <c r="F241" s="419"/>
      <c r="G241" s="419"/>
      <c r="H241" s="419"/>
      <c r="I241" s="414">
        <f>SUMIFS(A3_Hinzu_Kürz!$J$7:$J$506,A3_Hinzu_Kürz!$H$7:$H$506,A2_SaLi!$A241)</f>
        <v>0</v>
      </c>
      <c r="J241" s="412">
        <f t="shared" si="3"/>
        <v>0</v>
      </c>
    </row>
    <row r="242" spans="1:10" x14ac:dyDescent="0.25">
      <c r="A242" s="387" t="str">
        <f>IF(AND(B242&lt;&gt;"",E242&lt;&gt;""),_xlfn.TEXTJOIN("-",FALSE,B242,C242,INDEX('Drop-Down Listen'!$K$2:$K$71,MATCH(E242,'Drop-Down Listen'!$B$2:$B$71,0),0)),IF(AND(B242="",E242=""),"Bitte Konto und GuV-Position angeben",IF(B242="","Bitte Konto angeben","Bitte GuV-Position angeben")))</f>
        <v>Bitte Konto und GuV-Position angeben</v>
      </c>
      <c r="B242" s="418"/>
      <c r="C242" s="418"/>
      <c r="D242" s="418"/>
      <c r="E242" s="418"/>
      <c r="F242" s="419"/>
      <c r="G242" s="419"/>
      <c r="H242" s="419"/>
      <c r="I242" s="414">
        <f>SUMIFS(A3_Hinzu_Kürz!$J$7:$J$506,A3_Hinzu_Kürz!$H$7:$H$506,A2_SaLi!$A242)</f>
        <v>0</v>
      </c>
      <c r="J242" s="412">
        <f t="shared" si="3"/>
        <v>0</v>
      </c>
    </row>
    <row r="243" spans="1:10" x14ac:dyDescent="0.25">
      <c r="A243" s="387" t="str">
        <f>IF(AND(B243&lt;&gt;"",E243&lt;&gt;""),_xlfn.TEXTJOIN("-",FALSE,B243,C243,INDEX('Drop-Down Listen'!$K$2:$K$71,MATCH(E243,'Drop-Down Listen'!$B$2:$B$71,0),0)),IF(AND(B243="",E243=""),"Bitte Konto und GuV-Position angeben",IF(B243="","Bitte Konto angeben","Bitte GuV-Position angeben")))</f>
        <v>Bitte Konto und GuV-Position angeben</v>
      </c>
      <c r="B243" s="418"/>
      <c r="C243" s="418"/>
      <c r="D243" s="418"/>
      <c r="E243" s="418"/>
      <c r="F243" s="419"/>
      <c r="G243" s="419"/>
      <c r="H243" s="419"/>
      <c r="I243" s="414">
        <f>SUMIFS(A3_Hinzu_Kürz!$J$7:$J$506,A3_Hinzu_Kürz!$H$7:$H$506,A2_SaLi!$A243)</f>
        <v>0</v>
      </c>
      <c r="J243" s="412">
        <f t="shared" si="3"/>
        <v>0</v>
      </c>
    </row>
    <row r="244" spans="1:10" x14ac:dyDescent="0.25">
      <c r="A244" s="387" t="str">
        <f>IF(AND(B244&lt;&gt;"",E244&lt;&gt;""),_xlfn.TEXTJOIN("-",FALSE,B244,C244,INDEX('Drop-Down Listen'!$K$2:$K$71,MATCH(E244,'Drop-Down Listen'!$B$2:$B$71,0),0)),IF(AND(B244="",E244=""),"Bitte Konto und GuV-Position angeben",IF(B244="","Bitte Konto angeben","Bitte GuV-Position angeben")))</f>
        <v>Bitte Konto und GuV-Position angeben</v>
      </c>
      <c r="B244" s="418"/>
      <c r="C244" s="418"/>
      <c r="D244" s="418"/>
      <c r="E244" s="418"/>
      <c r="F244" s="419"/>
      <c r="G244" s="419"/>
      <c r="H244" s="419"/>
      <c r="I244" s="414">
        <f>SUMIFS(A3_Hinzu_Kürz!$J$7:$J$506,A3_Hinzu_Kürz!$H$7:$H$506,A2_SaLi!$A244)</f>
        <v>0</v>
      </c>
      <c r="J244" s="412">
        <f t="shared" si="3"/>
        <v>0</v>
      </c>
    </row>
    <row r="245" spans="1:10" x14ac:dyDescent="0.25">
      <c r="A245" s="387" t="str">
        <f>IF(AND(B245&lt;&gt;"",E245&lt;&gt;""),_xlfn.TEXTJOIN("-",FALSE,B245,C245,INDEX('Drop-Down Listen'!$K$2:$K$71,MATCH(E245,'Drop-Down Listen'!$B$2:$B$71,0),0)),IF(AND(B245="",E245=""),"Bitte Konto und GuV-Position angeben",IF(B245="","Bitte Konto angeben","Bitte GuV-Position angeben")))</f>
        <v>Bitte Konto und GuV-Position angeben</v>
      </c>
      <c r="B245" s="418"/>
      <c r="C245" s="418"/>
      <c r="D245" s="418"/>
      <c r="E245" s="418"/>
      <c r="F245" s="419"/>
      <c r="G245" s="419"/>
      <c r="H245" s="419"/>
      <c r="I245" s="414">
        <f>SUMIFS(A3_Hinzu_Kürz!$J$7:$J$506,A3_Hinzu_Kürz!$H$7:$H$506,A2_SaLi!$A245)</f>
        <v>0</v>
      </c>
      <c r="J245" s="412">
        <f t="shared" si="3"/>
        <v>0</v>
      </c>
    </row>
    <row r="246" spans="1:10" x14ac:dyDescent="0.25">
      <c r="A246" s="387" t="str">
        <f>IF(AND(B246&lt;&gt;"",E246&lt;&gt;""),_xlfn.TEXTJOIN("-",FALSE,B246,C246,INDEX('Drop-Down Listen'!$K$2:$K$71,MATCH(E246,'Drop-Down Listen'!$B$2:$B$71,0),0)),IF(AND(B246="",E246=""),"Bitte Konto und GuV-Position angeben",IF(B246="","Bitte Konto angeben","Bitte GuV-Position angeben")))</f>
        <v>Bitte Konto und GuV-Position angeben</v>
      </c>
      <c r="B246" s="418"/>
      <c r="C246" s="418"/>
      <c r="D246" s="418"/>
      <c r="E246" s="418"/>
      <c r="F246" s="419"/>
      <c r="G246" s="419"/>
      <c r="H246" s="419"/>
      <c r="I246" s="414">
        <f>SUMIFS(A3_Hinzu_Kürz!$J$7:$J$506,A3_Hinzu_Kürz!$H$7:$H$506,A2_SaLi!$A246)</f>
        <v>0</v>
      </c>
      <c r="J246" s="412">
        <f t="shared" si="3"/>
        <v>0</v>
      </c>
    </row>
    <row r="247" spans="1:10" x14ac:dyDescent="0.25">
      <c r="A247" s="387" t="str">
        <f>IF(AND(B247&lt;&gt;"",E247&lt;&gt;""),_xlfn.TEXTJOIN("-",FALSE,B247,C247,INDEX('Drop-Down Listen'!$K$2:$K$71,MATCH(E247,'Drop-Down Listen'!$B$2:$B$71,0),0)),IF(AND(B247="",E247=""),"Bitte Konto und GuV-Position angeben",IF(B247="","Bitte Konto angeben","Bitte GuV-Position angeben")))</f>
        <v>Bitte Konto und GuV-Position angeben</v>
      </c>
      <c r="B247" s="418"/>
      <c r="C247" s="418"/>
      <c r="D247" s="418"/>
      <c r="E247" s="418"/>
      <c r="F247" s="419"/>
      <c r="G247" s="419"/>
      <c r="H247" s="419"/>
      <c r="I247" s="414">
        <f>SUMIFS(A3_Hinzu_Kürz!$J$7:$J$506,A3_Hinzu_Kürz!$H$7:$H$506,A2_SaLi!$A247)</f>
        <v>0</v>
      </c>
      <c r="J247" s="412">
        <f t="shared" si="3"/>
        <v>0</v>
      </c>
    </row>
    <row r="248" spans="1:10" x14ac:dyDescent="0.25">
      <c r="A248" s="387" t="str">
        <f>IF(AND(B248&lt;&gt;"",E248&lt;&gt;""),_xlfn.TEXTJOIN("-",FALSE,B248,C248,INDEX('Drop-Down Listen'!$K$2:$K$71,MATCH(E248,'Drop-Down Listen'!$B$2:$B$71,0),0)),IF(AND(B248="",E248=""),"Bitte Konto und GuV-Position angeben",IF(B248="","Bitte Konto angeben","Bitte GuV-Position angeben")))</f>
        <v>Bitte Konto und GuV-Position angeben</v>
      </c>
      <c r="B248" s="418"/>
      <c r="C248" s="418"/>
      <c r="D248" s="418"/>
      <c r="E248" s="418"/>
      <c r="F248" s="419"/>
      <c r="G248" s="419"/>
      <c r="H248" s="419"/>
      <c r="I248" s="414">
        <f>SUMIFS(A3_Hinzu_Kürz!$J$7:$J$506,A3_Hinzu_Kürz!$H$7:$H$506,A2_SaLi!$A248)</f>
        <v>0</v>
      </c>
      <c r="J248" s="412">
        <f t="shared" si="3"/>
        <v>0</v>
      </c>
    </row>
    <row r="249" spans="1:10" x14ac:dyDescent="0.25">
      <c r="A249" s="387" t="str">
        <f>IF(AND(B249&lt;&gt;"",E249&lt;&gt;""),_xlfn.TEXTJOIN("-",FALSE,B249,C249,INDEX('Drop-Down Listen'!$K$2:$K$71,MATCH(E249,'Drop-Down Listen'!$B$2:$B$71,0),0)),IF(AND(B249="",E249=""),"Bitte Konto und GuV-Position angeben",IF(B249="","Bitte Konto angeben","Bitte GuV-Position angeben")))</f>
        <v>Bitte Konto und GuV-Position angeben</v>
      </c>
      <c r="B249" s="418"/>
      <c r="C249" s="418"/>
      <c r="D249" s="418"/>
      <c r="E249" s="418"/>
      <c r="F249" s="419"/>
      <c r="G249" s="419"/>
      <c r="H249" s="419"/>
      <c r="I249" s="414">
        <f>SUMIFS(A3_Hinzu_Kürz!$J$7:$J$506,A3_Hinzu_Kürz!$H$7:$H$506,A2_SaLi!$A249)</f>
        <v>0</v>
      </c>
      <c r="J249" s="412">
        <f t="shared" si="3"/>
        <v>0</v>
      </c>
    </row>
    <row r="250" spans="1:10" x14ac:dyDescent="0.25">
      <c r="A250" s="387" t="str">
        <f>IF(AND(B250&lt;&gt;"",E250&lt;&gt;""),_xlfn.TEXTJOIN("-",FALSE,B250,C250,INDEX('Drop-Down Listen'!$K$2:$K$71,MATCH(E250,'Drop-Down Listen'!$B$2:$B$71,0),0)),IF(AND(B250="",E250=""),"Bitte Konto und GuV-Position angeben",IF(B250="","Bitte Konto angeben","Bitte GuV-Position angeben")))</f>
        <v>Bitte Konto und GuV-Position angeben</v>
      </c>
      <c r="B250" s="418"/>
      <c r="C250" s="418"/>
      <c r="D250" s="418"/>
      <c r="E250" s="418"/>
      <c r="F250" s="419"/>
      <c r="G250" s="419"/>
      <c r="H250" s="419"/>
      <c r="I250" s="414">
        <f>SUMIFS(A3_Hinzu_Kürz!$J$7:$J$506,A3_Hinzu_Kürz!$H$7:$H$506,A2_SaLi!$A250)</f>
        <v>0</v>
      </c>
      <c r="J250" s="412">
        <f t="shared" si="3"/>
        <v>0</v>
      </c>
    </row>
    <row r="251" spans="1:10" x14ac:dyDescent="0.25">
      <c r="A251" s="387" t="str">
        <f>IF(AND(B251&lt;&gt;"",E251&lt;&gt;""),_xlfn.TEXTJOIN("-",FALSE,B251,C251,INDEX('Drop-Down Listen'!$K$2:$K$71,MATCH(E251,'Drop-Down Listen'!$B$2:$B$71,0),0)),IF(AND(B251="",E251=""),"Bitte Konto und GuV-Position angeben",IF(B251="","Bitte Konto angeben","Bitte GuV-Position angeben")))</f>
        <v>Bitte Konto und GuV-Position angeben</v>
      </c>
      <c r="B251" s="418"/>
      <c r="C251" s="418"/>
      <c r="D251" s="418"/>
      <c r="E251" s="418"/>
      <c r="F251" s="419"/>
      <c r="G251" s="419"/>
      <c r="H251" s="419"/>
      <c r="I251" s="414">
        <f>SUMIFS(A3_Hinzu_Kürz!$J$7:$J$506,A3_Hinzu_Kürz!$H$7:$H$506,A2_SaLi!$A251)</f>
        <v>0</v>
      </c>
      <c r="J251" s="412">
        <f t="shared" si="3"/>
        <v>0</v>
      </c>
    </row>
    <row r="252" spans="1:10" x14ac:dyDescent="0.25">
      <c r="A252" s="387" t="str">
        <f>IF(AND(B252&lt;&gt;"",E252&lt;&gt;""),_xlfn.TEXTJOIN("-",FALSE,B252,C252,INDEX('Drop-Down Listen'!$K$2:$K$71,MATCH(E252,'Drop-Down Listen'!$B$2:$B$71,0),0)),IF(AND(B252="",E252=""),"Bitte Konto und GuV-Position angeben",IF(B252="","Bitte Konto angeben","Bitte GuV-Position angeben")))</f>
        <v>Bitte Konto und GuV-Position angeben</v>
      </c>
      <c r="B252" s="418"/>
      <c r="C252" s="418"/>
      <c r="D252" s="418"/>
      <c r="E252" s="418"/>
      <c r="F252" s="419"/>
      <c r="G252" s="419"/>
      <c r="H252" s="419"/>
      <c r="I252" s="414">
        <f>SUMIFS(A3_Hinzu_Kürz!$J$7:$J$506,A3_Hinzu_Kürz!$H$7:$H$506,A2_SaLi!$A252)</f>
        <v>0</v>
      </c>
      <c r="J252" s="412">
        <f t="shared" si="3"/>
        <v>0</v>
      </c>
    </row>
    <row r="253" spans="1:10" x14ac:dyDescent="0.25">
      <c r="A253" s="387" t="str">
        <f>IF(AND(B253&lt;&gt;"",E253&lt;&gt;""),_xlfn.TEXTJOIN("-",FALSE,B253,C253,INDEX('Drop-Down Listen'!$K$2:$K$71,MATCH(E253,'Drop-Down Listen'!$B$2:$B$71,0),0)),IF(AND(B253="",E253=""),"Bitte Konto und GuV-Position angeben",IF(B253="","Bitte Konto angeben","Bitte GuV-Position angeben")))</f>
        <v>Bitte Konto und GuV-Position angeben</v>
      </c>
      <c r="B253" s="418"/>
      <c r="C253" s="418"/>
      <c r="D253" s="418"/>
      <c r="E253" s="418"/>
      <c r="F253" s="419"/>
      <c r="G253" s="419"/>
      <c r="H253" s="419"/>
      <c r="I253" s="414">
        <f>SUMIFS(A3_Hinzu_Kürz!$J$7:$J$506,A3_Hinzu_Kürz!$H$7:$H$506,A2_SaLi!$A253)</f>
        <v>0</v>
      </c>
      <c r="J253" s="412">
        <f t="shared" si="3"/>
        <v>0</v>
      </c>
    </row>
    <row r="254" spans="1:10" x14ac:dyDescent="0.25">
      <c r="A254" s="387" t="str">
        <f>IF(AND(B254&lt;&gt;"",E254&lt;&gt;""),_xlfn.TEXTJOIN("-",FALSE,B254,C254,INDEX('Drop-Down Listen'!$K$2:$K$71,MATCH(E254,'Drop-Down Listen'!$B$2:$B$71,0),0)),IF(AND(B254="",E254=""),"Bitte Konto und GuV-Position angeben",IF(B254="","Bitte Konto angeben","Bitte GuV-Position angeben")))</f>
        <v>Bitte Konto und GuV-Position angeben</v>
      </c>
      <c r="B254" s="418"/>
      <c r="C254" s="418"/>
      <c r="D254" s="418"/>
      <c r="E254" s="418"/>
      <c r="F254" s="419"/>
      <c r="G254" s="419"/>
      <c r="H254" s="419"/>
      <c r="I254" s="414">
        <f>SUMIFS(A3_Hinzu_Kürz!$J$7:$J$506,A3_Hinzu_Kürz!$H$7:$H$506,A2_SaLi!$A254)</f>
        <v>0</v>
      </c>
      <c r="J254" s="412">
        <f t="shared" si="3"/>
        <v>0</v>
      </c>
    </row>
    <row r="255" spans="1:10" x14ac:dyDescent="0.25">
      <c r="A255" s="387" t="str">
        <f>IF(AND(B255&lt;&gt;"",E255&lt;&gt;""),_xlfn.TEXTJOIN("-",FALSE,B255,C255,INDEX('Drop-Down Listen'!$K$2:$K$71,MATCH(E255,'Drop-Down Listen'!$B$2:$B$71,0),0)),IF(AND(B255="",E255=""),"Bitte Konto und GuV-Position angeben",IF(B255="","Bitte Konto angeben","Bitte GuV-Position angeben")))</f>
        <v>Bitte Konto und GuV-Position angeben</v>
      </c>
      <c r="B255" s="418"/>
      <c r="C255" s="418"/>
      <c r="D255" s="418"/>
      <c r="E255" s="418"/>
      <c r="F255" s="419"/>
      <c r="G255" s="419"/>
      <c r="H255" s="419"/>
      <c r="I255" s="414">
        <f>SUMIFS(A3_Hinzu_Kürz!$J$7:$J$506,A3_Hinzu_Kürz!$H$7:$H$506,A2_SaLi!$A255)</f>
        <v>0</v>
      </c>
      <c r="J255" s="412">
        <f t="shared" si="3"/>
        <v>0</v>
      </c>
    </row>
    <row r="256" spans="1:10" x14ac:dyDescent="0.25">
      <c r="A256" s="387" t="str">
        <f>IF(AND(B256&lt;&gt;"",E256&lt;&gt;""),_xlfn.TEXTJOIN("-",FALSE,B256,C256,INDEX('Drop-Down Listen'!$K$2:$K$71,MATCH(E256,'Drop-Down Listen'!$B$2:$B$71,0),0)),IF(AND(B256="",E256=""),"Bitte Konto und GuV-Position angeben",IF(B256="","Bitte Konto angeben","Bitte GuV-Position angeben")))</f>
        <v>Bitte Konto und GuV-Position angeben</v>
      </c>
      <c r="B256" s="418"/>
      <c r="C256" s="418"/>
      <c r="D256" s="418"/>
      <c r="E256" s="418"/>
      <c r="F256" s="419"/>
      <c r="G256" s="419"/>
      <c r="H256" s="419"/>
      <c r="I256" s="414">
        <f>SUMIFS(A3_Hinzu_Kürz!$J$7:$J$506,A3_Hinzu_Kürz!$H$7:$H$506,A2_SaLi!$A256)</f>
        <v>0</v>
      </c>
      <c r="J256" s="412">
        <f t="shared" si="3"/>
        <v>0</v>
      </c>
    </row>
    <row r="257" spans="1:10" x14ac:dyDescent="0.25">
      <c r="A257" s="387" t="str">
        <f>IF(AND(B257&lt;&gt;"",E257&lt;&gt;""),_xlfn.TEXTJOIN("-",FALSE,B257,C257,INDEX('Drop-Down Listen'!$K$2:$K$71,MATCH(E257,'Drop-Down Listen'!$B$2:$B$71,0),0)),IF(AND(B257="",E257=""),"Bitte Konto und GuV-Position angeben",IF(B257="","Bitte Konto angeben","Bitte GuV-Position angeben")))</f>
        <v>Bitte Konto und GuV-Position angeben</v>
      </c>
      <c r="B257" s="418"/>
      <c r="C257" s="418"/>
      <c r="D257" s="418"/>
      <c r="E257" s="418"/>
      <c r="F257" s="419"/>
      <c r="G257" s="419"/>
      <c r="H257" s="419"/>
      <c r="I257" s="414">
        <f>SUMIFS(A3_Hinzu_Kürz!$J$7:$J$506,A3_Hinzu_Kürz!$H$7:$H$506,A2_SaLi!$A257)</f>
        <v>0</v>
      </c>
      <c r="J257" s="412">
        <f t="shared" si="3"/>
        <v>0</v>
      </c>
    </row>
    <row r="258" spans="1:10" x14ac:dyDescent="0.25">
      <c r="A258" s="387" t="str">
        <f>IF(AND(B258&lt;&gt;"",E258&lt;&gt;""),_xlfn.TEXTJOIN("-",FALSE,B258,C258,INDEX('Drop-Down Listen'!$K$2:$K$71,MATCH(E258,'Drop-Down Listen'!$B$2:$B$71,0),0)),IF(AND(B258="",E258=""),"Bitte Konto und GuV-Position angeben",IF(B258="","Bitte Konto angeben","Bitte GuV-Position angeben")))</f>
        <v>Bitte Konto und GuV-Position angeben</v>
      </c>
      <c r="B258" s="418"/>
      <c r="C258" s="418"/>
      <c r="D258" s="418"/>
      <c r="E258" s="418"/>
      <c r="F258" s="419"/>
      <c r="G258" s="419"/>
      <c r="H258" s="419"/>
      <c r="I258" s="414">
        <f>SUMIFS(A3_Hinzu_Kürz!$J$7:$J$506,A3_Hinzu_Kürz!$H$7:$H$506,A2_SaLi!$A258)</f>
        <v>0</v>
      </c>
      <c r="J258" s="412">
        <f t="shared" si="3"/>
        <v>0</v>
      </c>
    </row>
    <row r="259" spans="1:10" x14ac:dyDescent="0.25">
      <c r="A259" s="387" t="str">
        <f>IF(AND(B259&lt;&gt;"",E259&lt;&gt;""),_xlfn.TEXTJOIN("-",FALSE,B259,C259,INDEX('Drop-Down Listen'!$K$2:$K$71,MATCH(E259,'Drop-Down Listen'!$B$2:$B$71,0),0)),IF(AND(B259="",E259=""),"Bitte Konto und GuV-Position angeben",IF(B259="","Bitte Konto angeben","Bitte GuV-Position angeben")))</f>
        <v>Bitte Konto und GuV-Position angeben</v>
      </c>
      <c r="B259" s="418"/>
      <c r="C259" s="418"/>
      <c r="D259" s="418"/>
      <c r="E259" s="418"/>
      <c r="F259" s="419"/>
      <c r="G259" s="419"/>
      <c r="H259" s="419"/>
      <c r="I259" s="414">
        <f>SUMIFS(A3_Hinzu_Kürz!$J$7:$J$506,A3_Hinzu_Kürz!$H$7:$H$506,A2_SaLi!$A259)</f>
        <v>0</v>
      </c>
      <c r="J259" s="412">
        <f t="shared" si="3"/>
        <v>0</v>
      </c>
    </row>
    <row r="260" spans="1:10" x14ac:dyDescent="0.25">
      <c r="A260" s="387" t="str">
        <f>IF(AND(B260&lt;&gt;"",E260&lt;&gt;""),_xlfn.TEXTJOIN("-",FALSE,B260,C260,INDEX('Drop-Down Listen'!$K$2:$K$71,MATCH(E260,'Drop-Down Listen'!$B$2:$B$71,0),0)),IF(AND(B260="",E260=""),"Bitte Konto und GuV-Position angeben",IF(B260="","Bitte Konto angeben","Bitte GuV-Position angeben")))</f>
        <v>Bitte Konto und GuV-Position angeben</v>
      </c>
      <c r="B260" s="418"/>
      <c r="C260" s="418"/>
      <c r="D260" s="418"/>
      <c r="E260" s="418"/>
      <c r="F260" s="419"/>
      <c r="G260" s="419"/>
      <c r="H260" s="419"/>
      <c r="I260" s="414">
        <f>SUMIFS(A3_Hinzu_Kürz!$J$7:$J$506,A3_Hinzu_Kürz!$H$7:$H$506,A2_SaLi!$A260)</f>
        <v>0</v>
      </c>
      <c r="J260" s="412">
        <f t="shared" si="3"/>
        <v>0</v>
      </c>
    </row>
    <row r="261" spans="1:10" x14ac:dyDescent="0.25">
      <c r="A261" s="387" t="str">
        <f>IF(AND(B261&lt;&gt;"",E261&lt;&gt;""),_xlfn.TEXTJOIN("-",FALSE,B261,C261,INDEX('Drop-Down Listen'!$K$2:$K$71,MATCH(E261,'Drop-Down Listen'!$B$2:$B$71,0),0)),IF(AND(B261="",E261=""),"Bitte Konto und GuV-Position angeben",IF(B261="","Bitte Konto angeben","Bitte GuV-Position angeben")))</f>
        <v>Bitte Konto und GuV-Position angeben</v>
      </c>
      <c r="B261" s="418"/>
      <c r="C261" s="418"/>
      <c r="D261" s="418"/>
      <c r="E261" s="418"/>
      <c r="F261" s="419"/>
      <c r="G261" s="419"/>
      <c r="H261" s="419"/>
      <c r="I261" s="414">
        <f>SUMIFS(A3_Hinzu_Kürz!$J$7:$J$506,A3_Hinzu_Kürz!$H$7:$H$506,A2_SaLi!$A261)</f>
        <v>0</v>
      </c>
      <c r="J261" s="412">
        <f t="shared" si="3"/>
        <v>0</v>
      </c>
    </row>
    <row r="262" spans="1:10" x14ac:dyDescent="0.25">
      <c r="A262" s="387" t="str">
        <f>IF(AND(B262&lt;&gt;"",E262&lt;&gt;""),_xlfn.TEXTJOIN("-",FALSE,B262,C262,INDEX('Drop-Down Listen'!$K$2:$K$71,MATCH(E262,'Drop-Down Listen'!$B$2:$B$71,0),0)),IF(AND(B262="",E262=""),"Bitte Konto und GuV-Position angeben",IF(B262="","Bitte Konto angeben","Bitte GuV-Position angeben")))</f>
        <v>Bitte Konto und GuV-Position angeben</v>
      </c>
      <c r="B262" s="418"/>
      <c r="C262" s="418"/>
      <c r="D262" s="418"/>
      <c r="E262" s="418"/>
      <c r="F262" s="419"/>
      <c r="G262" s="419"/>
      <c r="H262" s="419"/>
      <c r="I262" s="414">
        <f>SUMIFS(A3_Hinzu_Kürz!$J$7:$J$506,A3_Hinzu_Kürz!$H$7:$H$506,A2_SaLi!$A262)</f>
        <v>0</v>
      </c>
      <c r="J262" s="412">
        <f t="shared" si="3"/>
        <v>0</v>
      </c>
    </row>
    <row r="263" spans="1:10" x14ac:dyDescent="0.25">
      <c r="A263" s="387" t="str">
        <f>IF(AND(B263&lt;&gt;"",E263&lt;&gt;""),_xlfn.TEXTJOIN("-",FALSE,B263,C263,INDEX('Drop-Down Listen'!$K$2:$K$71,MATCH(E263,'Drop-Down Listen'!$B$2:$B$71,0),0)),IF(AND(B263="",E263=""),"Bitte Konto und GuV-Position angeben",IF(B263="","Bitte Konto angeben","Bitte GuV-Position angeben")))</f>
        <v>Bitte Konto und GuV-Position angeben</v>
      </c>
      <c r="B263" s="418"/>
      <c r="C263" s="418"/>
      <c r="D263" s="418"/>
      <c r="E263" s="418"/>
      <c r="F263" s="419"/>
      <c r="G263" s="419"/>
      <c r="H263" s="419"/>
      <c r="I263" s="414">
        <f>SUMIFS(A3_Hinzu_Kürz!$J$7:$J$506,A3_Hinzu_Kürz!$H$7:$H$506,A2_SaLi!$A263)</f>
        <v>0</v>
      </c>
      <c r="J263" s="412">
        <f t="shared" si="3"/>
        <v>0</v>
      </c>
    </row>
    <row r="264" spans="1:10" x14ac:dyDescent="0.25">
      <c r="A264" s="387" t="str">
        <f>IF(AND(B264&lt;&gt;"",E264&lt;&gt;""),_xlfn.TEXTJOIN("-",FALSE,B264,C264,INDEX('Drop-Down Listen'!$K$2:$K$71,MATCH(E264,'Drop-Down Listen'!$B$2:$B$71,0),0)),IF(AND(B264="",E264=""),"Bitte Konto und GuV-Position angeben",IF(B264="","Bitte Konto angeben","Bitte GuV-Position angeben")))</f>
        <v>Bitte Konto und GuV-Position angeben</v>
      </c>
      <c r="B264" s="418"/>
      <c r="C264" s="418"/>
      <c r="D264" s="418"/>
      <c r="E264" s="418"/>
      <c r="F264" s="419"/>
      <c r="G264" s="419"/>
      <c r="H264" s="419"/>
      <c r="I264" s="414">
        <f>SUMIFS(A3_Hinzu_Kürz!$J$7:$J$506,A3_Hinzu_Kürz!$H$7:$H$506,A2_SaLi!$A264)</f>
        <v>0</v>
      </c>
      <c r="J264" s="412">
        <f t="shared" si="3"/>
        <v>0</v>
      </c>
    </row>
    <row r="265" spans="1:10" x14ac:dyDescent="0.25">
      <c r="A265" s="387" t="str">
        <f>IF(AND(B265&lt;&gt;"",E265&lt;&gt;""),_xlfn.TEXTJOIN("-",FALSE,B265,C265,INDEX('Drop-Down Listen'!$K$2:$K$71,MATCH(E265,'Drop-Down Listen'!$B$2:$B$71,0),0)),IF(AND(B265="",E265=""),"Bitte Konto und GuV-Position angeben",IF(B265="","Bitte Konto angeben","Bitte GuV-Position angeben")))</f>
        <v>Bitte Konto und GuV-Position angeben</v>
      </c>
      <c r="B265" s="418"/>
      <c r="C265" s="418"/>
      <c r="D265" s="418"/>
      <c r="E265" s="418"/>
      <c r="F265" s="419"/>
      <c r="G265" s="419"/>
      <c r="H265" s="419"/>
      <c r="I265" s="414">
        <f>SUMIFS(A3_Hinzu_Kürz!$J$7:$J$506,A3_Hinzu_Kürz!$H$7:$H$506,A2_SaLi!$A265)</f>
        <v>0</v>
      </c>
      <c r="J265" s="412">
        <f t="shared" ref="J265:J328" si="4">H265+I265</f>
        <v>0</v>
      </c>
    </row>
    <row r="266" spans="1:10" x14ac:dyDescent="0.25">
      <c r="A266" s="387" t="str">
        <f>IF(AND(B266&lt;&gt;"",E266&lt;&gt;""),_xlfn.TEXTJOIN("-",FALSE,B266,C266,INDEX('Drop-Down Listen'!$K$2:$K$71,MATCH(E266,'Drop-Down Listen'!$B$2:$B$71,0),0)),IF(AND(B266="",E266=""),"Bitte Konto und GuV-Position angeben",IF(B266="","Bitte Konto angeben","Bitte GuV-Position angeben")))</f>
        <v>Bitte Konto und GuV-Position angeben</v>
      </c>
      <c r="B266" s="418"/>
      <c r="C266" s="418"/>
      <c r="D266" s="418"/>
      <c r="E266" s="418"/>
      <c r="F266" s="419"/>
      <c r="G266" s="419"/>
      <c r="H266" s="419"/>
      <c r="I266" s="414">
        <f>SUMIFS(A3_Hinzu_Kürz!$J$7:$J$506,A3_Hinzu_Kürz!$H$7:$H$506,A2_SaLi!$A266)</f>
        <v>0</v>
      </c>
      <c r="J266" s="412">
        <f t="shared" si="4"/>
        <v>0</v>
      </c>
    </row>
    <row r="267" spans="1:10" x14ac:dyDescent="0.25">
      <c r="A267" s="387" t="str">
        <f>IF(AND(B267&lt;&gt;"",E267&lt;&gt;""),_xlfn.TEXTJOIN("-",FALSE,B267,C267,INDEX('Drop-Down Listen'!$K$2:$K$71,MATCH(E267,'Drop-Down Listen'!$B$2:$B$71,0),0)),IF(AND(B267="",E267=""),"Bitte Konto und GuV-Position angeben",IF(B267="","Bitte Konto angeben","Bitte GuV-Position angeben")))</f>
        <v>Bitte Konto und GuV-Position angeben</v>
      </c>
      <c r="B267" s="418"/>
      <c r="C267" s="418"/>
      <c r="D267" s="418"/>
      <c r="E267" s="418"/>
      <c r="F267" s="419"/>
      <c r="G267" s="419"/>
      <c r="H267" s="419"/>
      <c r="I267" s="414">
        <f>SUMIFS(A3_Hinzu_Kürz!$J$7:$J$506,A3_Hinzu_Kürz!$H$7:$H$506,A2_SaLi!$A267)</f>
        <v>0</v>
      </c>
      <c r="J267" s="412">
        <f t="shared" si="4"/>
        <v>0</v>
      </c>
    </row>
    <row r="268" spans="1:10" x14ac:dyDescent="0.25">
      <c r="A268" s="387" t="str">
        <f>IF(AND(B268&lt;&gt;"",E268&lt;&gt;""),_xlfn.TEXTJOIN("-",FALSE,B268,C268,INDEX('Drop-Down Listen'!$K$2:$K$71,MATCH(E268,'Drop-Down Listen'!$B$2:$B$71,0),0)),IF(AND(B268="",E268=""),"Bitte Konto und GuV-Position angeben",IF(B268="","Bitte Konto angeben","Bitte GuV-Position angeben")))</f>
        <v>Bitte Konto und GuV-Position angeben</v>
      </c>
      <c r="B268" s="418"/>
      <c r="C268" s="418"/>
      <c r="D268" s="418"/>
      <c r="E268" s="418"/>
      <c r="F268" s="419"/>
      <c r="G268" s="419"/>
      <c r="H268" s="419"/>
      <c r="I268" s="414">
        <f>SUMIFS(A3_Hinzu_Kürz!$J$7:$J$506,A3_Hinzu_Kürz!$H$7:$H$506,A2_SaLi!$A268)</f>
        <v>0</v>
      </c>
      <c r="J268" s="412">
        <f t="shared" si="4"/>
        <v>0</v>
      </c>
    </row>
    <row r="269" spans="1:10" x14ac:dyDescent="0.25">
      <c r="A269" s="387" t="str">
        <f>IF(AND(B269&lt;&gt;"",E269&lt;&gt;""),_xlfn.TEXTJOIN("-",FALSE,B269,C269,INDEX('Drop-Down Listen'!$K$2:$K$71,MATCH(E269,'Drop-Down Listen'!$B$2:$B$71,0),0)),IF(AND(B269="",E269=""),"Bitte Konto und GuV-Position angeben",IF(B269="","Bitte Konto angeben","Bitte GuV-Position angeben")))</f>
        <v>Bitte Konto und GuV-Position angeben</v>
      </c>
      <c r="B269" s="418"/>
      <c r="C269" s="418"/>
      <c r="D269" s="418"/>
      <c r="E269" s="418"/>
      <c r="F269" s="419"/>
      <c r="G269" s="419"/>
      <c r="H269" s="419"/>
      <c r="I269" s="414">
        <f>SUMIFS(A3_Hinzu_Kürz!$J$7:$J$506,A3_Hinzu_Kürz!$H$7:$H$506,A2_SaLi!$A269)</f>
        <v>0</v>
      </c>
      <c r="J269" s="412">
        <f t="shared" si="4"/>
        <v>0</v>
      </c>
    </row>
    <row r="270" spans="1:10" x14ac:dyDescent="0.25">
      <c r="A270" s="387" t="str">
        <f>IF(AND(B270&lt;&gt;"",E270&lt;&gt;""),_xlfn.TEXTJOIN("-",FALSE,B270,C270,INDEX('Drop-Down Listen'!$K$2:$K$71,MATCH(E270,'Drop-Down Listen'!$B$2:$B$71,0),0)),IF(AND(B270="",E270=""),"Bitte Konto und GuV-Position angeben",IF(B270="","Bitte Konto angeben","Bitte GuV-Position angeben")))</f>
        <v>Bitte Konto und GuV-Position angeben</v>
      </c>
      <c r="B270" s="418"/>
      <c r="C270" s="418"/>
      <c r="D270" s="418"/>
      <c r="E270" s="418"/>
      <c r="F270" s="419"/>
      <c r="G270" s="419"/>
      <c r="H270" s="419"/>
      <c r="I270" s="414">
        <f>SUMIFS(A3_Hinzu_Kürz!$J$7:$J$506,A3_Hinzu_Kürz!$H$7:$H$506,A2_SaLi!$A270)</f>
        <v>0</v>
      </c>
      <c r="J270" s="412">
        <f t="shared" si="4"/>
        <v>0</v>
      </c>
    </row>
    <row r="271" spans="1:10" x14ac:dyDescent="0.25">
      <c r="A271" s="387" t="str">
        <f>IF(AND(B271&lt;&gt;"",E271&lt;&gt;""),_xlfn.TEXTJOIN("-",FALSE,B271,C271,INDEX('Drop-Down Listen'!$K$2:$K$71,MATCH(E271,'Drop-Down Listen'!$B$2:$B$71,0),0)),IF(AND(B271="",E271=""),"Bitte Konto und GuV-Position angeben",IF(B271="","Bitte Konto angeben","Bitte GuV-Position angeben")))</f>
        <v>Bitte Konto und GuV-Position angeben</v>
      </c>
      <c r="B271" s="418"/>
      <c r="C271" s="418"/>
      <c r="D271" s="418"/>
      <c r="E271" s="418"/>
      <c r="F271" s="419"/>
      <c r="G271" s="419"/>
      <c r="H271" s="419"/>
      <c r="I271" s="414">
        <f>SUMIFS(A3_Hinzu_Kürz!$J$7:$J$506,A3_Hinzu_Kürz!$H$7:$H$506,A2_SaLi!$A271)</f>
        <v>0</v>
      </c>
      <c r="J271" s="412">
        <f t="shared" si="4"/>
        <v>0</v>
      </c>
    </row>
    <row r="272" spans="1:10" x14ac:dyDescent="0.25">
      <c r="A272" s="387" t="str">
        <f>IF(AND(B272&lt;&gt;"",E272&lt;&gt;""),_xlfn.TEXTJOIN("-",FALSE,B272,C272,INDEX('Drop-Down Listen'!$K$2:$K$71,MATCH(E272,'Drop-Down Listen'!$B$2:$B$71,0),0)),IF(AND(B272="",E272=""),"Bitte Konto und GuV-Position angeben",IF(B272="","Bitte Konto angeben","Bitte GuV-Position angeben")))</f>
        <v>Bitte Konto und GuV-Position angeben</v>
      </c>
      <c r="B272" s="418"/>
      <c r="C272" s="418"/>
      <c r="D272" s="418"/>
      <c r="E272" s="418"/>
      <c r="F272" s="419"/>
      <c r="G272" s="419"/>
      <c r="H272" s="419"/>
      <c r="I272" s="414">
        <f>SUMIFS(A3_Hinzu_Kürz!$J$7:$J$506,A3_Hinzu_Kürz!$H$7:$H$506,A2_SaLi!$A272)</f>
        <v>0</v>
      </c>
      <c r="J272" s="412">
        <f t="shared" si="4"/>
        <v>0</v>
      </c>
    </row>
    <row r="273" spans="1:10" x14ac:dyDescent="0.25">
      <c r="A273" s="387" t="str">
        <f>IF(AND(B273&lt;&gt;"",E273&lt;&gt;""),_xlfn.TEXTJOIN("-",FALSE,B273,C273,INDEX('Drop-Down Listen'!$K$2:$K$71,MATCH(E273,'Drop-Down Listen'!$B$2:$B$71,0),0)),IF(AND(B273="",E273=""),"Bitte Konto und GuV-Position angeben",IF(B273="","Bitte Konto angeben","Bitte GuV-Position angeben")))</f>
        <v>Bitte Konto und GuV-Position angeben</v>
      </c>
      <c r="B273" s="418"/>
      <c r="C273" s="418"/>
      <c r="D273" s="418"/>
      <c r="E273" s="418"/>
      <c r="F273" s="419"/>
      <c r="G273" s="419"/>
      <c r="H273" s="419"/>
      <c r="I273" s="414">
        <f>SUMIFS(A3_Hinzu_Kürz!$J$7:$J$506,A3_Hinzu_Kürz!$H$7:$H$506,A2_SaLi!$A273)</f>
        <v>0</v>
      </c>
      <c r="J273" s="412">
        <f t="shared" si="4"/>
        <v>0</v>
      </c>
    </row>
    <row r="274" spans="1:10" x14ac:dyDescent="0.25">
      <c r="A274" s="387" t="str">
        <f>IF(AND(B274&lt;&gt;"",E274&lt;&gt;""),_xlfn.TEXTJOIN("-",FALSE,B274,C274,INDEX('Drop-Down Listen'!$K$2:$K$71,MATCH(E274,'Drop-Down Listen'!$B$2:$B$71,0),0)),IF(AND(B274="",E274=""),"Bitte Konto und GuV-Position angeben",IF(B274="","Bitte Konto angeben","Bitte GuV-Position angeben")))</f>
        <v>Bitte Konto und GuV-Position angeben</v>
      </c>
      <c r="B274" s="418"/>
      <c r="C274" s="418"/>
      <c r="D274" s="418"/>
      <c r="E274" s="418"/>
      <c r="F274" s="419"/>
      <c r="G274" s="419"/>
      <c r="H274" s="419"/>
      <c r="I274" s="414">
        <f>SUMIFS(A3_Hinzu_Kürz!$J$7:$J$506,A3_Hinzu_Kürz!$H$7:$H$506,A2_SaLi!$A274)</f>
        <v>0</v>
      </c>
      <c r="J274" s="412">
        <f t="shared" si="4"/>
        <v>0</v>
      </c>
    </row>
    <row r="275" spans="1:10" x14ac:dyDescent="0.25">
      <c r="A275" s="387" t="str">
        <f>IF(AND(B275&lt;&gt;"",E275&lt;&gt;""),_xlfn.TEXTJOIN("-",FALSE,B275,C275,INDEX('Drop-Down Listen'!$K$2:$K$71,MATCH(E275,'Drop-Down Listen'!$B$2:$B$71,0),0)),IF(AND(B275="",E275=""),"Bitte Konto und GuV-Position angeben",IF(B275="","Bitte Konto angeben","Bitte GuV-Position angeben")))</f>
        <v>Bitte Konto und GuV-Position angeben</v>
      </c>
      <c r="B275" s="418"/>
      <c r="C275" s="418"/>
      <c r="D275" s="418"/>
      <c r="E275" s="418"/>
      <c r="F275" s="419"/>
      <c r="G275" s="419"/>
      <c r="H275" s="419"/>
      <c r="I275" s="414">
        <f>SUMIFS(A3_Hinzu_Kürz!$J$7:$J$506,A3_Hinzu_Kürz!$H$7:$H$506,A2_SaLi!$A275)</f>
        <v>0</v>
      </c>
      <c r="J275" s="412">
        <f t="shared" si="4"/>
        <v>0</v>
      </c>
    </row>
    <row r="276" spans="1:10" x14ac:dyDescent="0.25">
      <c r="A276" s="387" t="str">
        <f>IF(AND(B276&lt;&gt;"",E276&lt;&gt;""),_xlfn.TEXTJOIN("-",FALSE,B276,C276,INDEX('Drop-Down Listen'!$K$2:$K$71,MATCH(E276,'Drop-Down Listen'!$B$2:$B$71,0),0)),IF(AND(B276="",E276=""),"Bitte Konto und GuV-Position angeben",IF(B276="","Bitte Konto angeben","Bitte GuV-Position angeben")))</f>
        <v>Bitte Konto und GuV-Position angeben</v>
      </c>
      <c r="B276" s="418"/>
      <c r="C276" s="418"/>
      <c r="D276" s="418"/>
      <c r="E276" s="418"/>
      <c r="F276" s="419"/>
      <c r="G276" s="419"/>
      <c r="H276" s="419"/>
      <c r="I276" s="414">
        <f>SUMIFS(A3_Hinzu_Kürz!$J$7:$J$506,A3_Hinzu_Kürz!$H$7:$H$506,A2_SaLi!$A276)</f>
        <v>0</v>
      </c>
      <c r="J276" s="412">
        <f t="shared" si="4"/>
        <v>0</v>
      </c>
    </row>
    <row r="277" spans="1:10" x14ac:dyDescent="0.25">
      <c r="A277" s="387" t="str">
        <f>IF(AND(B277&lt;&gt;"",E277&lt;&gt;""),_xlfn.TEXTJOIN("-",FALSE,B277,C277,INDEX('Drop-Down Listen'!$K$2:$K$71,MATCH(E277,'Drop-Down Listen'!$B$2:$B$71,0),0)),IF(AND(B277="",E277=""),"Bitte Konto und GuV-Position angeben",IF(B277="","Bitte Konto angeben","Bitte GuV-Position angeben")))</f>
        <v>Bitte Konto und GuV-Position angeben</v>
      </c>
      <c r="B277" s="418"/>
      <c r="C277" s="418"/>
      <c r="D277" s="418"/>
      <c r="E277" s="418"/>
      <c r="F277" s="419"/>
      <c r="G277" s="419"/>
      <c r="H277" s="419"/>
      <c r="I277" s="414">
        <f>SUMIFS(A3_Hinzu_Kürz!$J$7:$J$506,A3_Hinzu_Kürz!$H$7:$H$506,A2_SaLi!$A277)</f>
        <v>0</v>
      </c>
      <c r="J277" s="412">
        <f t="shared" si="4"/>
        <v>0</v>
      </c>
    </row>
    <row r="278" spans="1:10" x14ac:dyDescent="0.25">
      <c r="A278" s="387" t="str">
        <f>IF(AND(B278&lt;&gt;"",E278&lt;&gt;""),_xlfn.TEXTJOIN("-",FALSE,B278,C278,INDEX('Drop-Down Listen'!$K$2:$K$71,MATCH(E278,'Drop-Down Listen'!$B$2:$B$71,0),0)),IF(AND(B278="",E278=""),"Bitte Konto und GuV-Position angeben",IF(B278="","Bitte Konto angeben","Bitte GuV-Position angeben")))</f>
        <v>Bitte Konto und GuV-Position angeben</v>
      </c>
      <c r="B278" s="418"/>
      <c r="C278" s="418"/>
      <c r="D278" s="418"/>
      <c r="E278" s="418"/>
      <c r="F278" s="419"/>
      <c r="G278" s="419"/>
      <c r="H278" s="419"/>
      <c r="I278" s="414">
        <f>SUMIFS(A3_Hinzu_Kürz!$J$7:$J$506,A3_Hinzu_Kürz!$H$7:$H$506,A2_SaLi!$A278)</f>
        <v>0</v>
      </c>
      <c r="J278" s="412">
        <f t="shared" si="4"/>
        <v>0</v>
      </c>
    </row>
    <row r="279" spans="1:10" x14ac:dyDescent="0.25">
      <c r="A279" s="387" t="str">
        <f>IF(AND(B279&lt;&gt;"",E279&lt;&gt;""),_xlfn.TEXTJOIN("-",FALSE,B279,C279,INDEX('Drop-Down Listen'!$K$2:$K$71,MATCH(E279,'Drop-Down Listen'!$B$2:$B$71,0),0)),IF(AND(B279="",E279=""),"Bitte Konto und GuV-Position angeben",IF(B279="","Bitte Konto angeben","Bitte GuV-Position angeben")))</f>
        <v>Bitte Konto und GuV-Position angeben</v>
      </c>
      <c r="B279" s="418"/>
      <c r="C279" s="418"/>
      <c r="D279" s="418"/>
      <c r="E279" s="418"/>
      <c r="F279" s="419"/>
      <c r="G279" s="419"/>
      <c r="H279" s="419"/>
      <c r="I279" s="414">
        <f>SUMIFS(A3_Hinzu_Kürz!$J$7:$J$506,A3_Hinzu_Kürz!$H$7:$H$506,A2_SaLi!$A279)</f>
        <v>0</v>
      </c>
      <c r="J279" s="412">
        <f t="shared" si="4"/>
        <v>0</v>
      </c>
    </row>
    <row r="280" spans="1:10" x14ac:dyDescent="0.25">
      <c r="A280" s="387" t="str">
        <f>IF(AND(B280&lt;&gt;"",E280&lt;&gt;""),_xlfn.TEXTJOIN("-",FALSE,B280,C280,INDEX('Drop-Down Listen'!$K$2:$K$71,MATCH(E280,'Drop-Down Listen'!$B$2:$B$71,0),0)),IF(AND(B280="",E280=""),"Bitte Konto und GuV-Position angeben",IF(B280="","Bitte Konto angeben","Bitte GuV-Position angeben")))</f>
        <v>Bitte Konto und GuV-Position angeben</v>
      </c>
      <c r="B280" s="418"/>
      <c r="C280" s="418"/>
      <c r="D280" s="418"/>
      <c r="E280" s="418"/>
      <c r="F280" s="419"/>
      <c r="G280" s="419"/>
      <c r="H280" s="419"/>
      <c r="I280" s="414">
        <f>SUMIFS(A3_Hinzu_Kürz!$J$7:$J$506,A3_Hinzu_Kürz!$H$7:$H$506,A2_SaLi!$A280)</f>
        <v>0</v>
      </c>
      <c r="J280" s="412">
        <f t="shared" si="4"/>
        <v>0</v>
      </c>
    </row>
    <row r="281" spans="1:10" x14ac:dyDescent="0.25">
      <c r="A281" s="387" t="str">
        <f>IF(AND(B281&lt;&gt;"",E281&lt;&gt;""),_xlfn.TEXTJOIN("-",FALSE,B281,C281,INDEX('Drop-Down Listen'!$K$2:$K$71,MATCH(E281,'Drop-Down Listen'!$B$2:$B$71,0),0)),IF(AND(B281="",E281=""),"Bitte Konto und GuV-Position angeben",IF(B281="","Bitte Konto angeben","Bitte GuV-Position angeben")))</f>
        <v>Bitte Konto und GuV-Position angeben</v>
      </c>
      <c r="B281" s="418"/>
      <c r="C281" s="418"/>
      <c r="D281" s="418"/>
      <c r="E281" s="418"/>
      <c r="F281" s="419"/>
      <c r="G281" s="419"/>
      <c r="H281" s="419"/>
      <c r="I281" s="414">
        <f>SUMIFS(A3_Hinzu_Kürz!$J$7:$J$506,A3_Hinzu_Kürz!$H$7:$H$506,A2_SaLi!$A281)</f>
        <v>0</v>
      </c>
      <c r="J281" s="412">
        <f t="shared" si="4"/>
        <v>0</v>
      </c>
    </row>
    <row r="282" spans="1:10" x14ac:dyDescent="0.25">
      <c r="A282" s="387" t="str">
        <f>IF(AND(B282&lt;&gt;"",E282&lt;&gt;""),_xlfn.TEXTJOIN("-",FALSE,B282,C282,INDEX('Drop-Down Listen'!$K$2:$K$71,MATCH(E282,'Drop-Down Listen'!$B$2:$B$71,0),0)),IF(AND(B282="",E282=""),"Bitte Konto und GuV-Position angeben",IF(B282="","Bitte Konto angeben","Bitte GuV-Position angeben")))</f>
        <v>Bitte Konto und GuV-Position angeben</v>
      </c>
      <c r="B282" s="418"/>
      <c r="C282" s="418"/>
      <c r="D282" s="418"/>
      <c r="E282" s="418"/>
      <c r="F282" s="419"/>
      <c r="G282" s="419"/>
      <c r="H282" s="419"/>
      <c r="I282" s="414">
        <f>SUMIFS(A3_Hinzu_Kürz!$J$7:$J$506,A3_Hinzu_Kürz!$H$7:$H$506,A2_SaLi!$A282)</f>
        <v>0</v>
      </c>
      <c r="J282" s="412">
        <f t="shared" si="4"/>
        <v>0</v>
      </c>
    </row>
    <row r="283" spans="1:10" x14ac:dyDescent="0.25">
      <c r="A283" s="387" t="str">
        <f>IF(AND(B283&lt;&gt;"",E283&lt;&gt;""),_xlfn.TEXTJOIN("-",FALSE,B283,C283,INDEX('Drop-Down Listen'!$K$2:$K$71,MATCH(E283,'Drop-Down Listen'!$B$2:$B$71,0),0)),IF(AND(B283="",E283=""),"Bitte Konto und GuV-Position angeben",IF(B283="","Bitte Konto angeben","Bitte GuV-Position angeben")))</f>
        <v>Bitte Konto und GuV-Position angeben</v>
      </c>
      <c r="B283" s="418"/>
      <c r="C283" s="418"/>
      <c r="D283" s="418"/>
      <c r="E283" s="418"/>
      <c r="F283" s="419"/>
      <c r="G283" s="419"/>
      <c r="H283" s="419"/>
      <c r="I283" s="414">
        <f>SUMIFS(A3_Hinzu_Kürz!$J$7:$J$506,A3_Hinzu_Kürz!$H$7:$H$506,A2_SaLi!$A283)</f>
        <v>0</v>
      </c>
      <c r="J283" s="412">
        <f t="shared" si="4"/>
        <v>0</v>
      </c>
    </row>
    <row r="284" spans="1:10" x14ac:dyDescent="0.25">
      <c r="A284" s="387" t="str">
        <f>IF(AND(B284&lt;&gt;"",E284&lt;&gt;""),_xlfn.TEXTJOIN("-",FALSE,B284,C284,INDEX('Drop-Down Listen'!$K$2:$K$71,MATCH(E284,'Drop-Down Listen'!$B$2:$B$71,0),0)),IF(AND(B284="",E284=""),"Bitte Konto und GuV-Position angeben",IF(B284="","Bitte Konto angeben","Bitte GuV-Position angeben")))</f>
        <v>Bitte Konto und GuV-Position angeben</v>
      </c>
      <c r="B284" s="418"/>
      <c r="C284" s="418"/>
      <c r="D284" s="418"/>
      <c r="E284" s="418"/>
      <c r="F284" s="419"/>
      <c r="G284" s="419"/>
      <c r="H284" s="419"/>
      <c r="I284" s="414">
        <f>SUMIFS(A3_Hinzu_Kürz!$J$7:$J$506,A3_Hinzu_Kürz!$H$7:$H$506,A2_SaLi!$A284)</f>
        <v>0</v>
      </c>
      <c r="J284" s="412">
        <f t="shared" si="4"/>
        <v>0</v>
      </c>
    </row>
    <row r="285" spans="1:10" x14ac:dyDescent="0.25">
      <c r="A285" s="387" t="str">
        <f>IF(AND(B285&lt;&gt;"",E285&lt;&gt;""),_xlfn.TEXTJOIN("-",FALSE,B285,C285,INDEX('Drop-Down Listen'!$K$2:$K$71,MATCH(E285,'Drop-Down Listen'!$B$2:$B$71,0),0)),IF(AND(B285="",E285=""),"Bitte Konto und GuV-Position angeben",IF(B285="","Bitte Konto angeben","Bitte GuV-Position angeben")))</f>
        <v>Bitte Konto und GuV-Position angeben</v>
      </c>
      <c r="B285" s="418"/>
      <c r="C285" s="418"/>
      <c r="D285" s="418"/>
      <c r="E285" s="418"/>
      <c r="F285" s="419"/>
      <c r="G285" s="419"/>
      <c r="H285" s="419"/>
      <c r="I285" s="414">
        <f>SUMIFS(A3_Hinzu_Kürz!$J$7:$J$506,A3_Hinzu_Kürz!$H$7:$H$506,A2_SaLi!$A285)</f>
        <v>0</v>
      </c>
      <c r="J285" s="412">
        <f t="shared" si="4"/>
        <v>0</v>
      </c>
    </row>
    <row r="286" spans="1:10" x14ac:dyDescent="0.25">
      <c r="A286" s="387" t="str">
        <f>IF(AND(B286&lt;&gt;"",E286&lt;&gt;""),_xlfn.TEXTJOIN("-",FALSE,B286,C286,INDEX('Drop-Down Listen'!$K$2:$K$71,MATCH(E286,'Drop-Down Listen'!$B$2:$B$71,0),0)),IF(AND(B286="",E286=""),"Bitte Konto und GuV-Position angeben",IF(B286="","Bitte Konto angeben","Bitte GuV-Position angeben")))</f>
        <v>Bitte Konto und GuV-Position angeben</v>
      </c>
      <c r="B286" s="418"/>
      <c r="C286" s="418"/>
      <c r="D286" s="418"/>
      <c r="E286" s="418"/>
      <c r="F286" s="419"/>
      <c r="G286" s="419"/>
      <c r="H286" s="419"/>
      <c r="I286" s="414">
        <f>SUMIFS(A3_Hinzu_Kürz!$J$7:$J$506,A3_Hinzu_Kürz!$H$7:$H$506,A2_SaLi!$A286)</f>
        <v>0</v>
      </c>
      <c r="J286" s="412">
        <f t="shared" si="4"/>
        <v>0</v>
      </c>
    </row>
    <row r="287" spans="1:10" x14ac:dyDescent="0.25">
      <c r="A287" s="387" t="str">
        <f>IF(AND(B287&lt;&gt;"",E287&lt;&gt;""),_xlfn.TEXTJOIN("-",FALSE,B287,C287,INDEX('Drop-Down Listen'!$K$2:$K$71,MATCH(E287,'Drop-Down Listen'!$B$2:$B$71,0),0)),IF(AND(B287="",E287=""),"Bitte Konto und GuV-Position angeben",IF(B287="","Bitte Konto angeben","Bitte GuV-Position angeben")))</f>
        <v>Bitte Konto und GuV-Position angeben</v>
      </c>
      <c r="B287" s="418"/>
      <c r="C287" s="418"/>
      <c r="D287" s="418"/>
      <c r="E287" s="418"/>
      <c r="F287" s="419"/>
      <c r="G287" s="419"/>
      <c r="H287" s="419"/>
      <c r="I287" s="414">
        <f>SUMIFS(A3_Hinzu_Kürz!$J$7:$J$506,A3_Hinzu_Kürz!$H$7:$H$506,A2_SaLi!$A287)</f>
        <v>0</v>
      </c>
      <c r="J287" s="412">
        <f t="shared" si="4"/>
        <v>0</v>
      </c>
    </row>
    <row r="288" spans="1:10" x14ac:dyDescent="0.25">
      <c r="A288" s="387" t="str">
        <f>IF(AND(B288&lt;&gt;"",E288&lt;&gt;""),_xlfn.TEXTJOIN("-",FALSE,B288,C288,INDEX('Drop-Down Listen'!$K$2:$K$71,MATCH(E288,'Drop-Down Listen'!$B$2:$B$71,0),0)),IF(AND(B288="",E288=""),"Bitte Konto und GuV-Position angeben",IF(B288="","Bitte Konto angeben","Bitte GuV-Position angeben")))</f>
        <v>Bitte Konto und GuV-Position angeben</v>
      </c>
      <c r="B288" s="418"/>
      <c r="C288" s="418"/>
      <c r="D288" s="418"/>
      <c r="E288" s="418"/>
      <c r="F288" s="419"/>
      <c r="G288" s="419"/>
      <c r="H288" s="419"/>
      <c r="I288" s="414">
        <f>SUMIFS(A3_Hinzu_Kürz!$J$7:$J$506,A3_Hinzu_Kürz!$H$7:$H$506,A2_SaLi!$A288)</f>
        <v>0</v>
      </c>
      <c r="J288" s="412">
        <f t="shared" si="4"/>
        <v>0</v>
      </c>
    </row>
    <row r="289" spans="1:10" x14ac:dyDescent="0.25">
      <c r="A289" s="387" t="str">
        <f>IF(AND(B289&lt;&gt;"",E289&lt;&gt;""),_xlfn.TEXTJOIN("-",FALSE,B289,C289,INDEX('Drop-Down Listen'!$K$2:$K$71,MATCH(E289,'Drop-Down Listen'!$B$2:$B$71,0),0)),IF(AND(B289="",E289=""),"Bitte Konto und GuV-Position angeben",IF(B289="","Bitte Konto angeben","Bitte GuV-Position angeben")))</f>
        <v>Bitte Konto und GuV-Position angeben</v>
      </c>
      <c r="B289" s="418"/>
      <c r="C289" s="418"/>
      <c r="D289" s="418"/>
      <c r="E289" s="418"/>
      <c r="F289" s="419"/>
      <c r="G289" s="419"/>
      <c r="H289" s="419"/>
      <c r="I289" s="414">
        <f>SUMIFS(A3_Hinzu_Kürz!$J$7:$J$506,A3_Hinzu_Kürz!$H$7:$H$506,A2_SaLi!$A289)</f>
        <v>0</v>
      </c>
      <c r="J289" s="412">
        <f t="shared" si="4"/>
        <v>0</v>
      </c>
    </row>
    <row r="290" spans="1:10" x14ac:dyDescent="0.25">
      <c r="A290" s="387" t="str">
        <f>IF(AND(B290&lt;&gt;"",E290&lt;&gt;""),_xlfn.TEXTJOIN("-",FALSE,B290,C290,INDEX('Drop-Down Listen'!$K$2:$K$71,MATCH(E290,'Drop-Down Listen'!$B$2:$B$71,0),0)),IF(AND(B290="",E290=""),"Bitte Konto und GuV-Position angeben",IF(B290="","Bitte Konto angeben","Bitte GuV-Position angeben")))</f>
        <v>Bitte Konto und GuV-Position angeben</v>
      </c>
      <c r="B290" s="418"/>
      <c r="C290" s="418"/>
      <c r="D290" s="418"/>
      <c r="E290" s="418"/>
      <c r="F290" s="419"/>
      <c r="G290" s="419"/>
      <c r="H290" s="419"/>
      <c r="I290" s="414">
        <f>SUMIFS(A3_Hinzu_Kürz!$J$7:$J$506,A3_Hinzu_Kürz!$H$7:$H$506,A2_SaLi!$A290)</f>
        <v>0</v>
      </c>
      <c r="J290" s="412">
        <f t="shared" si="4"/>
        <v>0</v>
      </c>
    </row>
    <row r="291" spans="1:10" x14ac:dyDescent="0.25">
      <c r="A291" s="387" t="str">
        <f>IF(AND(B291&lt;&gt;"",E291&lt;&gt;""),_xlfn.TEXTJOIN("-",FALSE,B291,C291,INDEX('Drop-Down Listen'!$K$2:$K$71,MATCH(E291,'Drop-Down Listen'!$B$2:$B$71,0),0)),IF(AND(B291="",E291=""),"Bitte Konto und GuV-Position angeben",IF(B291="","Bitte Konto angeben","Bitte GuV-Position angeben")))</f>
        <v>Bitte Konto und GuV-Position angeben</v>
      </c>
      <c r="B291" s="418"/>
      <c r="C291" s="418"/>
      <c r="D291" s="418"/>
      <c r="E291" s="418"/>
      <c r="F291" s="419"/>
      <c r="G291" s="419"/>
      <c r="H291" s="419"/>
      <c r="I291" s="414">
        <f>SUMIFS(A3_Hinzu_Kürz!$J$7:$J$506,A3_Hinzu_Kürz!$H$7:$H$506,A2_SaLi!$A291)</f>
        <v>0</v>
      </c>
      <c r="J291" s="412">
        <f t="shared" si="4"/>
        <v>0</v>
      </c>
    </row>
    <row r="292" spans="1:10" x14ac:dyDescent="0.25">
      <c r="A292" s="387" t="str">
        <f>IF(AND(B292&lt;&gt;"",E292&lt;&gt;""),_xlfn.TEXTJOIN("-",FALSE,B292,C292,INDEX('Drop-Down Listen'!$K$2:$K$71,MATCH(E292,'Drop-Down Listen'!$B$2:$B$71,0),0)),IF(AND(B292="",E292=""),"Bitte Konto und GuV-Position angeben",IF(B292="","Bitte Konto angeben","Bitte GuV-Position angeben")))</f>
        <v>Bitte Konto und GuV-Position angeben</v>
      </c>
      <c r="B292" s="418"/>
      <c r="C292" s="418"/>
      <c r="D292" s="418"/>
      <c r="E292" s="418"/>
      <c r="F292" s="419"/>
      <c r="G292" s="419"/>
      <c r="H292" s="419"/>
      <c r="I292" s="414">
        <f>SUMIFS(A3_Hinzu_Kürz!$J$7:$J$506,A3_Hinzu_Kürz!$H$7:$H$506,A2_SaLi!$A292)</f>
        <v>0</v>
      </c>
      <c r="J292" s="412">
        <f t="shared" si="4"/>
        <v>0</v>
      </c>
    </row>
    <row r="293" spans="1:10" x14ac:dyDescent="0.25">
      <c r="A293" s="387" t="str">
        <f>IF(AND(B293&lt;&gt;"",E293&lt;&gt;""),_xlfn.TEXTJOIN("-",FALSE,B293,C293,INDEX('Drop-Down Listen'!$K$2:$K$71,MATCH(E293,'Drop-Down Listen'!$B$2:$B$71,0),0)),IF(AND(B293="",E293=""),"Bitte Konto und GuV-Position angeben",IF(B293="","Bitte Konto angeben","Bitte GuV-Position angeben")))</f>
        <v>Bitte Konto und GuV-Position angeben</v>
      </c>
      <c r="B293" s="418"/>
      <c r="C293" s="418"/>
      <c r="D293" s="418"/>
      <c r="E293" s="418"/>
      <c r="F293" s="419"/>
      <c r="G293" s="419"/>
      <c r="H293" s="419"/>
      <c r="I293" s="414">
        <f>SUMIFS(A3_Hinzu_Kürz!$J$7:$J$506,A3_Hinzu_Kürz!$H$7:$H$506,A2_SaLi!$A293)</f>
        <v>0</v>
      </c>
      <c r="J293" s="412">
        <f t="shared" si="4"/>
        <v>0</v>
      </c>
    </row>
    <row r="294" spans="1:10" x14ac:dyDescent="0.25">
      <c r="A294" s="387" t="str">
        <f>IF(AND(B294&lt;&gt;"",E294&lt;&gt;""),_xlfn.TEXTJOIN("-",FALSE,B294,C294,INDEX('Drop-Down Listen'!$K$2:$K$71,MATCH(E294,'Drop-Down Listen'!$B$2:$B$71,0),0)),IF(AND(B294="",E294=""),"Bitte Konto und GuV-Position angeben",IF(B294="","Bitte Konto angeben","Bitte GuV-Position angeben")))</f>
        <v>Bitte Konto und GuV-Position angeben</v>
      </c>
      <c r="B294" s="418"/>
      <c r="C294" s="418"/>
      <c r="D294" s="418"/>
      <c r="E294" s="418"/>
      <c r="F294" s="419"/>
      <c r="G294" s="419"/>
      <c r="H294" s="419"/>
      <c r="I294" s="414">
        <f>SUMIFS(A3_Hinzu_Kürz!$J$7:$J$506,A3_Hinzu_Kürz!$H$7:$H$506,A2_SaLi!$A294)</f>
        <v>0</v>
      </c>
      <c r="J294" s="412">
        <f t="shared" si="4"/>
        <v>0</v>
      </c>
    </row>
    <row r="295" spans="1:10" x14ac:dyDescent="0.25">
      <c r="A295" s="387" t="str">
        <f>IF(AND(B295&lt;&gt;"",E295&lt;&gt;""),_xlfn.TEXTJOIN("-",FALSE,B295,C295,INDEX('Drop-Down Listen'!$K$2:$K$71,MATCH(E295,'Drop-Down Listen'!$B$2:$B$71,0),0)),IF(AND(B295="",E295=""),"Bitte Konto und GuV-Position angeben",IF(B295="","Bitte Konto angeben","Bitte GuV-Position angeben")))</f>
        <v>Bitte Konto und GuV-Position angeben</v>
      </c>
      <c r="B295" s="418"/>
      <c r="C295" s="418"/>
      <c r="D295" s="418"/>
      <c r="E295" s="418"/>
      <c r="F295" s="419"/>
      <c r="G295" s="419"/>
      <c r="H295" s="419"/>
      <c r="I295" s="414">
        <f>SUMIFS(A3_Hinzu_Kürz!$J$7:$J$506,A3_Hinzu_Kürz!$H$7:$H$506,A2_SaLi!$A295)</f>
        <v>0</v>
      </c>
      <c r="J295" s="412">
        <f t="shared" si="4"/>
        <v>0</v>
      </c>
    </row>
    <row r="296" spans="1:10" x14ac:dyDescent="0.25">
      <c r="A296" s="387" t="str">
        <f>IF(AND(B296&lt;&gt;"",E296&lt;&gt;""),_xlfn.TEXTJOIN("-",FALSE,B296,C296,INDEX('Drop-Down Listen'!$K$2:$K$71,MATCH(E296,'Drop-Down Listen'!$B$2:$B$71,0),0)),IF(AND(B296="",E296=""),"Bitte Konto und GuV-Position angeben",IF(B296="","Bitte Konto angeben","Bitte GuV-Position angeben")))</f>
        <v>Bitte Konto und GuV-Position angeben</v>
      </c>
      <c r="B296" s="418"/>
      <c r="C296" s="418"/>
      <c r="D296" s="418"/>
      <c r="E296" s="418"/>
      <c r="F296" s="419"/>
      <c r="G296" s="419"/>
      <c r="H296" s="419"/>
      <c r="I296" s="414">
        <f>SUMIFS(A3_Hinzu_Kürz!$J$7:$J$506,A3_Hinzu_Kürz!$H$7:$H$506,A2_SaLi!$A296)</f>
        <v>0</v>
      </c>
      <c r="J296" s="412">
        <f t="shared" si="4"/>
        <v>0</v>
      </c>
    </row>
    <row r="297" spans="1:10" x14ac:dyDescent="0.25">
      <c r="A297" s="387" t="str">
        <f>IF(AND(B297&lt;&gt;"",E297&lt;&gt;""),_xlfn.TEXTJOIN("-",FALSE,B297,C297,INDEX('Drop-Down Listen'!$K$2:$K$71,MATCH(E297,'Drop-Down Listen'!$B$2:$B$71,0),0)),IF(AND(B297="",E297=""),"Bitte Konto und GuV-Position angeben",IF(B297="","Bitte Konto angeben","Bitte GuV-Position angeben")))</f>
        <v>Bitte Konto und GuV-Position angeben</v>
      </c>
      <c r="B297" s="418"/>
      <c r="C297" s="418"/>
      <c r="D297" s="418"/>
      <c r="E297" s="418"/>
      <c r="F297" s="419"/>
      <c r="G297" s="419"/>
      <c r="H297" s="419"/>
      <c r="I297" s="414">
        <f>SUMIFS(A3_Hinzu_Kürz!$J$7:$J$506,A3_Hinzu_Kürz!$H$7:$H$506,A2_SaLi!$A297)</f>
        <v>0</v>
      </c>
      <c r="J297" s="412">
        <f t="shared" si="4"/>
        <v>0</v>
      </c>
    </row>
    <row r="298" spans="1:10" x14ac:dyDescent="0.25">
      <c r="A298" s="387" t="str">
        <f>IF(AND(B298&lt;&gt;"",E298&lt;&gt;""),_xlfn.TEXTJOIN("-",FALSE,B298,C298,INDEX('Drop-Down Listen'!$K$2:$K$71,MATCH(E298,'Drop-Down Listen'!$B$2:$B$71,0),0)),IF(AND(B298="",E298=""),"Bitte Konto und GuV-Position angeben",IF(B298="","Bitte Konto angeben","Bitte GuV-Position angeben")))</f>
        <v>Bitte Konto und GuV-Position angeben</v>
      </c>
      <c r="B298" s="418"/>
      <c r="C298" s="418"/>
      <c r="D298" s="418"/>
      <c r="E298" s="418"/>
      <c r="F298" s="419"/>
      <c r="G298" s="419"/>
      <c r="H298" s="419"/>
      <c r="I298" s="414">
        <f>SUMIFS(A3_Hinzu_Kürz!$J$7:$J$506,A3_Hinzu_Kürz!$H$7:$H$506,A2_SaLi!$A298)</f>
        <v>0</v>
      </c>
      <c r="J298" s="412">
        <f t="shared" si="4"/>
        <v>0</v>
      </c>
    </row>
    <row r="299" spans="1:10" x14ac:dyDescent="0.25">
      <c r="A299" s="387" t="str">
        <f>IF(AND(B299&lt;&gt;"",E299&lt;&gt;""),_xlfn.TEXTJOIN("-",FALSE,B299,C299,INDEX('Drop-Down Listen'!$K$2:$K$71,MATCH(E299,'Drop-Down Listen'!$B$2:$B$71,0),0)),IF(AND(B299="",E299=""),"Bitte Konto und GuV-Position angeben",IF(B299="","Bitte Konto angeben","Bitte GuV-Position angeben")))</f>
        <v>Bitte Konto und GuV-Position angeben</v>
      </c>
      <c r="B299" s="418"/>
      <c r="C299" s="418"/>
      <c r="D299" s="418"/>
      <c r="E299" s="418"/>
      <c r="F299" s="419"/>
      <c r="G299" s="419"/>
      <c r="H299" s="419"/>
      <c r="I299" s="414">
        <f>SUMIFS(A3_Hinzu_Kürz!$J$7:$J$506,A3_Hinzu_Kürz!$H$7:$H$506,A2_SaLi!$A299)</f>
        <v>0</v>
      </c>
      <c r="J299" s="412">
        <f t="shared" si="4"/>
        <v>0</v>
      </c>
    </row>
    <row r="300" spans="1:10" x14ac:dyDescent="0.25">
      <c r="A300" s="387" t="str">
        <f>IF(AND(B300&lt;&gt;"",E300&lt;&gt;""),_xlfn.TEXTJOIN("-",FALSE,B300,C300,INDEX('Drop-Down Listen'!$K$2:$K$71,MATCH(E300,'Drop-Down Listen'!$B$2:$B$71,0),0)),IF(AND(B300="",E300=""),"Bitte Konto und GuV-Position angeben",IF(B300="","Bitte Konto angeben","Bitte GuV-Position angeben")))</f>
        <v>Bitte Konto und GuV-Position angeben</v>
      </c>
      <c r="B300" s="418"/>
      <c r="C300" s="418"/>
      <c r="D300" s="418"/>
      <c r="E300" s="418"/>
      <c r="F300" s="419"/>
      <c r="G300" s="419"/>
      <c r="H300" s="419"/>
      <c r="I300" s="414">
        <f>SUMIFS(A3_Hinzu_Kürz!$J$7:$J$506,A3_Hinzu_Kürz!$H$7:$H$506,A2_SaLi!$A300)</f>
        <v>0</v>
      </c>
      <c r="J300" s="412">
        <f t="shared" si="4"/>
        <v>0</v>
      </c>
    </row>
    <row r="301" spans="1:10" x14ac:dyDescent="0.25">
      <c r="A301" s="387" t="str">
        <f>IF(AND(B301&lt;&gt;"",E301&lt;&gt;""),_xlfn.TEXTJOIN("-",FALSE,B301,C301,INDEX('Drop-Down Listen'!$K$2:$K$71,MATCH(E301,'Drop-Down Listen'!$B$2:$B$71,0),0)),IF(AND(B301="",E301=""),"Bitte Konto und GuV-Position angeben",IF(B301="","Bitte Konto angeben","Bitte GuV-Position angeben")))</f>
        <v>Bitte Konto und GuV-Position angeben</v>
      </c>
      <c r="B301" s="418"/>
      <c r="C301" s="418"/>
      <c r="D301" s="418"/>
      <c r="E301" s="418"/>
      <c r="F301" s="419"/>
      <c r="G301" s="419"/>
      <c r="H301" s="419"/>
      <c r="I301" s="414">
        <f>SUMIFS(A3_Hinzu_Kürz!$J$7:$J$506,A3_Hinzu_Kürz!$H$7:$H$506,A2_SaLi!$A301)</f>
        <v>0</v>
      </c>
      <c r="J301" s="412">
        <f t="shared" si="4"/>
        <v>0</v>
      </c>
    </row>
    <row r="302" spans="1:10" x14ac:dyDescent="0.25">
      <c r="A302" s="387" t="str">
        <f>IF(AND(B302&lt;&gt;"",E302&lt;&gt;""),_xlfn.TEXTJOIN("-",FALSE,B302,C302,INDEX('Drop-Down Listen'!$K$2:$K$71,MATCH(E302,'Drop-Down Listen'!$B$2:$B$71,0),0)),IF(AND(B302="",E302=""),"Bitte Konto und GuV-Position angeben",IF(B302="","Bitte Konto angeben","Bitte GuV-Position angeben")))</f>
        <v>Bitte Konto und GuV-Position angeben</v>
      </c>
      <c r="B302" s="418"/>
      <c r="C302" s="418"/>
      <c r="D302" s="418"/>
      <c r="E302" s="418"/>
      <c r="F302" s="419"/>
      <c r="G302" s="419"/>
      <c r="H302" s="419"/>
      <c r="I302" s="414">
        <f>SUMIFS(A3_Hinzu_Kürz!$J$7:$J$506,A3_Hinzu_Kürz!$H$7:$H$506,A2_SaLi!$A302)</f>
        <v>0</v>
      </c>
      <c r="J302" s="412">
        <f t="shared" si="4"/>
        <v>0</v>
      </c>
    </row>
    <row r="303" spans="1:10" x14ac:dyDescent="0.25">
      <c r="A303" s="387" t="str">
        <f>IF(AND(B303&lt;&gt;"",E303&lt;&gt;""),_xlfn.TEXTJOIN("-",FALSE,B303,C303,INDEX('Drop-Down Listen'!$K$2:$K$71,MATCH(E303,'Drop-Down Listen'!$B$2:$B$71,0),0)),IF(AND(B303="",E303=""),"Bitte Konto und GuV-Position angeben",IF(B303="","Bitte Konto angeben","Bitte GuV-Position angeben")))</f>
        <v>Bitte Konto und GuV-Position angeben</v>
      </c>
      <c r="B303" s="418"/>
      <c r="C303" s="418"/>
      <c r="D303" s="418"/>
      <c r="E303" s="418"/>
      <c r="F303" s="419"/>
      <c r="G303" s="419"/>
      <c r="H303" s="419"/>
      <c r="I303" s="414">
        <f>SUMIFS(A3_Hinzu_Kürz!$J$7:$J$506,A3_Hinzu_Kürz!$H$7:$H$506,A2_SaLi!$A303)</f>
        <v>0</v>
      </c>
      <c r="J303" s="412">
        <f t="shared" si="4"/>
        <v>0</v>
      </c>
    </row>
    <row r="304" spans="1:10" x14ac:dyDescent="0.25">
      <c r="A304" s="387" t="str">
        <f>IF(AND(B304&lt;&gt;"",E304&lt;&gt;""),_xlfn.TEXTJOIN("-",FALSE,B304,C304,INDEX('Drop-Down Listen'!$K$2:$K$71,MATCH(E304,'Drop-Down Listen'!$B$2:$B$71,0),0)),IF(AND(B304="",E304=""),"Bitte Konto und GuV-Position angeben",IF(B304="","Bitte Konto angeben","Bitte GuV-Position angeben")))</f>
        <v>Bitte Konto und GuV-Position angeben</v>
      </c>
      <c r="B304" s="418"/>
      <c r="C304" s="418"/>
      <c r="D304" s="418"/>
      <c r="E304" s="418"/>
      <c r="F304" s="419"/>
      <c r="G304" s="419"/>
      <c r="H304" s="419"/>
      <c r="I304" s="414">
        <f>SUMIFS(A3_Hinzu_Kürz!$J$7:$J$506,A3_Hinzu_Kürz!$H$7:$H$506,A2_SaLi!$A304)</f>
        <v>0</v>
      </c>
      <c r="J304" s="412">
        <f t="shared" si="4"/>
        <v>0</v>
      </c>
    </row>
    <row r="305" spans="1:10" x14ac:dyDescent="0.25">
      <c r="A305" s="387" t="str">
        <f>IF(AND(B305&lt;&gt;"",E305&lt;&gt;""),_xlfn.TEXTJOIN("-",FALSE,B305,C305,INDEX('Drop-Down Listen'!$K$2:$K$71,MATCH(E305,'Drop-Down Listen'!$B$2:$B$71,0),0)),IF(AND(B305="",E305=""),"Bitte Konto und GuV-Position angeben",IF(B305="","Bitte Konto angeben","Bitte GuV-Position angeben")))</f>
        <v>Bitte Konto und GuV-Position angeben</v>
      </c>
      <c r="B305" s="418"/>
      <c r="C305" s="418"/>
      <c r="D305" s="418"/>
      <c r="E305" s="418"/>
      <c r="F305" s="419"/>
      <c r="G305" s="419"/>
      <c r="H305" s="419"/>
      <c r="I305" s="414">
        <f>SUMIFS(A3_Hinzu_Kürz!$J$7:$J$506,A3_Hinzu_Kürz!$H$7:$H$506,A2_SaLi!$A305)</f>
        <v>0</v>
      </c>
      <c r="J305" s="412">
        <f t="shared" si="4"/>
        <v>0</v>
      </c>
    </row>
    <row r="306" spans="1:10" x14ac:dyDescent="0.25">
      <c r="A306" s="387" t="str">
        <f>IF(AND(B306&lt;&gt;"",E306&lt;&gt;""),_xlfn.TEXTJOIN("-",FALSE,B306,C306,INDEX('Drop-Down Listen'!$K$2:$K$71,MATCH(E306,'Drop-Down Listen'!$B$2:$B$71,0),0)),IF(AND(B306="",E306=""),"Bitte Konto und GuV-Position angeben",IF(B306="","Bitte Konto angeben","Bitte GuV-Position angeben")))</f>
        <v>Bitte Konto und GuV-Position angeben</v>
      </c>
      <c r="B306" s="418"/>
      <c r="C306" s="418"/>
      <c r="D306" s="418"/>
      <c r="E306" s="418"/>
      <c r="F306" s="419"/>
      <c r="G306" s="419"/>
      <c r="H306" s="419"/>
      <c r="I306" s="414">
        <f>SUMIFS(A3_Hinzu_Kürz!$J$7:$J$506,A3_Hinzu_Kürz!$H$7:$H$506,A2_SaLi!$A306)</f>
        <v>0</v>
      </c>
      <c r="J306" s="412">
        <f t="shared" si="4"/>
        <v>0</v>
      </c>
    </row>
    <row r="307" spans="1:10" x14ac:dyDescent="0.25">
      <c r="A307" s="387" t="str">
        <f>IF(AND(B307&lt;&gt;"",E307&lt;&gt;""),_xlfn.TEXTJOIN("-",FALSE,B307,C307,INDEX('Drop-Down Listen'!$K$2:$K$71,MATCH(E307,'Drop-Down Listen'!$B$2:$B$71,0),0)),IF(AND(B307="",E307=""),"Bitte Konto und GuV-Position angeben",IF(B307="","Bitte Konto angeben","Bitte GuV-Position angeben")))</f>
        <v>Bitte Konto und GuV-Position angeben</v>
      </c>
      <c r="B307" s="418"/>
      <c r="C307" s="418"/>
      <c r="D307" s="418"/>
      <c r="E307" s="418"/>
      <c r="F307" s="419"/>
      <c r="G307" s="419"/>
      <c r="H307" s="419"/>
      <c r="I307" s="414">
        <f>SUMIFS(A3_Hinzu_Kürz!$J$7:$J$506,A3_Hinzu_Kürz!$H$7:$H$506,A2_SaLi!$A307)</f>
        <v>0</v>
      </c>
      <c r="J307" s="412">
        <f t="shared" si="4"/>
        <v>0</v>
      </c>
    </row>
    <row r="308" spans="1:10" x14ac:dyDescent="0.25">
      <c r="A308" s="387" t="str">
        <f>IF(AND(B308&lt;&gt;"",E308&lt;&gt;""),_xlfn.TEXTJOIN("-",FALSE,B308,C308,INDEX('Drop-Down Listen'!$K$2:$K$71,MATCH(E308,'Drop-Down Listen'!$B$2:$B$71,0),0)),IF(AND(B308="",E308=""),"Bitte Konto und GuV-Position angeben",IF(B308="","Bitte Konto angeben","Bitte GuV-Position angeben")))</f>
        <v>Bitte Konto und GuV-Position angeben</v>
      </c>
      <c r="B308" s="418"/>
      <c r="C308" s="418"/>
      <c r="D308" s="418"/>
      <c r="E308" s="418"/>
      <c r="F308" s="419"/>
      <c r="G308" s="419"/>
      <c r="H308" s="419"/>
      <c r="I308" s="414">
        <f>SUMIFS(A3_Hinzu_Kürz!$J$7:$J$506,A3_Hinzu_Kürz!$H$7:$H$506,A2_SaLi!$A308)</f>
        <v>0</v>
      </c>
      <c r="J308" s="412">
        <f t="shared" si="4"/>
        <v>0</v>
      </c>
    </row>
    <row r="309" spans="1:10" x14ac:dyDescent="0.25">
      <c r="A309" s="387" t="str">
        <f>IF(AND(B309&lt;&gt;"",E309&lt;&gt;""),_xlfn.TEXTJOIN("-",FALSE,B309,C309,INDEX('Drop-Down Listen'!$K$2:$K$71,MATCH(E309,'Drop-Down Listen'!$B$2:$B$71,0),0)),IF(AND(B309="",E309=""),"Bitte Konto und GuV-Position angeben",IF(B309="","Bitte Konto angeben","Bitte GuV-Position angeben")))</f>
        <v>Bitte Konto und GuV-Position angeben</v>
      </c>
      <c r="B309" s="418"/>
      <c r="C309" s="418"/>
      <c r="D309" s="418"/>
      <c r="E309" s="418"/>
      <c r="F309" s="419"/>
      <c r="G309" s="419"/>
      <c r="H309" s="419"/>
      <c r="I309" s="414">
        <f>SUMIFS(A3_Hinzu_Kürz!$J$7:$J$506,A3_Hinzu_Kürz!$H$7:$H$506,A2_SaLi!$A309)</f>
        <v>0</v>
      </c>
      <c r="J309" s="412">
        <f t="shared" si="4"/>
        <v>0</v>
      </c>
    </row>
    <row r="310" spans="1:10" x14ac:dyDescent="0.25">
      <c r="A310" s="387" t="str">
        <f>IF(AND(B310&lt;&gt;"",E310&lt;&gt;""),_xlfn.TEXTJOIN("-",FALSE,B310,C310,INDEX('Drop-Down Listen'!$K$2:$K$71,MATCH(E310,'Drop-Down Listen'!$B$2:$B$71,0),0)),IF(AND(B310="",E310=""),"Bitte Konto und GuV-Position angeben",IF(B310="","Bitte Konto angeben","Bitte GuV-Position angeben")))</f>
        <v>Bitte Konto und GuV-Position angeben</v>
      </c>
      <c r="B310" s="418"/>
      <c r="C310" s="418"/>
      <c r="D310" s="418"/>
      <c r="E310" s="418"/>
      <c r="F310" s="419"/>
      <c r="G310" s="419"/>
      <c r="H310" s="419"/>
      <c r="I310" s="414">
        <f>SUMIFS(A3_Hinzu_Kürz!$J$7:$J$506,A3_Hinzu_Kürz!$H$7:$H$506,A2_SaLi!$A310)</f>
        <v>0</v>
      </c>
      <c r="J310" s="412">
        <f t="shared" si="4"/>
        <v>0</v>
      </c>
    </row>
    <row r="311" spans="1:10" x14ac:dyDescent="0.25">
      <c r="A311" s="387" t="str">
        <f>IF(AND(B311&lt;&gt;"",E311&lt;&gt;""),_xlfn.TEXTJOIN("-",FALSE,B311,C311,INDEX('Drop-Down Listen'!$K$2:$K$71,MATCH(E311,'Drop-Down Listen'!$B$2:$B$71,0),0)),IF(AND(B311="",E311=""),"Bitte Konto und GuV-Position angeben",IF(B311="","Bitte Konto angeben","Bitte GuV-Position angeben")))</f>
        <v>Bitte Konto und GuV-Position angeben</v>
      </c>
      <c r="B311" s="418"/>
      <c r="C311" s="418"/>
      <c r="D311" s="418"/>
      <c r="E311" s="418"/>
      <c r="F311" s="419"/>
      <c r="G311" s="419"/>
      <c r="H311" s="419"/>
      <c r="I311" s="414">
        <f>SUMIFS(A3_Hinzu_Kürz!$J$7:$J$506,A3_Hinzu_Kürz!$H$7:$H$506,A2_SaLi!$A311)</f>
        <v>0</v>
      </c>
      <c r="J311" s="412">
        <f t="shared" si="4"/>
        <v>0</v>
      </c>
    </row>
    <row r="312" spans="1:10" x14ac:dyDescent="0.25">
      <c r="A312" s="387" t="str">
        <f>IF(AND(B312&lt;&gt;"",E312&lt;&gt;""),_xlfn.TEXTJOIN("-",FALSE,B312,C312,INDEX('Drop-Down Listen'!$K$2:$K$71,MATCH(E312,'Drop-Down Listen'!$B$2:$B$71,0),0)),IF(AND(B312="",E312=""),"Bitte Konto und GuV-Position angeben",IF(B312="","Bitte Konto angeben","Bitte GuV-Position angeben")))</f>
        <v>Bitte Konto und GuV-Position angeben</v>
      </c>
      <c r="B312" s="418"/>
      <c r="C312" s="418"/>
      <c r="D312" s="418"/>
      <c r="E312" s="418"/>
      <c r="F312" s="419"/>
      <c r="G312" s="419"/>
      <c r="H312" s="419"/>
      <c r="I312" s="414">
        <f>SUMIFS(A3_Hinzu_Kürz!$J$7:$J$506,A3_Hinzu_Kürz!$H$7:$H$506,A2_SaLi!$A312)</f>
        <v>0</v>
      </c>
      <c r="J312" s="412">
        <f t="shared" si="4"/>
        <v>0</v>
      </c>
    </row>
    <row r="313" spans="1:10" x14ac:dyDescent="0.25">
      <c r="A313" s="387" t="str">
        <f>IF(AND(B313&lt;&gt;"",E313&lt;&gt;""),_xlfn.TEXTJOIN("-",FALSE,B313,C313,INDEX('Drop-Down Listen'!$K$2:$K$71,MATCH(E313,'Drop-Down Listen'!$B$2:$B$71,0),0)),IF(AND(B313="",E313=""),"Bitte Konto und GuV-Position angeben",IF(B313="","Bitte Konto angeben","Bitte GuV-Position angeben")))</f>
        <v>Bitte Konto und GuV-Position angeben</v>
      </c>
      <c r="B313" s="418"/>
      <c r="C313" s="418"/>
      <c r="D313" s="418"/>
      <c r="E313" s="418"/>
      <c r="F313" s="419"/>
      <c r="G313" s="419"/>
      <c r="H313" s="419"/>
      <c r="I313" s="414">
        <f>SUMIFS(A3_Hinzu_Kürz!$J$7:$J$506,A3_Hinzu_Kürz!$H$7:$H$506,A2_SaLi!$A313)</f>
        <v>0</v>
      </c>
      <c r="J313" s="412">
        <f t="shared" si="4"/>
        <v>0</v>
      </c>
    </row>
    <row r="314" spans="1:10" x14ac:dyDescent="0.25">
      <c r="A314" s="387" t="str">
        <f>IF(AND(B314&lt;&gt;"",E314&lt;&gt;""),_xlfn.TEXTJOIN("-",FALSE,B314,C314,INDEX('Drop-Down Listen'!$K$2:$K$71,MATCH(E314,'Drop-Down Listen'!$B$2:$B$71,0),0)),IF(AND(B314="",E314=""),"Bitte Konto und GuV-Position angeben",IF(B314="","Bitte Konto angeben","Bitte GuV-Position angeben")))</f>
        <v>Bitte Konto und GuV-Position angeben</v>
      </c>
      <c r="B314" s="418"/>
      <c r="C314" s="418"/>
      <c r="D314" s="418"/>
      <c r="E314" s="418"/>
      <c r="F314" s="419"/>
      <c r="G314" s="419"/>
      <c r="H314" s="419"/>
      <c r="I314" s="414">
        <f>SUMIFS(A3_Hinzu_Kürz!$J$7:$J$506,A3_Hinzu_Kürz!$H$7:$H$506,A2_SaLi!$A314)</f>
        <v>0</v>
      </c>
      <c r="J314" s="412">
        <f t="shared" si="4"/>
        <v>0</v>
      </c>
    </row>
    <row r="315" spans="1:10" x14ac:dyDescent="0.25">
      <c r="A315" s="387" t="str">
        <f>IF(AND(B315&lt;&gt;"",E315&lt;&gt;""),_xlfn.TEXTJOIN("-",FALSE,B315,C315,INDEX('Drop-Down Listen'!$K$2:$K$71,MATCH(E315,'Drop-Down Listen'!$B$2:$B$71,0),0)),IF(AND(B315="",E315=""),"Bitte Konto und GuV-Position angeben",IF(B315="","Bitte Konto angeben","Bitte GuV-Position angeben")))</f>
        <v>Bitte Konto und GuV-Position angeben</v>
      </c>
      <c r="B315" s="418"/>
      <c r="C315" s="418"/>
      <c r="D315" s="418"/>
      <c r="E315" s="418"/>
      <c r="F315" s="419"/>
      <c r="G315" s="419"/>
      <c r="H315" s="419"/>
      <c r="I315" s="414">
        <f>SUMIFS(A3_Hinzu_Kürz!$J$7:$J$506,A3_Hinzu_Kürz!$H$7:$H$506,A2_SaLi!$A315)</f>
        <v>0</v>
      </c>
      <c r="J315" s="412">
        <f t="shared" si="4"/>
        <v>0</v>
      </c>
    </row>
    <row r="316" spans="1:10" x14ac:dyDescent="0.25">
      <c r="A316" s="387" t="str">
        <f>IF(AND(B316&lt;&gt;"",E316&lt;&gt;""),_xlfn.TEXTJOIN("-",FALSE,B316,C316,INDEX('Drop-Down Listen'!$K$2:$K$71,MATCH(E316,'Drop-Down Listen'!$B$2:$B$71,0),0)),IF(AND(B316="",E316=""),"Bitte Konto und GuV-Position angeben",IF(B316="","Bitte Konto angeben","Bitte GuV-Position angeben")))</f>
        <v>Bitte Konto und GuV-Position angeben</v>
      </c>
      <c r="B316" s="418"/>
      <c r="C316" s="418"/>
      <c r="D316" s="418"/>
      <c r="E316" s="418"/>
      <c r="F316" s="419"/>
      <c r="G316" s="419"/>
      <c r="H316" s="419"/>
      <c r="I316" s="414">
        <f>SUMIFS(A3_Hinzu_Kürz!$J$7:$J$506,A3_Hinzu_Kürz!$H$7:$H$506,A2_SaLi!$A316)</f>
        <v>0</v>
      </c>
      <c r="J316" s="412">
        <f t="shared" si="4"/>
        <v>0</v>
      </c>
    </row>
    <row r="317" spans="1:10" x14ac:dyDescent="0.25">
      <c r="A317" s="387" t="str">
        <f>IF(AND(B317&lt;&gt;"",E317&lt;&gt;""),_xlfn.TEXTJOIN("-",FALSE,B317,C317,INDEX('Drop-Down Listen'!$K$2:$K$71,MATCH(E317,'Drop-Down Listen'!$B$2:$B$71,0),0)),IF(AND(B317="",E317=""),"Bitte Konto und GuV-Position angeben",IF(B317="","Bitte Konto angeben","Bitte GuV-Position angeben")))</f>
        <v>Bitte Konto und GuV-Position angeben</v>
      </c>
      <c r="B317" s="418"/>
      <c r="C317" s="418"/>
      <c r="D317" s="418"/>
      <c r="E317" s="418"/>
      <c r="F317" s="419"/>
      <c r="G317" s="419"/>
      <c r="H317" s="419"/>
      <c r="I317" s="414">
        <f>SUMIFS(A3_Hinzu_Kürz!$J$7:$J$506,A3_Hinzu_Kürz!$H$7:$H$506,A2_SaLi!$A317)</f>
        <v>0</v>
      </c>
      <c r="J317" s="412">
        <f t="shared" si="4"/>
        <v>0</v>
      </c>
    </row>
    <row r="318" spans="1:10" x14ac:dyDescent="0.25">
      <c r="A318" s="387" t="str">
        <f>IF(AND(B318&lt;&gt;"",E318&lt;&gt;""),_xlfn.TEXTJOIN("-",FALSE,B318,C318,INDEX('Drop-Down Listen'!$K$2:$K$71,MATCH(E318,'Drop-Down Listen'!$B$2:$B$71,0),0)),IF(AND(B318="",E318=""),"Bitte Konto und GuV-Position angeben",IF(B318="","Bitte Konto angeben","Bitte GuV-Position angeben")))</f>
        <v>Bitte Konto und GuV-Position angeben</v>
      </c>
      <c r="B318" s="418"/>
      <c r="C318" s="418"/>
      <c r="D318" s="418"/>
      <c r="E318" s="418"/>
      <c r="F318" s="419"/>
      <c r="G318" s="419"/>
      <c r="H318" s="419"/>
      <c r="I318" s="414">
        <f>SUMIFS(A3_Hinzu_Kürz!$J$7:$J$506,A3_Hinzu_Kürz!$H$7:$H$506,A2_SaLi!$A318)</f>
        <v>0</v>
      </c>
      <c r="J318" s="412">
        <f t="shared" si="4"/>
        <v>0</v>
      </c>
    </row>
    <row r="319" spans="1:10" x14ac:dyDescent="0.25">
      <c r="A319" s="387" t="str">
        <f>IF(AND(B319&lt;&gt;"",E319&lt;&gt;""),_xlfn.TEXTJOIN("-",FALSE,B319,C319,INDEX('Drop-Down Listen'!$K$2:$K$71,MATCH(E319,'Drop-Down Listen'!$B$2:$B$71,0),0)),IF(AND(B319="",E319=""),"Bitte Konto und GuV-Position angeben",IF(B319="","Bitte Konto angeben","Bitte GuV-Position angeben")))</f>
        <v>Bitte Konto und GuV-Position angeben</v>
      </c>
      <c r="B319" s="418"/>
      <c r="C319" s="418"/>
      <c r="D319" s="418"/>
      <c r="E319" s="418"/>
      <c r="F319" s="419"/>
      <c r="G319" s="419"/>
      <c r="H319" s="419"/>
      <c r="I319" s="414">
        <f>SUMIFS(A3_Hinzu_Kürz!$J$7:$J$506,A3_Hinzu_Kürz!$H$7:$H$506,A2_SaLi!$A319)</f>
        <v>0</v>
      </c>
      <c r="J319" s="412">
        <f t="shared" si="4"/>
        <v>0</v>
      </c>
    </row>
    <row r="320" spans="1:10" x14ac:dyDescent="0.25">
      <c r="A320" s="387" t="str">
        <f>IF(AND(B320&lt;&gt;"",E320&lt;&gt;""),_xlfn.TEXTJOIN("-",FALSE,B320,C320,INDEX('Drop-Down Listen'!$K$2:$K$71,MATCH(E320,'Drop-Down Listen'!$B$2:$B$71,0),0)),IF(AND(B320="",E320=""),"Bitte Konto und GuV-Position angeben",IF(B320="","Bitte Konto angeben","Bitte GuV-Position angeben")))</f>
        <v>Bitte Konto und GuV-Position angeben</v>
      </c>
      <c r="B320" s="418"/>
      <c r="C320" s="418"/>
      <c r="D320" s="418"/>
      <c r="E320" s="418"/>
      <c r="F320" s="419"/>
      <c r="G320" s="419"/>
      <c r="H320" s="419"/>
      <c r="I320" s="414">
        <f>SUMIFS(A3_Hinzu_Kürz!$J$7:$J$506,A3_Hinzu_Kürz!$H$7:$H$506,A2_SaLi!$A320)</f>
        <v>0</v>
      </c>
      <c r="J320" s="412">
        <f t="shared" si="4"/>
        <v>0</v>
      </c>
    </row>
    <row r="321" spans="1:10" x14ac:dyDescent="0.25">
      <c r="A321" s="387" t="str">
        <f>IF(AND(B321&lt;&gt;"",E321&lt;&gt;""),_xlfn.TEXTJOIN("-",FALSE,B321,C321,INDEX('Drop-Down Listen'!$K$2:$K$71,MATCH(E321,'Drop-Down Listen'!$B$2:$B$71,0),0)),IF(AND(B321="",E321=""),"Bitte Konto und GuV-Position angeben",IF(B321="","Bitte Konto angeben","Bitte GuV-Position angeben")))</f>
        <v>Bitte Konto und GuV-Position angeben</v>
      </c>
      <c r="B321" s="418"/>
      <c r="C321" s="418"/>
      <c r="D321" s="418"/>
      <c r="E321" s="418"/>
      <c r="F321" s="419"/>
      <c r="G321" s="419"/>
      <c r="H321" s="419"/>
      <c r="I321" s="414">
        <f>SUMIFS(A3_Hinzu_Kürz!$J$7:$J$506,A3_Hinzu_Kürz!$H$7:$H$506,A2_SaLi!$A321)</f>
        <v>0</v>
      </c>
      <c r="J321" s="412">
        <f t="shared" si="4"/>
        <v>0</v>
      </c>
    </row>
    <row r="322" spans="1:10" x14ac:dyDescent="0.25">
      <c r="A322" s="387" t="str">
        <f>IF(AND(B322&lt;&gt;"",E322&lt;&gt;""),_xlfn.TEXTJOIN("-",FALSE,B322,C322,INDEX('Drop-Down Listen'!$K$2:$K$71,MATCH(E322,'Drop-Down Listen'!$B$2:$B$71,0),0)),IF(AND(B322="",E322=""),"Bitte Konto und GuV-Position angeben",IF(B322="","Bitte Konto angeben","Bitte GuV-Position angeben")))</f>
        <v>Bitte Konto und GuV-Position angeben</v>
      </c>
      <c r="B322" s="418"/>
      <c r="C322" s="418"/>
      <c r="D322" s="418"/>
      <c r="E322" s="418"/>
      <c r="F322" s="419"/>
      <c r="G322" s="419"/>
      <c r="H322" s="419"/>
      <c r="I322" s="414">
        <f>SUMIFS(A3_Hinzu_Kürz!$J$7:$J$506,A3_Hinzu_Kürz!$H$7:$H$506,A2_SaLi!$A322)</f>
        <v>0</v>
      </c>
      <c r="J322" s="412">
        <f t="shared" si="4"/>
        <v>0</v>
      </c>
    </row>
    <row r="323" spans="1:10" x14ac:dyDescent="0.25">
      <c r="A323" s="387" t="str">
        <f>IF(AND(B323&lt;&gt;"",E323&lt;&gt;""),_xlfn.TEXTJOIN("-",FALSE,B323,C323,INDEX('Drop-Down Listen'!$K$2:$K$71,MATCH(E323,'Drop-Down Listen'!$B$2:$B$71,0),0)),IF(AND(B323="",E323=""),"Bitte Konto und GuV-Position angeben",IF(B323="","Bitte Konto angeben","Bitte GuV-Position angeben")))</f>
        <v>Bitte Konto und GuV-Position angeben</v>
      </c>
      <c r="B323" s="418"/>
      <c r="C323" s="418"/>
      <c r="D323" s="418"/>
      <c r="E323" s="418"/>
      <c r="F323" s="419"/>
      <c r="G323" s="419"/>
      <c r="H323" s="419"/>
      <c r="I323" s="414">
        <f>SUMIFS(A3_Hinzu_Kürz!$J$7:$J$506,A3_Hinzu_Kürz!$H$7:$H$506,A2_SaLi!$A323)</f>
        <v>0</v>
      </c>
      <c r="J323" s="412">
        <f t="shared" si="4"/>
        <v>0</v>
      </c>
    </row>
    <row r="324" spans="1:10" x14ac:dyDescent="0.25">
      <c r="A324" s="387" t="str">
        <f>IF(AND(B324&lt;&gt;"",E324&lt;&gt;""),_xlfn.TEXTJOIN("-",FALSE,B324,C324,INDEX('Drop-Down Listen'!$K$2:$K$71,MATCH(E324,'Drop-Down Listen'!$B$2:$B$71,0),0)),IF(AND(B324="",E324=""),"Bitte Konto und GuV-Position angeben",IF(B324="","Bitte Konto angeben","Bitte GuV-Position angeben")))</f>
        <v>Bitte Konto und GuV-Position angeben</v>
      </c>
      <c r="B324" s="418"/>
      <c r="C324" s="418"/>
      <c r="D324" s="418"/>
      <c r="E324" s="418"/>
      <c r="F324" s="419"/>
      <c r="G324" s="419"/>
      <c r="H324" s="419"/>
      <c r="I324" s="414">
        <f>SUMIFS(A3_Hinzu_Kürz!$J$7:$J$506,A3_Hinzu_Kürz!$H$7:$H$506,A2_SaLi!$A324)</f>
        <v>0</v>
      </c>
      <c r="J324" s="412">
        <f t="shared" si="4"/>
        <v>0</v>
      </c>
    </row>
    <row r="325" spans="1:10" x14ac:dyDescent="0.25">
      <c r="A325" s="387" t="str">
        <f>IF(AND(B325&lt;&gt;"",E325&lt;&gt;""),_xlfn.TEXTJOIN("-",FALSE,B325,C325,INDEX('Drop-Down Listen'!$K$2:$K$71,MATCH(E325,'Drop-Down Listen'!$B$2:$B$71,0),0)),IF(AND(B325="",E325=""),"Bitte Konto und GuV-Position angeben",IF(B325="","Bitte Konto angeben","Bitte GuV-Position angeben")))</f>
        <v>Bitte Konto und GuV-Position angeben</v>
      </c>
      <c r="B325" s="418"/>
      <c r="C325" s="418"/>
      <c r="D325" s="418"/>
      <c r="E325" s="418"/>
      <c r="F325" s="419"/>
      <c r="G325" s="419"/>
      <c r="H325" s="419"/>
      <c r="I325" s="414">
        <f>SUMIFS(A3_Hinzu_Kürz!$J$7:$J$506,A3_Hinzu_Kürz!$H$7:$H$506,A2_SaLi!$A325)</f>
        <v>0</v>
      </c>
      <c r="J325" s="412">
        <f t="shared" si="4"/>
        <v>0</v>
      </c>
    </row>
    <row r="326" spans="1:10" x14ac:dyDescent="0.25">
      <c r="A326" s="387" t="str">
        <f>IF(AND(B326&lt;&gt;"",E326&lt;&gt;""),_xlfn.TEXTJOIN("-",FALSE,B326,C326,INDEX('Drop-Down Listen'!$K$2:$K$71,MATCH(E326,'Drop-Down Listen'!$B$2:$B$71,0),0)),IF(AND(B326="",E326=""),"Bitte Konto und GuV-Position angeben",IF(B326="","Bitte Konto angeben","Bitte GuV-Position angeben")))</f>
        <v>Bitte Konto und GuV-Position angeben</v>
      </c>
      <c r="B326" s="418"/>
      <c r="C326" s="418"/>
      <c r="D326" s="418"/>
      <c r="E326" s="418"/>
      <c r="F326" s="419"/>
      <c r="G326" s="419"/>
      <c r="H326" s="419"/>
      <c r="I326" s="414">
        <f>SUMIFS(A3_Hinzu_Kürz!$J$7:$J$506,A3_Hinzu_Kürz!$H$7:$H$506,A2_SaLi!$A326)</f>
        <v>0</v>
      </c>
      <c r="J326" s="412">
        <f t="shared" si="4"/>
        <v>0</v>
      </c>
    </row>
    <row r="327" spans="1:10" x14ac:dyDescent="0.25">
      <c r="A327" s="387" t="str">
        <f>IF(AND(B327&lt;&gt;"",E327&lt;&gt;""),_xlfn.TEXTJOIN("-",FALSE,B327,C327,INDEX('Drop-Down Listen'!$K$2:$K$71,MATCH(E327,'Drop-Down Listen'!$B$2:$B$71,0),0)),IF(AND(B327="",E327=""),"Bitte Konto und GuV-Position angeben",IF(B327="","Bitte Konto angeben","Bitte GuV-Position angeben")))</f>
        <v>Bitte Konto und GuV-Position angeben</v>
      </c>
      <c r="B327" s="418"/>
      <c r="C327" s="418"/>
      <c r="D327" s="418"/>
      <c r="E327" s="418"/>
      <c r="F327" s="419"/>
      <c r="G327" s="419"/>
      <c r="H327" s="419"/>
      <c r="I327" s="414">
        <f>SUMIFS(A3_Hinzu_Kürz!$J$7:$J$506,A3_Hinzu_Kürz!$H$7:$H$506,A2_SaLi!$A327)</f>
        <v>0</v>
      </c>
      <c r="J327" s="412">
        <f t="shared" si="4"/>
        <v>0</v>
      </c>
    </row>
    <row r="328" spans="1:10" x14ac:dyDescent="0.25">
      <c r="A328" s="387" t="str">
        <f>IF(AND(B328&lt;&gt;"",E328&lt;&gt;""),_xlfn.TEXTJOIN("-",FALSE,B328,C328,INDEX('Drop-Down Listen'!$K$2:$K$71,MATCH(E328,'Drop-Down Listen'!$B$2:$B$71,0),0)),IF(AND(B328="",E328=""),"Bitte Konto und GuV-Position angeben",IF(B328="","Bitte Konto angeben","Bitte GuV-Position angeben")))</f>
        <v>Bitte Konto und GuV-Position angeben</v>
      </c>
      <c r="B328" s="418"/>
      <c r="C328" s="418"/>
      <c r="D328" s="418"/>
      <c r="E328" s="418"/>
      <c r="F328" s="419"/>
      <c r="G328" s="419"/>
      <c r="H328" s="419"/>
      <c r="I328" s="414">
        <f>SUMIFS(A3_Hinzu_Kürz!$J$7:$J$506,A3_Hinzu_Kürz!$H$7:$H$506,A2_SaLi!$A328)</f>
        <v>0</v>
      </c>
      <c r="J328" s="412">
        <f t="shared" si="4"/>
        <v>0</v>
      </c>
    </row>
    <row r="329" spans="1:10" x14ac:dyDescent="0.25">
      <c r="A329" s="387" t="str">
        <f>IF(AND(B329&lt;&gt;"",E329&lt;&gt;""),_xlfn.TEXTJOIN("-",FALSE,B329,C329,INDEX('Drop-Down Listen'!$K$2:$K$71,MATCH(E329,'Drop-Down Listen'!$B$2:$B$71,0),0)),IF(AND(B329="",E329=""),"Bitte Konto und GuV-Position angeben",IF(B329="","Bitte Konto angeben","Bitte GuV-Position angeben")))</f>
        <v>Bitte Konto und GuV-Position angeben</v>
      </c>
      <c r="B329" s="418"/>
      <c r="C329" s="418"/>
      <c r="D329" s="418"/>
      <c r="E329" s="418"/>
      <c r="F329" s="419"/>
      <c r="G329" s="419"/>
      <c r="H329" s="419"/>
      <c r="I329" s="414">
        <f>SUMIFS(A3_Hinzu_Kürz!$J$7:$J$506,A3_Hinzu_Kürz!$H$7:$H$506,A2_SaLi!$A329)</f>
        <v>0</v>
      </c>
      <c r="J329" s="412">
        <f t="shared" ref="J329:J392" si="5">H329+I329</f>
        <v>0</v>
      </c>
    </row>
    <row r="330" spans="1:10" x14ac:dyDescent="0.25">
      <c r="A330" s="387" t="str">
        <f>IF(AND(B330&lt;&gt;"",E330&lt;&gt;""),_xlfn.TEXTJOIN("-",FALSE,B330,C330,INDEX('Drop-Down Listen'!$K$2:$K$71,MATCH(E330,'Drop-Down Listen'!$B$2:$B$71,0),0)),IF(AND(B330="",E330=""),"Bitte Konto und GuV-Position angeben",IF(B330="","Bitte Konto angeben","Bitte GuV-Position angeben")))</f>
        <v>Bitte Konto und GuV-Position angeben</v>
      </c>
      <c r="B330" s="418"/>
      <c r="C330" s="418"/>
      <c r="D330" s="418"/>
      <c r="E330" s="418"/>
      <c r="F330" s="419"/>
      <c r="G330" s="419"/>
      <c r="H330" s="419"/>
      <c r="I330" s="414">
        <f>SUMIFS(A3_Hinzu_Kürz!$J$7:$J$506,A3_Hinzu_Kürz!$H$7:$H$506,A2_SaLi!$A330)</f>
        <v>0</v>
      </c>
      <c r="J330" s="412">
        <f t="shared" si="5"/>
        <v>0</v>
      </c>
    </row>
    <row r="331" spans="1:10" x14ac:dyDescent="0.25">
      <c r="A331" s="387" t="str">
        <f>IF(AND(B331&lt;&gt;"",E331&lt;&gt;""),_xlfn.TEXTJOIN("-",FALSE,B331,C331,INDEX('Drop-Down Listen'!$K$2:$K$71,MATCH(E331,'Drop-Down Listen'!$B$2:$B$71,0),0)),IF(AND(B331="",E331=""),"Bitte Konto und GuV-Position angeben",IF(B331="","Bitte Konto angeben","Bitte GuV-Position angeben")))</f>
        <v>Bitte Konto und GuV-Position angeben</v>
      </c>
      <c r="B331" s="418"/>
      <c r="C331" s="418"/>
      <c r="D331" s="418"/>
      <c r="E331" s="418"/>
      <c r="F331" s="419"/>
      <c r="G331" s="419"/>
      <c r="H331" s="419"/>
      <c r="I331" s="414">
        <f>SUMIFS(A3_Hinzu_Kürz!$J$7:$J$506,A3_Hinzu_Kürz!$H$7:$H$506,A2_SaLi!$A331)</f>
        <v>0</v>
      </c>
      <c r="J331" s="412">
        <f t="shared" si="5"/>
        <v>0</v>
      </c>
    </row>
    <row r="332" spans="1:10" x14ac:dyDescent="0.25">
      <c r="A332" s="387" t="str">
        <f>IF(AND(B332&lt;&gt;"",E332&lt;&gt;""),_xlfn.TEXTJOIN("-",FALSE,B332,C332,INDEX('Drop-Down Listen'!$K$2:$K$71,MATCH(E332,'Drop-Down Listen'!$B$2:$B$71,0),0)),IF(AND(B332="",E332=""),"Bitte Konto und GuV-Position angeben",IF(B332="","Bitte Konto angeben","Bitte GuV-Position angeben")))</f>
        <v>Bitte Konto und GuV-Position angeben</v>
      </c>
      <c r="B332" s="418"/>
      <c r="C332" s="418"/>
      <c r="D332" s="418"/>
      <c r="E332" s="418"/>
      <c r="F332" s="419"/>
      <c r="G332" s="419"/>
      <c r="H332" s="419"/>
      <c r="I332" s="414">
        <f>SUMIFS(A3_Hinzu_Kürz!$J$7:$J$506,A3_Hinzu_Kürz!$H$7:$H$506,A2_SaLi!$A332)</f>
        <v>0</v>
      </c>
      <c r="J332" s="412">
        <f t="shared" si="5"/>
        <v>0</v>
      </c>
    </row>
    <row r="333" spans="1:10" x14ac:dyDescent="0.25">
      <c r="A333" s="387" t="str">
        <f>IF(AND(B333&lt;&gt;"",E333&lt;&gt;""),_xlfn.TEXTJOIN("-",FALSE,B333,C333,INDEX('Drop-Down Listen'!$K$2:$K$71,MATCH(E333,'Drop-Down Listen'!$B$2:$B$71,0),0)),IF(AND(B333="",E333=""),"Bitte Konto und GuV-Position angeben",IF(B333="","Bitte Konto angeben","Bitte GuV-Position angeben")))</f>
        <v>Bitte Konto und GuV-Position angeben</v>
      </c>
      <c r="B333" s="418"/>
      <c r="C333" s="418"/>
      <c r="D333" s="418"/>
      <c r="E333" s="418"/>
      <c r="F333" s="419"/>
      <c r="G333" s="419"/>
      <c r="H333" s="419"/>
      <c r="I333" s="414">
        <f>SUMIFS(A3_Hinzu_Kürz!$J$7:$J$506,A3_Hinzu_Kürz!$H$7:$H$506,A2_SaLi!$A333)</f>
        <v>0</v>
      </c>
      <c r="J333" s="412">
        <f t="shared" si="5"/>
        <v>0</v>
      </c>
    </row>
    <row r="334" spans="1:10" x14ac:dyDescent="0.25">
      <c r="A334" s="387" t="str">
        <f>IF(AND(B334&lt;&gt;"",E334&lt;&gt;""),_xlfn.TEXTJOIN("-",FALSE,B334,C334,INDEX('Drop-Down Listen'!$K$2:$K$71,MATCH(E334,'Drop-Down Listen'!$B$2:$B$71,0),0)),IF(AND(B334="",E334=""),"Bitte Konto und GuV-Position angeben",IF(B334="","Bitte Konto angeben","Bitte GuV-Position angeben")))</f>
        <v>Bitte Konto und GuV-Position angeben</v>
      </c>
      <c r="B334" s="418"/>
      <c r="C334" s="418"/>
      <c r="D334" s="418"/>
      <c r="E334" s="418"/>
      <c r="F334" s="419"/>
      <c r="G334" s="419"/>
      <c r="H334" s="419"/>
      <c r="I334" s="414">
        <f>SUMIFS(A3_Hinzu_Kürz!$J$7:$J$506,A3_Hinzu_Kürz!$H$7:$H$506,A2_SaLi!$A334)</f>
        <v>0</v>
      </c>
      <c r="J334" s="412">
        <f t="shared" si="5"/>
        <v>0</v>
      </c>
    </row>
    <row r="335" spans="1:10" x14ac:dyDescent="0.25">
      <c r="A335" s="387" t="str">
        <f>IF(AND(B335&lt;&gt;"",E335&lt;&gt;""),_xlfn.TEXTJOIN("-",FALSE,B335,C335,INDEX('Drop-Down Listen'!$K$2:$K$71,MATCH(E335,'Drop-Down Listen'!$B$2:$B$71,0),0)),IF(AND(B335="",E335=""),"Bitte Konto und GuV-Position angeben",IF(B335="","Bitte Konto angeben","Bitte GuV-Position angeben")))</f>
        <v>Bitte Konto und GuV-Position angeben</v>
      </c>
      <c r="B335" s="418"/>
      <c r="C335" s="418"/>
      <c r="D335" s="418"/>
      <c r="E335" s="418"/>
      <c r="F335" s="419"/>
      <c r="G335" s="419"/>
      <c r="H335" s="419"/>
      <c r="I335" s="414">
        <f>SUMIFS(A3_Hinzu_Kürz!$J$7:$J$506,A3_Hinzu_Kürz!$H$7:$H$506,A2_SaLi!$A335)</f>
        <v>0</v>
      </c>
      <c r="J335" s="412">
        <f t="shared" si="5"/>
        <v>0</v>
      </c>
    </row>
    <row r="336" spans="1:10" x14ac:dyDescent="0.25">
      <c r="A336" s="387" t="str">
        <f>IF(AND(B336&lt;&gt;"",E336&lt;&gt;""),_xlfn.TEXTJOIN("-",FALSE,B336,C336,INDEX('Drop-Down Listen'!$K$2:$K$71,MATCH(E336,'Drop-Down Listen'!$B$2:$B$71,0),0)),IF(AND(B336="",E336=""),"Bitte Konto und GuV-Position angeben",IF(B336="","Bitte Konto angeben","Bitte GuV-Position angeben")))</f>
        <v>Bitte Konto und GuV-Position angeben</v>
      </c>
      <c r="B336" s="418"/>
      <c r="C336" s="418"/>
      <c r="D336" s="418"/>
      <c r="E336" s="418"/>
      <c r="F336" s="419"/>
      <c r="G336" s="419"/>
      <c r="H336" s="419"/>
      <c r="I336" s="414">
        <f>SUMIFS(A3_Hinzu_Kürz!$J$7:$J$506,A3_Hinzu_Kürz!$H$7:$H$506,A2_SaLi!$A336)</f>
        <v>0</v>
      </c>
      <c r="J336" s="412">
        <f t="shared" si="5"/>
        <v>0</v>
      </c>
    </row>
    <row r="337" spans="1:10" x14ac:dyDescent="0.25">
      <c r="A337" s="387" t="str">
        <f>IF(AND(B337&lt;&gt;"",E337&lt;&gt;""),_xlfn.TEXTJOIN("-",FALSE,B337,C337,INDEX('Drop-Down Listen'!$K$2:$K$71,MATCH(E337,'Drop-Down Listen'!$B$2:$B$71,0),0)),IF(AND(B337="",E337=""),"Bitte Konto und GuV-Position angeben",IF(B337="","Bitte Konto angeben","Bitte GuV-Position angeben")))</f>
        <v>Bitte Konto und GuV-Position angeben</v>
      </c>
      <c r="B337" s="418"/>
      <c r="C337" s="418"/>
      <c r="D337" s="418"/>
      <c r="E337" s="418"/>
      <c r="F337" s="419"/>
      <c r="G337" s="419"/>
      <c r="H337" s="419"/>
      <c r="I337" s="414">
        <f>SUMIFS(A3_Hinzu_Kürz!$J$7:$J$506,A3_Hinzu_Kürz!$H$7:$H$506,A2_SaLi!$A337)</f>
        <v>0</v>
      </c>
      <c r="J337" s="412">
        <f t="shared" si="5"/>
        <v>0</v>
      </c>
    </row>
    <row r="338" spans="1:10" x14ac:dyDescent="0.25">
      <c r="A338" s="387" t="str">
        <f>IF(AND(B338&lt;&gt;"",E338&lt;&gt;""),_xlfn.TEXTJOIN("-",FALSE,B338,C338,INDEX('Drop-Down Listen'!$K$2:$K$71,MATCH(E338,'Drop-Down Listen'!$B$2:$B$71,0),0)),IF(AND(B338="",E338=""),"Bitte Konto und GuV-Position angeben",IF(B338="","Bitte Konto angeben","Bitte GuV-Position angeben")))</f>
        <v>Bitte Konto und GuV-Position angeben</v>
      </c>
      <c r="B338" s="418"/>
      <c r="C338" s="418"/>
      <c r="D338" s="418"/>
      <c r="E338" s="418"/>
      <c r="F338" s="419"/>
      <c r="G338" s="419"/>
      <c r="H338" s="419"/>
      <c r="I338" s="414">
        <f>SUMIFS(A3_Hinzu_Kürz!$J$7:$J$506,A3_Hinzu_Kürz!$H$7:$H$506,A2_SaLi!$A338)</f>
        <v>0</v>
      </c>
      <c r="J338" s="412">
        <f t="shared" si="5"/>
        <v>0</v>
      </c>
    </row>
    <row r="339" spans="1:10" x14ac:dyDescent="0.25">
      <c r="A339" s="387" t="str">
        <f>IF(AND(B339&lt;&gt;"",E339&lt;&gt;""),_xlfn.TEXTJOIN("-",FALSE,B339,C339,INDEX('Drop-Down Listen'!$K$2:$K$71,MATCH(E339,'Drop-Down Listen'!$B$2:$B$71,0),0)),IF(AND(B339="",E339=""),"Bitte Konto und GuV-Position angeben",IF(B339="","Bitte Konto angeben","Bitte GuV-Position angeben")))</f>
        <v>Bitte Konto und GuV-Position angeben</v>
      </c>
      <c r="B339" s="418"/>
      <c r="C339" s="418"/>
      <c r="D339" s="418"/>
      <c r="E339" s="418"/>
      <c r="F339" s="419"/>
      <c r="G339" s="419"/>
      <c r="H339" s="419"/>
      <c r="I339" s="414">
        <f>SUMIFS(A3_Hinzu_Kürz!$J$7:$J$506,A3_Hinzu_Kürz!$H$7:$H$506,A2_SaLi!$A339)</f>
        <v>0</v>
      </c>
      <c r="J339" s="412">
        <f t="shared" si="5"/>
        <v>0</v>
      </c>
    </row>
    <row r="340" spans="1:10" x14ac:dyDescent="0.25">
      <c r="A340" s="387" t="str">
        <f>IF(AND(B340&lt;&gt;"",E340&lt;&gt;""),_xlfn.TEXTJOIN("-",FALSE,B340,C340,INDEX('Drop-Down Listen'!$K$2:$K$71,MATCH(E340,'Drop-Down Listen'!$B$2:$B$71,0),0)),IF(AND(B340="",E340=""),"Bitte Konto und GuV-Position angeben",IF(B340="","Bitte Konto angeben","Bitte GuV-Position angeben")))</f>
        <v>Bitte Konto und GuV-Position angeben</v>
      </c>
      <c r="B340" s="418"/>
      <c r="C340" s="418"/>
      <c r="D340" s="418"/>
      <c r="E340" s="418"/>
      <c r="F340" s="419"/>
      <c r="G340" s="419"/>
      <c r="H340" s="419"/>
      <c r="I340" s="414">
        <f>SUMIFS(A3_Hinzu_Kürz!$J$7:$J$506,A3_Hinzu_Kürz!$H$7:$H$506,A2_SaLi!$A340)</f>
        <v>0</v>
      </c>
      <c r="J340" s="412">
        <f t="shared" si="5"/>
        <v>0</v>
      </c>
    </row>
    <row r="341" spans="1:10" x14ac:dyDescent="0.25">
      <c r="A341" s="387" t="str">
        <f>IF(AND(B341&lt;&gt;"",E341&lt;&gt;""),_xlfn.TEXTJOIN("-",FALSE,B341,C341,INDEX('Drop-Down Listen'!$K$2:$K$71,MATCH(E341,'Drop-Down Listen'!$B$2:$B$71,0),0)),IF(AND(B341="",E341=""),"Bitte Konto und GuV-Position angeben",IF(B341="","Bitte Konto angeben","Bitte GuV-Position angeben")))</f>
        <v>Bitte Konto und GuV-Position angeben</v>
      </c>
      <c r="B341" s="418"/>
      <c r="C341" s="418"/>
      <c r="D341" s="418"/>
      <c r="E341" s="418"/>
      <c r="F341" s="419"/>
      <c r="G341" s="419"/>
      <c r="H341" s="419"/>
      <c r="I341" s="414">
        <f>SUMIFS(A3_Hinzu_Kürz!$J$7:$J$506,A3_Hinzu_Kürz!$H$7:$H$506,A2_SaLi!$A341)</f>
        <v>0</v>
      </c>
      <c r="J341" s="412">
        <f t="shared" si="5"/>
        <v>0</v>
      </c>
    </row>
    <row r="342" spans="1:10" x14ac:dyDescent="0.25">
      <c r="A342" s="387" t="str">
        <f>IF(AND(B342&lt;&gt;"",E342&lt;&gt;""),_xlfn.TEXTJOIN("-",FALSE,B342,C342,INDEX('Drop-Down Listen'!$K$2:$K$71,MATCH(E342,'Drop-Down Listen'!$B$2:$B$71,0),0)),IF(AND(B342="",E342=""),"Bitte Konto und GuV-Position angeben",IF(B342="","Bitte Konto angeben","Bitte GuV-Position angeben")))</f>
        <v>Bitte Konto und GuV-Position angeben</v>
      </c>
      <c r="B342" s="418"/>
      <c r="C342" s="418"/>
      <c r="D342" s="418"/>
      <c r="E342" s="418"/>
      <c r="F342" s="419"/>
      <c r="G342" s="419"/>
      <c r="H342" s="419"/>
      <c r="I342" s="414">
        <f>SUMIFS(A3_Hinzu_Kürz!$J$7:$J$506,A3_Hinzu_Kürz!$H$7:$H$506,A2_SaLi!$A342)</f>
        <v>0</v>
      </c>
      <c r="J342" s="412">
        <f t="shared" si="5"/>
        <v>0</v>
      </c>
    </row>
    <row r="343" spans="1:10" x14ac:dyDescent="0.25">
      <c r="A343" s="387" t="str">
        <f>IF(AND(B343&lt;&gt;"",E343&lt;&gt;""),_xlfn.TEXTJOIN("-",FALSE,B343,C343,INDEX('Drop-Down Listen'!$K$2:$K$71,MATCH(E343,'Drop-Down Listen'!$B$2:$B$71,0),0)),IF(AND(B343="",E343=""),"Bitte Konto und GuV-Position angeben",IF(B343="","Bitte Konto angeben","Bitte GuV-Position angeben")))</f>
        <v>Bitte Konto und GuV-Position angeben</v>
      </c>
      <c r="B343" s="418"/>
      <c r="C343" s="418"/>
      <c r="D343" s="418"/>
      <c r="E343" s="418"/>
      <c r="F343" s="419"/>
      <c r="G343" s="419"/>
      <c r="H343" s="419"/>
      <c r="I343" s="414">
        <f>SUMIFS(A3_Hinzu_Kürz!$J$7:$J$506,A3_Hinzu_Kürz!$H$7:$H$506,A2_SaLi!$A343)</f>
        <v>0</v>
      </c>
      <c r="J343" s="412">
        <f t="shared" si="5"/>
        <v>0</v>
      </c>
    </row>
    <row r="344" spans="1:10" x14ac:dyDescent="0.25">
      <c r="A344" s="387" t="str">
        <f>IF(AND(B344&lt;&gt;"",E344&lt;&gt;""),_xlfn.TEXTJOIN("-",FALSE,B344,C344,INDEX('Drop-Down Listen'!$K$2:$K$71,MATCH(E344,'Drop-Down Listen'!$B$2:$B$71,0),0)),IF(AND(B344="",E344=""),"Bitte Konto und GuV-Position angeben",IF(B344="","Bitte Konto angeben","Bitte GuV-Position angeben")))</f>
        <v>Bitte Konto und GuV-Position angeben</v>
      </c>
      <c r="B344" s="418"/>
      <c r="C344" s="418"/>
      <c r="D344" s="418"/>
      <c r="E344" s="418"/>
      <c r="F344" s="419"/>
      <c r="G344" s="419"/>
      <c r="H344" s="419"/>
      <c r="I344" s="414">
        <f>SUMIFS(A3_Hinzu_Kürz!$J$7:$J$506,A3_Hinzu_Kürz!$H$7:$H$506,A2_SaLi!$A344)</f>
        <v>0</v>
      </c>
      <c r="J344" s="412">
        <f t="shared" si="5"/>
        <v>0</v>
      </c>
    </row>
    <row r="345" spans="1:10" x14ac:dyDescent="0.25">
      <c r="A345" s="387" t="str">
        <f>IF(AND(B345&lt;&gt;"",E345&lt;&gt;""),_xlfn.TEXTJOIN("-",FALSE,B345,C345,INDEX('Drop-Down Listen'!$K$2:$K$71,MATCH(E345,'Drop-Down Listen'!$B$2:$B$71,0),0)),IF(AND(B345="",E345=""),"Bitte Konto und GuV-Position angeben",IF(B345="","Bitte Konto angeben","Bitte GuV-Position angeben")))</f>
        <v>Bitte Konto und GuV-Position angeben</v>
      </c>
      <c r="B345" s="418"/>
      <c r="C345" s="418"/>
      <c r="D345" s="418"/>
      <c r="E345" s="418"/>
      <c r="F345" s="419"/>
      <c r="G345" s="419"/>
      <c r="H345" s="419"/>
      <c r="I345" s="414">
        <f>SUMIFS(A3_Hinzu_Kürz!$J$7:$J$506,A3_Hinzu_Kürz!$H$7:$H$506,A2_SaLi!$A345)</f>
        <v>0</v>
      </c>
      <c r="J345" s="412">
        <f t="shared" si="5"/>
        <v>0</v>
      </c>
    </row>
    <row r="346" spans="1:10" x14ac:dyDescent="0.25">
      <c r="A346" s="387" t="str">
        <f>IF(AND(B346&lt;&gt;"",E346&lt;&gt;""),_xlfn.TEXTJOIN("-",FALSE,B346,C346,INDEX('Drop-Down Listen'!$K$2:$K$71,MATCH(E346,'Drop-Down Listen'!$B$2:$B$71,0),0)),IF(AND(B346="",E346=""),"Bitte Konto und GuV-Position angeben",IF(B346="","Bitte Konto angeben","Bitte GuV-Position angeben")))</f>
        <v>Bitte Konto und GuV-Position angeben</v>
      </c>
      <c r="B346" s="418"/>
      <c r="C346" s="418"/>
      <c r="D346" s="418"/>
      <c r="E346" s="418"/>
      <c r="F346" s="419"/>
      <c r="G346" s="419"/>
      <c r="H346" s="419"/>
      <c r="I346" s="414">
        <f>SUMIFS(A3_Hinzu_Kürz!$J$7:$J$506,A3_Hinzu_Kürz!$H$7:$H$506,A2_SaLi!$A346)</f>
        <v>0</v>
      </c>
      <c r="J346" s="412">
        <f t="shared" si="5"/>
        <v>0</v>
      </c>
    </row>
    <row r="347" spans="1:10" x14ac:dyDescent="0.25">
      <c r="A347" s="387" t="str">
        <f>IF(AND(B347&lt;&gt;"",E347&lt;&gt;""),_xlfn.TEXTJOIN("-",FALSE,B347,C347,INDEX('Drop-Down Listen'!$K$2:$K$71,MATCH(E347,'Drop-Down Listen'!$B$2:$B$71,0),0)),IF(AND(B347="",E347=""),"Bitte Konto und GuV-Position angeben",IF(B347="","Bitte Konto angeben","Bitte GuV-Position angeben")))</f>
        <v>Bitte Konto und GuV-Position angeben</v>
      </c>
      <c r="B347" s="418"/>
      <c r="C347" s="418"/>
      <c r="D347" s="418"/>
      <c r="E347" s="418"/>
      <c r="F347" s="419"/>
      <c r="G347" s="419"/>
      <c r="H347" s="419"/>
      <c r="I347" s="414">
        <f>SUMIFS(A3_Hinzu_Kürz!$J$7:$J$506,A3_Hinzu_Kürz!$H$7:$H$506,A2_SaLi!$A347)</f>
        <v>0</v>
      </c>
      <c r="J347" s="412">
        <f t="shared" si="5"/>
        <v>0</v>
      </c>
    </row>
    <row r="348" spans="1:10" x14ac:dyDescent="0.25">
      <c r="A348" s="387" t="str">
        <f>IF(AND(B348&lt;&gt;"",E348&lt;&gt;""),_xlfn.TEXTJOIN("-",FALSE,B348,C348,INDEX('Drop-Down Listen'!$K$2:$K$71,MATCH(E348,'Drop-Down Listen'!$B$2:$B$71,0),0)),IF(AND(B348="",E348=""),"Bitte Konto und GuV-Position angeben",IF(B348="","Bitte Konto angeben","Bitte GuV-Position angeben")))</f>
        <v>Bitte Konto und GuV-Position angeben</v>
      </c>
      <c r="B348" s="418"/>
      <c r="C348" s="418"/>
      <c r="D348" s="418"/>
      <c r="E348" s="418"/>
      <c r="F348" s="419"/>
      <c r="G348" s="419"/>
      <c r="H348" s="419"/>
      <c r="I348" s="414">
        <f>SUMIFS(A3_Hinzu_Kürz!$J$7:$J$506,A3_Hinzu_Kürz!$H$7:$H$506,A2_SaLi!$A348)</f>
        <v>0</v>
      </c>
      <c r="J348" s="412">
        <f t="shared" si="5"/>
        <v>0</v>
      </c>
    </row>
    <row r="349" spans="1:10" x14ac:dyDescent="0.25">
      <c r="A349" s="387" t="str">
        <f>IF(AND(B349&lt;&gt;"",E349&lt;&gt;""),_xlfn.TEXTJOIN("-",FALSE,B349,C349,INDEX('Drop-Down Listen'!$K$2:$K$71,MATCH(E349,'Drop-Down Listen'!$B$2:$B$71,0),0)),IF(AND(B349="",E349=""),"Bitte Konto und GuV-Position angeben",IF(B349="","Bitte Konto angeben","Bitte GuV-Position angeben")))</f>
        <v>Bitte Konto und GuV-Position angeben</v>
      </c>
      <c r="B349" s="418"/>
      <c r="C349" s="418"/>
      <c r="D349" s="418"/>
      <c r="E349" s="418"/>
      <c r="F349" s="419"/>
      <c r="G349" s="419"/>
      <c r="H349" s="419"/>
      <c r="I349" s="414">
        <f>SUMIFS(A3_Hinzu_Kürz!$J$7:$J$506,A3_Hinzu_Kürz!$H$7:$H$506,A2_SaLi!$A349)</f>
        <v>0</v>
      </c>
      <c r="J349" s="412">
        <f t="shared" si="5"/>
        <v>0</v>
      </c>
    </row>
    <row r="350" spans="1:10" x14ac:dyDescent="0.25">
      <c r="A350" s="387" t="str">
        <f>IF(AND(B350&lt;&gt;"",E350&lt;&gt;""),_xlfn.TEXTJOIN("-",FALSE,B350,C350,INDEX('Drop-Down Listen'!$K$2:$K$71,MATCH(E350,'Drop-Down Listen'!$B$2:$B$71,0),0)),IF(AND(B350="",E350=""),"Bitte Konto und GuV-Position angeben",IF(B350="","Bitte Konto angeben","Bitte GuV-Position angeben")))</f>
        <v>Bitte Konto und GuV-Position angeben</v>
      </c>
      <c r="B350" s="418"/>
      <c r="C350" s="418"/>
      <c r="D350" s="418"/>
      <c r="E350" s="418"/>
      <c r="F350" s="419"/>
      <c r="G350" s="419"/>
      <c r="H350" s="419"/>
      <c r="I350" s="414">
        <f>SUMIFS(A3_Hinzu_Kürz!$J$7:$J$506,A3_Hinzu_Kürz!$H$7:$H$506,A2_SaLi!$A350)</f>
        <v>0</v>
      </c>
      <c r="J350" s="412">
        <f t="shared" si="5"/>
        <v>0</v>
      </c>
    </row>
    <row r="351" spans="1:10" x14ac:dyDescent="0.25">
      <c r="A351" s="387" t="str">
        <f>IF(AND(B351&lt;&gt;"",E351&lt;&gt;""),_xlfn.TEXTJOIN("-",FALSE,B351,C351,INDEX('Drop-Down Listen'!$K$2:$K$71,MATCH(E351,'Drop-Down Listen'!$B$2:$B$71,0),0)),IF(AND(B351="",E351=""),"Bitte Konto und GuV-Position angeben",IF(B351="","Bitte Konto angeben","Bitte GuV-Position angeben")))</f>
        <v>Bitte Konto und GuV-Position angeben</v>
      </c>
      <c r="B351" s="418"/>
      <c r="C351" s="418"/>
      <c r="D351" s="418"/>
      <c r="E351" s="418"/>
      <c r="F351" s="419"/>
      <c r="G351" s="419"/>
      <c r="H351" s="419"/>
      <c r="I351" s="414">
        <f>SUMIFS(A3_Hinzu_Kürz!$J$7:$J$506,A3_Hinzu_Kürz!$H$7:$H$506,A2_SaLi!$A351)</f>
        <v>0</v>
      </c>
      <c r="J351" s="412">
        <f t="shared" si="5"/>
        <v>0</v>
      </c>
    </row>
    <row r="352" spans="1:10" x14ac:dyDescent="0.25">
      <c r="A352" s="387" t="str">
        <f>IF(AND(B352&lt;&gt;"",E352&lt;&gt;""),_xlfn.TEXTJOIN("-",FALSE,B352,C352,INDEX('Drop-Down Listen'!$K$2:$K$71,MATCH(E352,'Drop-Down Listen'!$B$2:$B$71,0),0)),IF(AND(B352="",E352=""),"Bitte Konto und GuV-Position angeben",IF(B352="","Bitte Konto angeben","Bitte GuV-Position angeben")))</f>
        <v>Bitte Konto und GuV-Position angeben</v>
      </c>
      <c r="B352" s="418"/>
      <c r="C352" s="418"/>
      <c r="D352" s="418"/>
      <c r="E352" s="418"/>
      <c r="F352" s="419"/>
      <c r="G352" s="419"/>
      <c r="H352" s="419"/>
      <c r="I352" s="414">
        <f>SUMIFS(A3_Hinzu_Kürz!$J$7:$J$506,A3_Hinzu_Kürz!$H$7:$H$506,A2_SaLi!$A352)</f>
        <v>0</v>
      </c>
      <c r="J352" s="412">
        <f t="shared" si="5"/>
        <v>0</v>
      </c>
    </row>
    <row r="353" spans="1:10" x14ac:dyDescent="0.25">
      <c r="A353" s="387" t="str">
        <f>IF(AND(B353&lt;&gt;"",E353&lt;&gt;""),_xlfn.TEXTJOIN("-",FALSE,B353,C353,INDEX('Drop-Down Listen'!$K$2:$K$71,MATCH(E353,'Drop-Down Listen'!$B$2:$B$71,0),0)),IF(AND(B353="",E353=""),"Bitte Konto und GuV-Position angeben",IF(B353="","Bitte Konto angeben","Bitte GuV-Position angeben")))</f>
        <v>Bitte Konto und GuV-Position angeben</v>
      </c>
      <c r="B353" s="418"/>
      <c r="C353" s="418"/>
      <c r="D353" s="418"/>
      <c r="E353" s="418"/>
      <c r="F353" s="419"/>
      <c r="G353" s="419"/>
      <c r="H353" s="419"/>
      <c r="I353" s="414">
        <f>SUMIFS(A3_Hinzu_Kürz!$J$7:$J$506,A3_Hinzu_Kürz!$H$7:$H$506,A2_SaLi!$A353)</f>
        <v>0</v>
      </c>
      <c r="J353" s="412">
        <f t="shared" si="5"/>
        <v>0</v>
      </c>
    </row>
    <row r="354" spans="1:10" x14ac:dyDescent="0.25">
      <c r="A354" s="387" t="str">
        <f>IF(AND(B354&lt;&gt;"",E354&lt;&gt;""),_xlfn.TEXTJOIN("-",FALSE,B354,C354,INDEX('Drop-Down Listen'!$K$2:$K$71,MATCH(E354,'Drop-Down Listen'!$B$2:$B$71,0),0)),IF(AND(B354="",E354=""),"Bitte Konto und GuV-Position angeben",IF(B354="","Bitte Konto angeben","Bitte GuV-Position angeben")))</f>
        <v>Bitte Konto und GuV-Position angeben</v>
      </c>
      <c r="B354" s="418"/>
      <c r="C354" s="418"/>
      <c r="D354" s="418"/>
      <c r="E354" s="418"/>
      <c r="F354" s="419"/>
      <c r="G354" s="419"/>
      <c r="H354" s="419"/>
      <c r="I354" s="414">
        <f>SUMIFS(A3_Hinzu_Kürz!$J$7:$J$506,A3_Hinzu_Kürz!$H$7:$H$506,A2_SaLi!$A354)</f>
        <v>0</v>
      </c>
      <c r="J354" s="412">
        <f t="shared" si="5"/>
        <v>0</v>
      </c>
    </row>
    <row r="355" spans="1:10" x14ac:dyDescent="0.25">
      <c r="A355" s="387" t="str">
        <f>IF(AND(B355&lt;&gt;"",E355&lt;&gt;""),_xlfn.TEXTJOIN("-",FALSE,B355,C355,INDEX('Drop-Down Listen'!$K$2:$K$71,MATCH(E355,'Drop-Down Listen'!$B$2:$B$71,0),0)),IF(AND(B355="",E355=""),"Bitte Konto und GuV-Position angeben",IF(B355="","Bitte Konto angeben","Bitte GuV-Position angeben")))</f>
        <v>Bitte Konto und GuV-Position angeben</v>
      </c>
      <c r="B355" s="418"/>
      <c r="C355" s="418"/>
      <c r="D355" s="418"/>
      <c r="E355" s="418"/>
      <c r="F355" s="419"/>
      <c r="G355" s="419"/>
      <c r="H355" s="419"/>
      <c r="I355" s="414">
        <f>SUMIFS(A3_Hinzu_Kürz!$J$7:$J$506,A3_Hinzu_Kürz!$H$7:$H$506,A2_SaLi!$A355)</f>
        <v>0</v>
      </c>
      <c r="J355" s="412">
        <f t="shared" si="5"/>
        <v>0</v>
      </c>
    </row>
    <row r="356" spans="1:10" x14ac:dyDescent="0.25">
      <c r="A356" s="387" t="str">
        <f>IF(AND(B356&lt;&gt;"",E356&lt;&gt;""),_xlfn.TEXTJOIN("-",FALSE,B356,C356,INDEX('Drop-Down Listen'!$K$2:$K$71,MATCH(E356,'Drop-Down Listen'!$B$2:$B$71,0),0)),IF(AND(B356="",E356=""),"Bitte Konto und GuV-Position angeben",IF(B356="","Bitte Konto angeben","Bitte GuV-Position angeben")))</f>
        <v>Bitte Konto und GuV-Position angeben</v>
      </c>
      <c r="B356" s="418"/>
      <c r="C356" s="418"/>
      <c r="D356" s="418"/>
      <c r="E356" s="418"/>
      <c r="F356" s="419"/>
      <c r="G356" s="419"/>
      <c r="H356" s="419"/>
      <c r="I356" s="414">
        <f>SUMIFS(A3_Hinzu_Kürz!$J$7:$J$506,A3_Hinzu_Kürz!$H$7:$H$506,A2_SaLi!$A356)</f>
        <v>0</v>
      </c>
      <c r="J356" s="412">
        <f t="shared" si="5"/>
        <v>0</v>
      </c>
    </row>
    <row r="357" spans="1:10" x14ac:dyDescent="0.25">
      <c r="A357" s="387" t="str">
        <f>IF(AND(B357&lt;&gt;"",E357&lt;&gt;""),_xlfn.TEXTJOIN("-",FALSE,B357,C357,INDEX('Drop-Down Listen'!$K$2:$K$71,MATCH(E357,'Drop-Down Listen'!$B$2:$B$71,0),0)),IF(AND(B357="",E357=""),"Bitte Konto und GuV-Position angeben",IF(B357="","Bitte Konto angeben","Bitte GuV-Position angeben")))</f>
        <v>Bitte Konto und GuV-Position angeben</v>
      </c>
      <c r="B357" s="418"/>
      <c r="C357" s="418"/>
      <c r="D357" s="418"/>
      <c r="E357" s="418"/>
      <c r="F357" s="419"/>
      <c r="G357" s="419"/>
      <c r="H357" s="419"/>
      <c r="I357" s="414">
        <f>SUMIFS(A3_Hinzu_Kürz!$J$7:$J$506,A3_Hinzu_Kürz!$H$7:$H$506,A2_SaLi!$A357)</f>
        <v>0</v>
      </c>
      <c r="J357" s="412">
        <f t="shared" si="5"/>
        <v>0</v>
      </c>
    </row>
    <row r="358" spans="1:10" x14ac:dyDescent="0.25">
      <c r="A358" s="387" t="str">
        <f>IF(AND(B358&lt;&gt;"",E358&lt;&gt;""),_xlfn.TEXTJOIN("-",FALSE,B358,C358,INDEX('Drop-Down Listen'!$K$2:$K$71,MATCH(E358,'Drop-Down Listen'!$B$2:$B$71,0),0)),IF(AND(B358="",E358=""),"Bitte Konto und GuV-Position angeben",IF(B358="","Bitte Konto angeben","Bitte GuV-Position angeben")))</f>
        <v>Bitte Konto und GuV-Position angeben</v>
      </c>
      <c r="B358" s="418"/>
      <c r="C358" s="418"/>
      <c r="D358" s="418"/>
      <c r="E358" s="418"/>
      <c r="F358" s="419"/>
      <c r="G358" s="419"/>
      <c r="H358" s="419"/>
      <c r="I358" s="414">
        <f>SUMIFS(A3_Hinzu_Kürz!$J$7:$J$506,A3_Hinzu_Kürz!$H$7:$H$506,A2_SaLi!$A358)</f>
        <v>0</v>
      </c>
      <c r="J358" s="412">
        <f t="shared" si="5"/>
        <v>0</v>
      </c>
    </row>
    <row r="359" spans="1:10" x14ac:dyDescent="0.25">
      <c r="A359" s="387" t="str">
        <f>IF(AND(B359&lt;&gt;"",E359&lt;&gt;""),_xlfn.TEXTJOIN("-",FALSE,B359,C359,INDEX('Drop-Down Listen'!$K$2:$K$71,MATCH(E359,'Drop-Down Listen'!$B$2:$B$71,0),0)),IF(AND(B359="",E359=""),"Bitte Konto und GuV-Position angeben",IF(B359="","Bitte Konto angeben","Bitte GuV-Position angeben")))</f>
        <v>Bitte Konto und GuV-Position angeben</v>
      </c>
      <c r="B359" s="418"/>
      <c r="C359" s="418"/>
      <c r="D359" s="418"/>
      <c r="E359" s="418"/>
      <c r="F359" s="419"/>
      <c r="G359" s="419"/>
      <c r="H359" s="419"/>
      <c r="I359" s="414">
        <f>SUMIFS(A3_Hinzu_Kürz!$J$7:$J$506,A3_Hinzu_Kürz!$H$7:$H$506,A2_SaLi!$A359)</f>
        <v>0</v>
      </c>
      <c r="J359" s="412">
        <f t="shared" si="5"/>
        <v>0</v>
      </c>
    </row>
    <row r="360" spans="1:10" x14ac:dyDescent="0.25">
      <c r="A360" s="387" t="str">
        <f>IF(AND(B360&lt;&gt;"",E360&lt;&gt;""),_xlfn.TEXTJOIN("-",FALSE,B360,C360,INDEX('Drop-Down Listen'!$K$2:$K$71,MATCH(E360,'Drop-Down Listen'!$B$2:$B$71,0),0)),IF(AND(B360="",E360=""),"Bitte Konto und GuV-Position angeben",IF(B360="","Bitte Konto angeben","Bitte GuV-Position angeben")))</f>
        <v>Bitte Konto und GuV-Position angeben</v>
      </c>
      <c r="B360" s="418"/>
      <c r="C360" s="418"/>
      <c r="D360" s="418"/>
      <c r="E360" s="418"/>
      <c r="F360" s="419"/>
      <c r="G360" s="419"/>
      <c r="H360" s="419"/>
      <c r="I360" s="414">
        <f>SUMIFS(A3_Hinzu_Kürz!$J$7:$J$506,A3_Hinzu_Kürz!$H$7:$H$506,A2_SaLi!$A360)</f>
        <v>0</v>
      </c>
      <c r="J360" s="412">
        <f t="shared" si="5"/>
        <v>0</v>
      </c>
    </row>
    <row r="361" spans="1:10" x14ac:dyDescent="0.25">
      <c r="A361" s="387" t="str">
        <f>IF(AND(B361&lt;&gt;"",E361&lt;&gt;""),_xlfn.TEXTJOIN("-",FALSE,B361,C361,INDEX('Drop-Down Listen'!$K$2:$K$71,MATCH(E361,'Drop-Down Listen'!$B$2:$B$71,0),0)),IF(AND(B361="",E361=""),"Bitte Konto und GuV-Position angeben",IF(B361="","Bitte Konto angeben","Bitte GuV-Position angeben")))</f>
        <v>Bitte Konto und GuV-Position angeben</v>
      </c>
      <c r="B361" s="418"/>
      <c r="C361" s="418"/>
      <c r="D361" s="418"/>
      <c r="E361" s="418"/>
      <c r="F361" s="419"/>
      <c r="G361" s="419"/>
      <c r="H361" s="419"/>
      <c r="I361" s="414">
        <f>SUMIFS(A3_Hinzu_Kürz!$J$7:$J$506,A3_Hinzu_Kürz!$H$7:$H$506,A2_SaLi!$A361)</f>
        <v>0</v>
      </c>
      <c r="J361" s="412">
        <f t="shared" si="5"/>
        <v>0</v>
      </c>
    </row>
    <row r="362" spans="1:10" x14ac:dyDescent="0.25">
      <c r="A362" s="387" t="str">
        <f>IF(AND(B362&lt;&gt;"",E362&lt;&gt;""),_xlfn.TEXTJOIN("-",FALSE,B362,C362,INDEX('Drop-Down Listen'!$K$2:$K$71,MATCH(E362,'Drop-Down Listen'!$B$2:$B$71,0),0)),IF(AND(B362="",E362=""),"Bitte Konto und GuV-Position angeben",IF(B362="","Bitte Konto angeben","Bitte GuV-Position angeben")))</f>
        <v>Bitte Konto und GuV-Position angeben</v>
      </c>
      <c r="B362" s="418"/>
      <c r="C362" s="418"/>
      <c r="D362" s="418"/>
      <c r="E362" s="418"/>
      <c r="F362" s="419"/>
      <c r="G362" s="419"/>
      <c r="H362" s="419"/>
      <c r="I362" s="414">
        <f>SUMIFS(A3_Hinzu_Kürz!$J$7:$J$506,A3_Hinzu_Kürz!$H$7:$H$506,A2_SaLi!$A362)</f>
        <v>0</v>
      </c>
      <c r="J362" s="412">
        <f t="shared" si="5"/>
        <v>0</v>
      </c>
    </row>
    <row r="363" spans="1:10" x14ac:dyDescent="0.25">
      <c r="A363" s="387" t="str">
        <f>IF(AND(B363&lt;&gt;"",E363&lt;&gt;""),_xlfn.TEXTJOIN("-",FALSE,B363,C363,INDEX('Drop-Down Listen'!$K$2:$K$71,MATCH(E363,'Drop-Down Listen'!$B$2:$B$71,0),0)),IF(AND(B363="",E363=""),"Bitte Konto und GuV-Position angeben",IF(B363="","Bitte Konto angeben","Bitte GuV-Position angeben")))</f>
        <v>Bitte Konto und GuV-Position angeben</v>
      </c>
      <c r="B363" s="418"/>
      <c r="C363" s="418"/>
      <c r="D363" s="418"/>
      <c r="E363" s="418"/>
      <c r="F363" s="419"/>
      <c r="G363" s="419"/>
      <c r="H363" s="419"/>
      <c r="I363" s="414">
        <f>SUMIFS(A3_Hinzu_Kürz!$J$7:$J$506,A3_Hinzu_Kürz!$H$7:$H$506,A2_SaLi!$A363)</f>
        <v>0</v>
      </c>
      <c r="J363" s="412">
        <f t="shared" si="5"/>
        <v>0</v>
      </c>
    </row>
    <row r="364" spans="1:10" x14ac:dyDescent="0.25">
      <c r="A364" s="387" t="str">
        <f>IF(AND(B364&lt;&gt;"",E364&lt;&gt;""),_xlfn.TEXTJOIN("-",FALSE,B364,C364,INDEX('Drop-Down Listen'!$K$2:$K$71,MATCH(E364,'Drop-Down Listen'!$B$2:$B$71,0),0)),IF(AND(B364="",E364=""),"Bitte Konto und GuV-Position angeben",IF(B364="","Bitte Konto angeben","Bitte GuV-Position angeben")))</f>
        <v>Bitte Konto und GuV-Position angeben</v>
      </c>
      <c r="B364" s="418"/>
      <c r="C364" s="418"/>
      <c r="D364" s="418"/>
      <c r="E364" s="418"/>
      <c r="F364" s="419"/>
      <c r="G364" s="419"/>
      <c r="H364" s="419"/>
      <c r="I364" s="414">
        <f>SUMIFS(A3_Hinzu_Kürz!$J$7:$J$506,A3_Hinzu_Kürz!$H$7:$H$506,A2_SaLi!$A364)</f>
        <v>0</v>
      </c>
      <c r="J364" s="412">
        <f t="shared" si="5"/>
        <v>0</v>
      </c>
    </row>
    <row r="365" spans="1:10" x14ac:dyDescent="0.25">
      <c r="A365" s="387" t="str">
        <f>IF(AND(B365&lt;&gt;"",E365&lt;&gt;""),_xlfn.TEXTJOIN("-",FALSE,B365,C365,INDEX('Drop-Down Listen'!$K$2:$K$71,MATCH(E365,'Drop-Down Listen'!$B$2:$B$71,0),0)),IF(AND(B365="",E365=""),"Bitte Konto und GuV-Position angeben",IF(B365="","Bitte Konto angeben","Bitte GuV-Position angeben")))</f>
        <v>Bitte Konto und GuV-Position angeben</v>
      </c>
      <c r="B365" s="418"/>
      <c r="C365" s="418"/>
      <c r="D365" s="418"/>
      <c r="E365" s="418"/>
      <c r="F365" s="419"/>
      <c r="G365" s="419"/>
      <c r="H365" s="419"/>
      <c r="I365" s="414">
        <f>SUMIFS(A3_Hinzu_Kürz!$J$7:$J$506,A3_Hinzu_Kürz!$H$7:$H$506,A2_SaLi!$A365)</f>
        <v>0</v>
      </c>
      <c r="J365" s="412">
        <f t="shared" si="5"/>
        <v>0</v>
      </c>
    </row>
    <row r="366" spans="1:10" x14ac:dyDescent="0.25">
      <c r="A366" s="387" t="str">
        <f>IF(AND(B366&lt;&gt;"",E366&lt;&gt;""),_xlfn.TEXTJOIN("-",FALSE,B366,C366,INDEX('Drop-Down Listen'!$K$2:$K$71,MATCH(E366,'Drop-Down Listen'!$B$2:$B$71,0),0)),IF(AND(B366="",E366=""),"Bitte Konto und GuV-Position angeben",IF(B366="","Bitte Konto angeben","Bitte GuV-Position angeben")))</f>
        <v>Bitte Konto und GuV-Position angeben</v>
      </c>
      <c r="B366" s="418"/>
      <c r="C366" s="418"/>
      <c r="D366" s="418"/>
      <c r="E366" s="418"/>
      <c r="F366" s="419"/>
      <c r="G366" s="419"/>
      <c r="H366" s="419"/>
      <c r="I366" s="414">
        <f>SUMIFS(A3_Hinzu_Kürz!$J$7:$J$506,A3_Hinzu_Kürz!$H$7:$H$506,A2_SaLi!$A366)</f>
        <v>0</v>
      </c>
      <c r="J366" s="412">
        <f t="shared" si="5"/>
        <v>0</v>
      </c>
    </row>
    <row r="367" spans="1:10" x14ac:dyDescent="0.25">
      <c r="A367" s="387" t="str">
        <f>IF(AND(B367&lt;&gt;"",E367&lt;&gt;""),_xlfn.TEXTJOIN("-",FALSE,B367,C367,INDEX('Drop-Down Listen'!$K$2:$K$71,MATCH(E367,'Drop-Down Listen'!$B$2:$B$71,0),0)),IF(AND(B367="",E367=""),"Bitte Konto und GuV-Position angeben",IF(B367="","Bitte Konto angeben","Bitte GuV-Position angeben")))</f>
        <v>Bitte Konto und GuV-Position angeben</v>
      </c>
      <c r="B367" s="418"/>
      <c r="C367" s="418"/>
      <c r="D367" s="418"/>
      <c r="E367" s="418"/>
      <c r="F367" s="419"/>
      <c r="G367" s="419"/>
      <c r="H367" s="419"/>
      <c r="I367" s="414">
        <f>SUMIFS(A3_Hinzu_Kürz!$J$7:$J$506,A3_Hinzu_Kürz!$H$7:$H$506,A2_SaLi!$A367)</f>
        <v>0</v>
      </c>
      <c r="J367" s="412">
        <f t="shared" si="5"/>
        <v>0</v>
      </c>
    </row>
    <row r="368" spans="1:10" x14ac:dyDescent="0.25">
      <c r="A368" s="387" t="str">
        <f>IF(AND(B368&lt;&gt;"",E368&lt;&gt;""),_xlfn.TEXTJOIN("-",FALSE,B368,C368,INDEX('Drop-Down Listen'!$K$2:$K$71,MATCH(E368,'Drop-Down Listen'!$B$2:$B$71,0),0)),IF(AND(B368="",E368=""),"Bitte Konto und GuV-Position angeben",IF(B368="","Bitte Konto angeben","Bitte GuV-Position angeben")))</f>
        <v>Bitte Konto und GuV-Position angeben</v>
      </c>
      <c r="B368" s="418"/>
      <c r="C368" s="418"/>
      <c r="D368" s="418"/>
      <c r="E368" s="418"/>
      <c r="F368" s="419"/>
      <c r="G368" s="419"/>
      <c r="H368" s="419"/>
      <c r="I368" s="414">
        <f>SUMIFS(A3_Hinzu_Kürz!$J$7:$J$506,A3_Hinzu_Kürz!$H$7:$H$506,A2_SaLi!$A368)</f>
        <v>0</v>
      </c>
      <c r="J368" s="412">
        <f t="shared" si="5"/>
        <v>0</v>
      </c>
    </row>
    <row r="369" spans="1:10" x14ac:dyDescent="0.25">
      <c r="A369" s="387" t="str">
        <f>IF(AND(B369&lt;&gt;"",E369&lt;&gt;""),_xlfn.TEXTJOIN("-",FALSE,B369,C369,INDEX('Drop-Down Listen'!$K$2:$K$71,MATCH(E369,'Drop-Down Listen'!$B$2:$B$71,0),0)),IF(AND(B369="",E369=""),"Bitte Konto und GuV-Position angeben",IF(B369="","Bitte Konto angeben","Bitte GuV-Position angeben")))</f>
        <v>Bitte Konto und GuV-Position angeben</v>
      </c>
      <c r="B369" s="418"/>
      <c r="C369" s="418"/>
      <c r="D369" s="418"/>
      <c r="E369" s="418"/>
      <c r="F369" s="419"/>
      <c r="G369" s="419"/>
      <c r="H369" s="419"/>
      <c r="I369" s="414">
        <f>SUMIFS(A3_Hinzu_Kürz!$J$7:$J$506,A3_Hinzu_Kürz!$H$7:$H$506,A2_SaLi!$A369)</f>
        <v>0</v>
      </c>
      <c r="J369" s="412">
        <f t="shared" si="5"/>
        <v>0</v>
      </c>
    </row>
    <row r="370" spans="1:10" x14ac:dyDescent="0.25">
      <c r="A370" s="387" t="str">
        <f>IF(AND(B370&lt;&gt;"",E370&lt;&gt;""),_xlfn.TEXTJOIN("-",FALSE,B370,C370,INDEX('Drop-Down Listen'!$K$2:$K$71,MATCH(E370,'Drop-Down Listen'!$B$2:$B$71,0),0)),IF(AND(B370="",E370=""),"Bitte Konto und GuV-Position angeben",IF(B370="","Bitte Konto angeben","Bitte GuV-Position angeben")))</f>
        <v>Bitte Konto und GuV-Position angeben</v>
      </c>
      <c r="B370" s="418"/>
      <c r="C370" s="418"/>
      <c r="D370" s="418"/>
      <c r="E370" s="418"/>
      <c r="F370" s="419"/>
      <c r="G370" s="419"/>
      <c r="H370" s="419"/>
      <c r="I370" s="414">
        <f>SUMIFS(A3_Hinzu_Kürz!$J$7:$J$506,A3_Hinzu_Kürz!$H$7:$H$506,A2_SaLi!$A370)</f>
        <v>0</v>
      </c>
      <c r="J370" s="412">
        <f t="shared" si="5"/>
        <v>0</v>
      </c>
    </row>
    <row r="371" spans="1:10" x14ac:dyDescent="0.25">
      <c r="A371" s="387" t="str">
        <f>IF(AND(B371&lt;&gt;"",E371&lt;&gt;""),_xlfn.TEXTJOIN("-",FALSE,B371,C371,INDEX('Drop-Down Listen'!$K$2:$K$71,MATCH(E371,'Drop-Down Listen'!$B$2:$B$71,0),0)),IF(AND(B371="",E371=""),"Bitte Konto und GuV-Position angeben",IF(B371="","Bitte Konto angeben","Bitte GuV-Position angeben")))</f>
        <v>Bitte Konto und GuV-Position angeben</v>
      </c>
      <c r="B371" s="418"/>
      <c r="C371" s="418"/>
      <c r="D371" s="418"/>
      <c r="E371" s="418"/>
      <c r="F371" s="419"/>
      <c r="G371" s="419"/>
      <c r="H371" s="419"/>
      <c r="I371" s="414">
        <f>SUMIFS(A3_Hinzu_Kürz!$J$7:$J$506,A3_Hinzu_Kürz!$H$7:$H$506,A2_SaLi!$A371)</f>
        <v>0</v>
      </c>
      <c r="J371" s="412">
        <f t="shared" si="5"/>
        <v>0</v>
      </c>
    </row>
    <row r="372" spans="1:10" x14ac:dyDescent="0.25">
      <c r="A372" s="387" t="str">
        <f>IF(AND(B372&lt;&gt;"",E372&lt;&gt;""),_xlfn.TEXTJOIN("-",FALSE,B372,C372,INDEX('Drop-Down Listen'!$K$2:$K$71,MATCH(E372,'Drop-Down Listen'!$B$2:$B$71,0),0)),IF(AND(B372="",E372=""),"Bitte Konto und GuV-Position angeben",IF(B372="","Bitte Konto angeben","Bitte GuV-Position angeben")))</f>
        <v>Bitte Konto und GuV-Position angeben</v>
      </c>
      <c r="B372" s="418"/>
      <c r="C372" s="418"/>
      <c r="D372" s="418"/>
      <c r="E372" s="418"/>
      <c r="F372" s="419"/>
      <c r="G372" s="419"/>
      <c r="H372" s="419"/>
      <c r="I372" s="414">
        <f>SUMIFS(A3_Hinzu_Kürz!$J$7:$J$506,A3_Hinzu_Kürz!$H$7:$H$506,A2_SaLi!$A372)</f>
        <v>0</v>
      </c>
      <c r="J372" s="412">
        <f t="shared" si="5"/>
        <v>0</v>
      </c>
    </row>
    <row r="373" spans="1:10" x14ac:dyDescent="0.25">
      <c r="A373" s="387" t="str">
        <f>IF(AND(B373&lt;&gt;"",E373&lt;&gt;""),_xlfn.TEXTJOIN("-",FALSE,B373,C373,INDEX('Drop-Down Listen'!$K$2:$K$71,MATCH(E373,'Drop-Down Listen'!$B$2:$B$71,0),0)),IF(AND(B373="",E373=""),"Bitte Konto und GuV-Position angeben",IF(B373="","Bitte Konto angeben","Bitte GuV-Position angeben")))</f>
        <v>Bitte Konto und GuV-Position angeben</v>
      </c>
      <c r="B373" s="418"/>
      <c r="C373" s="418"/>
      <c r="D373" s="418"/>
      <c r="E373" s="418"/>
      <c r="F373" s="419"/>
      <c r="G373" s="419"/>
      <c r="H373" s="419"/>
      <c r="I373" s="414">
        <f>SUMIFS(A3_Hinzu_Kürz!$J$7:$J$506,A3_Hinzu_Kürz!$H$7:$H$506,A2_SaLi!$A373)</f>
        <v>0</v>
      </c>
      <c r="J373" s="412">
        <f t="shared" si="5"/>
        <v>0</v>
      </c>
    </row>
    <row r="374" spans="1:10" x14ac:dyDescent="0.25">
      <c r="A374" s="387" t="str">
        <f>IF(AND(B374&lt;&gt;"",E374&lt;&gt;""),_xlfn.TEXTJOIN("-",FALSE,B374,C374,INDEX('Drop-Down Listen'!$K$2:$K$71,MATCH(E374,'Drop-Down Listen'!$B$2:$B$71,0),0)),IF(AND(B374="",E374=""),"Bitte Konto und GuV-Position angeben",IF(B374="","Bitte Konto angeben","Bitte GuV-Position angeben")))</f>
        <v>Bitte Konto und GuV-Position angeben</v>
      </c>
      <c r="B374" s="418"/>
      <c r="C374" s="418"/>
      <c r="D374" s="418"/>
      <c r="E374" s="418"/>
      <c r="F374" s="419"/>
      <c r="G374" s="419"/>
      <c r="H374" s="419"/>
      <c r="I374" s="414">
        <f>SUMIFS(A3_Hinzu_Kürz!$J$7:$J$506,A3_Hinzu_Kürz!$H$7:$H$506,A2_SaLi!$A374)</f>
        <v>0</v>
      </c>
      <c r="J374" s="412">
        <f t="shared" si="5"/>
        <v>0</v>
      </c>
    </row>
    <row r="375" spans="1:10" x14ac:dyDescent="0.25">
      <c r="A375" s="387" t="str">
        <f>IF(AND(B375&lt;&gt;"",E375&lt;&gt;""),_xlfn.TEXTJOIN("-",FALSE,B375,C375,INDEX('Drop-Down Listen'!$K$2:$K$71,MATCH(E375,'Drop-Down Listen'!$B$2:$B$71,0),0)),IF(AND(B375="",E375=""),"Bitte Konto und GuV-Position angeben",IF(B375="","Bitte Konto angeben","Bitte GuV-Position angeben")))</f>
        <v>Bitte Konto und GuV-Position angeben</v>
      </c>
      <c r="B375" s="418"/>
      <c r="C375" s="418"/>
      <c r="D375" s="418"/>
      <c r="E375" s="418"/>
      <c r="F375" s="419"/>
      <c r="G375" s="419"/>
      <c r="H375" s="419"/>
      <c r="I375" s="414">
        <f>SUMIFS(A3_Hinzu_Kürz!$J$7:$J$506,A3_Hinzu_Kürz!$H$7:$H$506,A2_SaLi!$A375)</f>
        <v>0</v>
      </c>
      <c r="J375" s="412">
        <f t="shared" si="5"/>
        <v>0</v>
      </c>
    </row>
    <row r="376" spans="1:10" x14ac:dyDescent="0.25">
      <c r="A376" s="387" t="str">
        <f>IF(AND(B376&lt;&gt;"",E376&lt;&gt;""),_xlfn.TEXTJOIN("-",FALSE,B376,C376,INDEX('Drop-Down Listen'!$K$2:$K$71,MATCH(E376,'Drop-Down Listen'!$B$2:$B$71,0),0)),IF(AND(B376="",E376=""),"Bitte Konto und GuV-Position angeben",IF(B376="","Bitte Konto angeben","Bitte GuV-Position angeben")))</f>
        <v>Bitte Konto und GuV-Position angeben</v>
      </c>
      <c r="B376" s="418"/>
      <c r="C376" s="418"/>
      <c r="D376" s="418"/>
      <c r="E376" s="418"/>
      <c r="F376" s="419"/>
      <c r="G376" s="419"/>
      <c r="H376" s="419"/>
      <c r="I376" s="414">
        <f>SUMIFS(A3_Hinzu_Kürz!$J$7:$J$506,A3_Hinzu_Kürz!$H$7:$H$506,A2_SaLi!$A376)</f>
        <v>0</v>
      </c>
      <c r="J376" s="412">
        <f t="shared" si="5"/>
        <v>0</v>
      </c>
    </row>
    <row r="377" spans="1:10" x14ac:dyDescent="0.25">
      <c r="A377" s="387" t="str">
        <f>IF(AND(B377&lt;&gt;"",E377&lt;&gt;""),_xlfn.TEXTJOIN("-",FALSE,B377,C377,INDEX('Drop-Down Listen'!$K$2:$K$71,MATCH(E377,'Drop-Down Listen'!$B$2:$B$71,0),0)),IF(AND(B377="",E377=""),"Bitte Konto und GuV-Position angeben",IF(B377="","Bitte Konto angeben","Bitte GuV-Position angeben")))</f>
        <v>Bitte Konto und GuV-Position angeben</v>
      </c>
      <c r="B377" s="418"/>
      <c r="C377" s="418"/>
      <c r="D377" s="418"/>
      <c r="E377" s="418"/>
      <c r="F377" s="419"/>
      <c r="G377" s="419"/>
      <c r="H377" s="419"/>
      <c r="I377" s="414">
        <f>SUMIFS(A3_Hinzu_Kürz!$J$7:$J$506,A3_Hinzu_Kürz!$H$7:$H$506,A2_SaLi!$A377)</f>
        <v>0</v>
      </c>
      <c r="J377" s="412">
        <f t="shared" si="5"/>
        <v>0</v>
      </c>
    </row>
    <row r="378" spans="1:10" x14ac:dyDescent="0.25">
      <c r="A378" s="387" t="str">
        <f>IF(AND(B378&lt;&gt;"",E378&lt;&gt;""),_xlfn.TEXTJOIN("-",FALSE,B378,C378,INDEX('Drop-Down Listen'!$K$2:$K$71,MATCH(E378,'Drop-Down Listen'!$B$2:$B$71,0),0)),IF(AND(B378="",E378=""),"Bitte Konto und GuV-Position angeben",IF(B378="","Bitte Konto angeben","Bitte GuV-Position angeben")))</f>
        <v>Bitte Konto und GuV-Position angeben</v>
      </c>
      <c r="B378" s="418"/>
      <c r="C378" s="418"/>
      <c r="D378" s="418"/>
      <c r="E378" s="418"/>
      <c r="F378" s="419"/>
      <c r="G378" s="419"/>
      <c r="H378" s="419"/>
      <c r="I378" s="414">
        <f>SUMIFS(A3_Hinzu_Kürz!$J$7:$J$506,A3_Hinzu_Kürz!$H$7:$H$506,A2_SaLi!$A378)</f>
        <v>0</v>
      </c>
      <c r="J378" s="412">
        <f t="shared" si="5"/>
        <v>0</v>
      </c>
    </row>
    <row r="379" spans="1:10" x14ac:dyDescent="0.25">
      <c r="A379" s="387" t="str">
        <f>IF(AND(B379&lt;&gt;"",E379&lt;&gt;""),_xlfn.TEXTJOIN("-",FALSE,B379,C379,INDEX('Drop-Down Listen'!$K$2:$K$71,MATCH(E379,'Drop-Down Listen'!$B$2:$B$71,0),0)),IF(AND(B379="",E379=""),"Bitte Konto und GuV-Position angeben",IF(B379="","Bitte Konto angeben","Bitte GuV-Position angeben")))</f>
        <v>Bitte Konto und GuV-Position angeben</v>
      </c>
      <c r="B379" s="418"/>
      <c r="C379" s="418"/>
      <c r="D379" s="418"/>
      <c r="E379" s="418"/>
      <c r="F379" s="419"/>
      <c r="G379" s="419"/>
      <c r="H379" s="419"/>
      <c r="I379" s="414">
        <f>SUMIFS(A3_Hinzu_Kürz!$J$7:$J$506,A3_Hinzu_Kürz!$H$7:$H$506,A2_SaLi!$A379)</f>
        <v>0</v>
      </c>
      <c r="J379" s="412">
        <f t="shared" si="5"/>
        <v>0</v>
      </c>
    </row>
    <row r="380" spans="1:10" x14ac:dyDescent="0.25">
      <c r="A380" s="387" t="str">
        <f>IF(AND(B380&lt;&gt;"",E380&lt;&gt;""),_xlfn.TEXTJOIN("-",FALSE,B380,C380,INDEX('Drop-Down Listen'!$K$2:$K$71,MATCH(E380,'Drop-Down Listen'!$B$2:$B$71,0),0)),IF(AND(B380="",E380=""),"Bitte Konto und GuV-Position angeben",IF(B380="","Bitte Konto angeben","Bitte GuV-Position angeben")))</f>
        <v>Bitte Konto und GuV-Position angeben</v>
      </c>
      <c r="B380" s="418"/>
      <c r="C380" s="418"/>
      <c r="D380" s="418"/>
      <c r="E380" s="418"/>
      <c r="F380" s="419"/>
      <c r="G380" s="419"/>
      <c r="H380" s="419"/>
      <c r="I380" s="414">
        <f>SUMIFS(A3_Hinzu_Kürz!$J$7:$J$506,A3_Hinzu_Kürz!$H$7:$H$506,A2_SaLi!$A380)</f>
        <v>0</v>
      </c>
      <c r="J380" s="412">
        <f t="shared" si="5"/>
        <v>0</v>
      </c>
    </row>
    <row r="381" spans="1:10" x14ac:dyDescent="0.25">
      <c r="A381" s="387" t="str">
        <f>IF(AND(B381&lt;&gt;"",E381&lt;&gt;""),_xlfn.TEXTJOIN("-",FALSE,B381,C381,INDEX('Drop-Down Listen'!$K$2:$K$71,MATCH(E381,'Drop-Down Listen'!$B$2:$B$71,0),0)),IF(AND(B381="",E381=""),"Bitte Konto und GuV-Position angeben",IF(B381="","Bitte Konto angeben","Bitte GuV-Position angeben")))</f>
        <v>Bitte Konto und GuV-Position angeben</v>
      </c>
      <c r="B381" s="418"/>
      <c r="C381" s="418"/>
      <c r="D381" s="418"/>
      <c r="E381" s="418"/>
      <c r="F381" s="419"/>
      <c r="G381" s="419"/>
      <c r="H381" s="419"/>
      <c r="I381" s="414">
        <f>SUMIFS(A3_Hinzu_Kürz!$J$7:$J$506,A3_Hinzu_Kürz!$H$7:$H$506,A2_SaLi!$A381)</f>
        <v>0</v>
      </c>
      <c r="J381" s="412">
        <f t="shared" si="5"/>
        <v>0</v>
      </c>
    </row>
    <row r="382" spans="1:10" x14ac:dyDescent="0.25">
      <c r="A382" s="387" t="str">
        <f>IF(AND(B382&lt;&gt;"",E382&lt;&gt;""),_xlfn.TEXTJOIN("-",FALSE,B382,C382,INDEX('Drop-Down Listen'!$K$2:$K$71,MATCH(E382,'Drop-Down Listen'!$B$2:$B$71,0),0)),IF(AND(B382="",E382=""),"Bitte Konto und GuV-Position angeben",IF(B382="","Bitte Konto angeben","Bitte GuV-Position angeben")))</f>
        <v>Bitte Konto und GuV-Position angeben</v>
      </c>
      <c r="B382" s="418"/>
      <c r="C382" s="418"/>
      <c r="D382" s="418"/>
      <c r="E382" s="418"/>
      <c r="F382" s="419"/>
      <c r="G382" s="419"/>
      <c r="H382" s="419"/>
      <c r="I382" s="414">
        <f>SUMIFS(A3_Hinzu_Kürz!$J$7:$J$506,A3_Hinzu_Kürz!$H$7:$H$506,A2_SaLi!$A382)</f>
        <v>0</v>
      </c>
      <c r="J382" s="412">
        <f t="shared" si="5"/>
        <v>0</v>
      </c>
    </row>
    <row r="383" spans="1:10" x14ac:dyDescent="0.25">
      <c r="A383" s="387" t="str">
        <f>IF(AND(B383&lt;&gt;"",E383&lt;&gt;""),_xlfn.TEXTJOIN("-",FALSE,B383,C383,INDEX('Drop-Down Listen'!$K$2:$K$71,MATCH(E383,'Drop-Down Listen'!$B$2:$B$71,0),0)),IF(AND(B383="",E383=""),"Bitte Konto und GuV-Position angeben",IF(B383="","Bitte Konto angeben","Bitte GuV-Position angeben")))</f>
        <v>Bitte Konto und GuV-Position angeben</v>
      </c>
      <c r="B383" s="418"/>
      <c r="C383" s="418"/>
      <c r="D383" s="418"/>
      <c r="E383" s="418"/>
      <c r="F383" s="419"/>
      <c r="G383" s="419"/>
      <c r="H383" s="419"/>
      <c r="I383" s="414">
        <f>SUMIFS(A3_Hinzu_Kürz!$J$7:$J$506,A3_Hinzu_Kürz!$H$7:$H$506,A2_SaLi!$A383)</f>
        <v>0</v>
      </c>
      <c r="J383" s="412">
        <f t="shared" si="5"/>
        <v>0</v>
      </c>
    </row>
    <row r="384" spans="1:10" x14ac:dyDescent="0.25">
      <c r="A384" s="387" t="str">
        <f>IF(AND(B384&lt;&gt;"",E384&lt;&gt;""),_xlfn.TEXTJOIN("-",FALSE,B384,C384,INDEX('Drop-Down Listen'!$K$2:$K$71,MATCH(E384,'Drop-Down Listen'!$B$2:$B$71,0),0)),IF(AND(B384="",E384=""),"Bitte Konto und GuV-Position angeben",IF(B384="","Bitte Konto angeben","Bitte GuV-Position angeben")))</f>
        <v>Bitte Konto und GuV-Position angeben</v>
      </c>
      <c r="B384" s="418"/>
      <c r="C384" s="418"/>
      <c r="D384" s="418"/>
      <c r="E384" s="418"/>
      <c r="F384" s="419"/>
      <c r="G384" s="419"/>
      <c r="H384" s="419"/>
      <c r="I384" s="414">
        <f>SUMIFS(A3_Hinzu_Kürz!$J$7:$J$506,A3_Hinzu_Kürz!$H$7:$H$506,A2_SaLi!$A384)</f>
        <v>0</v>
      </c>
      <c r="J384" s="412">
        <f t="shared" si="5"/>
        <v>0</v>
      </c>
    </row>
    <row r="385" spans="1:10" x14ac:dyDescent="0.25">
      <c r="A385" s="387" t="str">
        <f>IF(AND(B385&lt;&gt;"",E385&lt;&gt;""),_xlfn.TEXTJOIN("-",FALSE,B385,C385,INDEX('Drop-Down Listen'!$K$2:$K$71,MATCH(E385,'Drop-Down Listen'!$B$2:$B$71,0),0)),IF(AND(B385="",E385=""),"Bitte Konto und GuV-Position angeben",IF(B385="","Bitte Konto angeben","Bitte GuV-Position angeben")))</f>
        <v>Bitte Konto und GuV-Position angeben</v>
      </c>
      <c r="B385" s="418"/>
      <c r="C385" s="418"/>
      <c r="D385" s="418"/>
      <c r="E385" s="418"/>
      <c r="F385" s="419"/>
      <c r="G385" s="419"/>
      <c r="H385" s="419"/>
      <c r="I385" s="414">
        <f>SUMIFS(A3_Hinzu_Kürz!$J$7:$J$506,A3_Hinzu_Kürz!$H$7:$H$506,A2_SaLi!$A385)</f>
        <v>0</v>
      </c>
      <c r="J385" s="412">
        <f t="shared" si="5"/>
        <v>0</v>
      </c>
    </row>
    <row r="386" spans="1:10" x14ac:dyDescent="0.25">
      <c r="A386" s="387" t="str">
        <f>IF(AND(B386&lt;&gt;"",E386&lt;&gt;""),_xlfn.TEXTJOIN("-",FALSE,B386,C386,INDEX('Drop-Down Listen'!$K$2:$K$71,MATCH(E386,'Drop-Down Listen'!$B$2:$B$71,0),0)),IF(AND(B386="",E386=""),"Bitte Konto und GuV-Position angeben",IF(B386="","Bitte Konto angeben","Bitte GuV-Position angeben")))</f>
        <v>Bitte Konto und GuV-Position angeben</v>
      </c>
      <c r="B386" s="418"/>
      <c r="C386" s="418"/>
      <c r="D386" s="418"/>
      <c r="E386" s="418"/>
      <c r="F386" s="419"/>
      <c r="G386" s="419"/>
      <c r="H386" s="419"/>
      <c r="I386" s="414">
        <f>SUMIFS(A3_Hinzu_Kürz!$J$7:$J$506,A3_Hinzu_Kürz!$H$7:$H$506,A2_SaLi!$A386)</f>
        <v>0</v>
      </c>
      <c r="J386" s="412">
        <f t="shared" si="5"/>
        <v>0</v>
      </c>
    </row>
    <row r="387" spans="1:10" x14ac:dyDescent="0.25">
      <c r="A387" s="387" t="str">
        <f>IF(AND(B387&lt;&gt;"",E387&lt;&gt;""),_xlfn.TEXTJOIN("-",FALSE,B387,C387,INDEX('Drop-Down Listen'!$K$2:$K$71,MATCH(E387,'Drop-Down Listen'!$B$2:$B$71,0),0)),IF(AND(B387="",E387=""),"Bitte Konto und GuV-Position angeben",IF(B387="","Bitte Konto angeben","Bitte GuV-Position angeben")))</f>
        <v>Bitte Konto und GuV-Position angeben</v>
      </c>
      <c r="B387" s="418"/>
      <c r="C387" s="418"/>
      <c r="D387" s="418"/>
      <c r="E387" s="418"/>
      <c r="F387" s="419"/>
      <c r="G387" s="419"/>
      <c r="H387" s="419"/>
      <c r="I387" s="414">
        <f>SUMIFS(A3_Hinzu_Kürz!$J$7:$J$506,A3_Hinzu_Kürz!$H$7:$H$506,A2_SaLi!$A387)</f>
        <v>0</v>
      </c>
      <c r="J387" s="412">
        <f t="shared" si="5"/>
        <v>0</v>
      </c>
    </row>
    <row r="388" spans="1:10" x14ac:dyDescent="0.25">
      <c r="A388" s="387" t="str">
        <f>IF(AND(B388&lt;&gt;"",E388&lt;&gt;""),_xlfn.TEXTJOIN("-",FALSE,B388,C388,INDEX('Drop-Down Listen'!$K$2:$K$71,MATCH(E388,'Drop-Down Listen'!$B$2:$B$71,0),0)),IF(AND(B388="",E388=""),"Bitte Konto und GuV-Position angeben",IF(B388="","Bitte Konto angeben","Bitte GuV-Position angeben")))</f>
        <v>Bitte Konto und GuV-Position angeben</v>
      </c>
      <c r="B388" s="418"/>
      <c r="C388" s="418"/>
      <c r="D388" s="418"/>
      <c r="E388" s="418"/>
      <c r="F388" s="419"/>
      <c r="G388" s="419"/>
      <c r="H388" s="419"/>
      <c r="I388" s="414">
        <f>SUMIFS(A3_Hinzu_Kürz!$J$7:$J$506,A3_Hinzu_Kürz!$H$7:$H$506,A2_SaLi!$A388)</f>
        <v>0</v>
      </c>
      <c r="J388" s="412">
        <f t="shared" si="5"/>
        <v>0</v>
      </c>
    </row>
    <row r="389" spans="1:10" x14ac:dyDescent="0.25">
      <c r="A389" s="387" t="str">
        <f>IF(AND(B389&lt;&gt;"",E389&lt;&gt;""),_xlfn.TEXTJOIN("-",FALSE,B389,C389,INDEX('Drop-Down Listen'!$K$2:$K$71,MATCH(E389,'Drop-Down Listen'!$B$2:$B$71,0),0)),IF(AND(B389="",E389=""),"Bitte Konto und GuV-Position angeben",IF(B389="","Bitte Konto angeben","Bitte GuV-Position angeben")))</f>
        <v>Bitte Konto und GuV-Position angeben</v>
      </c>
      <c r="B389" s="418"/>
      <c r="C389" s="418"/>
      <c r="D389" s="418"/>
      <c r="E389" s="418"/>
      <c r="F389" s="419"/>
      <c r="G389" s="419"/>
      <c r="H389" s="419"/>
      <c r="I389" s="414">
        <f>SUMIFS(A3_Hinzu_Kürz!$J$7:$J$506,A3_Hinzu_Kürz!$H$7:$H$506,A2_SaLi!$A389)</f>
        <v>0</v>
      </c>
      <c r="J389" s="412">
        <f t="shared" si="5"/>
        <v>0</v>
      </c>
    </row>
    <row r="390" spans="1:10" x14ac:dyDescent="0.25">
      <c r="A390" s="387" t="str">
        <f>IF(AND(B390&lt;&gt;"",E390&lt;&gt;""),_xlfn.TEXTJOIN("-",FALSE,B390,C390,INDEX('Drop-Down Listen'!$K$2:$K$71,MATCH(E390,'Drop-Down Listen'!$B$2:$B$71,0),0)),IF(AND(B390="",E390=""),"Bitte Konto und GuV-Position angeben",IF(B390="","Bitte Konto angeben","Bitte GuV-Position angeben")))</f>
        <v>Bitte Konto und GuV-Position angeben</v>
      </c>
      <c r="B390" s="418"/>
      <c r="C390" s="418"/>
      <c r="D390" s="418"/>
      <c r="E390" s="418"/>
      <c r="F390" s="419"/>
      <c r="G390" s="419"/>
      <c r="H390" s="419"/>
      <c r="I390" s="414">
        <f>SUMIFS(A3_Hinzu_Kürz!$J$7:$J$506,A3_Hinzu_Kürz!$H$7:$H$506,A2_SaLi!$A390)</f>
        <v>0</v>
      </c>
      <c r="J390" s="412">
        <f t="shared" si="5"/>
        <v>0</v>
      </c>
    </row>
    <row r="391" spans="1:10" x14ac:dyDescent="0.25">
      <c r="A391" s="387" t="str">
        <f>IF(AND(B391&lt;&gt;"",E391&lt;&gt;""),_xlfn.TEXTJOIN("-",FALSE,B391,C391,INDEX('Drop-Down Listen'!$K$2:$K$71,MATCH(E391,'Drop-Down Listen'!$B$2:$B$71,0),0)),IF(AND(B391="",E391=""),"Bitte Konto und GuV-Position angeben",IF(B391="","Bitte Konto angeben","Bitte GuV-Position angeben")))</f>
        <v>Bitte Konto und GuV-Position angeben</v>
      </c>
      <c r="B391" s="418"/>
      <c r="C391" s="418"/>
      <c r="D391" s="418"/>
      <c r="E391" s="418"/>
      <c r="F391" s="419"/>
      <c r="G391" s="419"/>
      <c r="H391" s="419"/>
      <c r="I391" s="414">
        <f>SUMIFS(A3_Hinzu_Kürz!$J$7:$J$506,A3_Hinzu_Kürz!$H$7:$H$506,A2_SaLi!$A391)</f>
        <v>0</v>
      </c>
      <c r="J391" s="412">
        <f t="shared" si="5"/>
        <v>0</v>
      </c>
    </row>
    <row r="392" spans="1:10" x14ac:dyDescent="0.25">
      <c r="A392" s="387" t="str">
        <f>IF(AND(B392&lt;&gt;"",E392&lt;&gt;""),_xlfn.TEXTJOIN("-",FALSE,B392,C392,INDEX('Drop-Down Listen'!$K$2:$K$71,MATCH(E392,'Drop-Down Listen'!$B$2:$B$71,0),0)),IF(AND(B392="",E392=""),"Bitte Konto und GuV-Position angeben",IF(B392="","Bitte Konto angeben","Bitte GuV-Position angeben")))</f>
        <v>Bitte Konto und GuV-Position angeben</v>
      </c>
      <c r="B392" s="418"/>
      <c r="C392" s="418"/>
      <c r="D392" s="418"/>
      <c r="E392" s="418"/>
      <c r="F392" s="419"/>
      <c r="G392" s="419"/>
      <c r="H392" s="419"/>
      <c r="I392" s="414">
        <f>SUMIFS(A3_Hinzu_Kürz!$J$7:$J$506,A3_Hinzu_Kürz!$H$7:$H$506,A2_SaLi!$A392)</f>
        <v>0</v>
      </c>
      <c r="J392" s="412">
        <f t="shared" si="5"/>
        <v>0</v>
      </c>
    </row>
    <row r="393" spans="1:10" x14ac:dyDescent="0.25">
      <c r="A393" s="387" t="str">
        <f>IF(AND(B393&lt;&gt;"",E393&lt;&gt;""),_xlfn.TEXTJOIN("-",FALSE,B393,C393,INDEX('Drop-Down Listen'!$K$2:$K$71,MATCH(E393,'Drop-Down Listen'!$B$2:$B$71,0),0)),IF(AND(B393="",E393=""),"Bitte Konto und GuV-Position angeben",IF(B393="","Bitte Konto angeben","Bitte GuV-Position angeben")))</f>
        <v>Bitte Konto und GuV-Position angeben</v>
      </c>
      <c r="B393" s="418"/>
      <c r="C393" s="418"/>
      <c r="D393" s="418"/>
      <c r="E393" s="418"/>
      <c r="F393" s="419"/>
      <c r="G393" s="419"/>
      <c r="H393" s="419"/>
      <c r="I393" s="414">
        <f>SUMIFS(A3_Hinzu_Kürz!$J$7:$J$506,A3_Hinzu_Kürz!$H$7:$H$506,A2_SaLi!$A393)</f>
        <v>0</v>
      </c>
      <c r="J393" s="412">
        <f t="shared" ref="J393:J456" si="6">H393+I393</f>
        <v>0</v>
      </c>
    </row>
    <row r="394" spans="1:10" x14ac:dyDescent="0.25">
      <c r="A394" s="387" t="str">
        <f>IF(AND(B394&lt;&gt;"",E394&lt;&gt;""),_xlfn.TEXTJOIN("-",FALSE,B394,C394,INDEX('Drop-Down Listen'!$K$2:$K$71,MATCH(E394,'Drop-Down Listen'!$B$2:$B$71,0),0)),IF(AND(B394="",E394=""),"Bitte Konto und GuV-Position angeben",IF(B394="","Bitte Konto angeben","Bitte GuV-Position angeben")))</f>
        <v>Bitte Konto und GuV-Position angeben</v>
      </c>
      <c r="B394" s="418"/>
      <c r="C394" s="418"/>
      <c r="D394" s="418"/>
      <c r="E394" s="418"/>
      <c r="F394" s="419"/>
      <c r="G394" s="419"/>
      <c r="H394" s="419"/>
      <c r="I394" s="414">
        <f>SUMIFS(A3_Hinzu_Kürz!$J$7:$J$506,A3_Hinzu_Kürz!$H$7:$H$506,A2_SaLi!$A394)</f>
        <v>0</v>
      </c>
      <c r="J394" s="412">
        <f t="shared" si="6"/>
        <v>0</v>
      </c>
    </row>
    <row r="395" spans="1:10" x14ac:dyDescent="0.25">
      <c r="A395" s="387" t="str">
        <f>IF(AND(B395&lt;&gt;"",E395&lt;&gt;""),_xlfn.TEXTJOIN("-",FALSE,B395,C395,INDEX('Drop-Down Listen'!$K$2:$K$71,MATCH(E395,'Drop-Down Listen'!$B$2:$B$71,0),0)),IF(AND(B395="",E395=""),"Bitte Konto und GuV-Position angeben",IF(B395="","Bitte Konto angeben","Bitte GuV-Position angeben")))</f>
        <v>Bitte Konto und GuV-Position angeben</v>
      </c>
      <c r="B395" s="418"/>
      <c r="C395" s="418"/>
      <c r="D395" s="418"/>
      <c r="E395" s="418"/>
      <c r="F395" s="419"/>
      <c r="G395" s="419"/>
      <c r="H395" s="419"/>
      <c r="I395" s="414">
        <f>SUMIFS(A3_Hinzu_Kürz!$J$7:$J$506,A3_Hinzu_Kürz!$H$7:$H$506,A2_SaLi!$A395)</f>
        <v>0</v>
      </c>
      <c r="J395" s="412">
        <f t="shared" si="6"/>
        <v>0</v>
      </c>
    </row>
    <row r="396" spans="1:10" x14ac:dyDescent="0.25">
      <c r="A396" s="387" t="str">
        <f>IF(AND(B396&lt;&gt;"",E396&lt;&gt;""),_xlfn.TEXTJOIN("-",FALSE,B396,C396,INDEX('Drop-Down Listen'!$K$2:$K$71,MATCH(E396,'Drop-Down Listen'!$B$2:$B$71,0),0)),IF(AND(B396="",E396=""),"Bitte Konto und GuV-Position angeben",IF(B396="","Bitte Konto angeben","Bitte GuV-Position angeben")))</f>
        <v>Bitte Konto und GuV-Position angeben</v>
      </c>
      <c r="B396" s="418"/>
      <c r="C396" s="418"/>
      <c r="D396" s="418"/>
      <c r="E396" s="418"/>
      <c r="F396" s="419"/>
      <c r="G396" s="419"/>
      <c r="H396" s="419"/>
      <c r="I396" s="414">
        <f>SUMIFS(A3_Hinzu_Kürz!$J$7:$J$506,A3_Hinzu_Kürz!$H$7:$H$506,A2_SaLi!$A396)</f>
        <v>0</v>
      </c>
      <c r="J396" s="412">
        <f t="shared" si="6"/>
        <v>0</v>
      </c>
    </row>
    <row r="397" spans="1:10" x14ac:dyDescent="0.25">
      <c r="A397" s="387" t="str">
        <f>IF(AND(B397&lt;&gt;"",E397&lt;&gt;""),_xlfn.TEXTJOIN("-",FALSE,B397,C397,INDEX('Drop-Down Listen'!$K$2:$K$71,MATCH(E397,'Drop-Down Listen'!$B$2:$B$71,0),0)),IF(AND(B397="",E397=""),"Bitte Konto und GuV-Position angeben",IF(B397="","Bitte Konto angeben","Bitte GuV-Position angeben")))</f>
        <v>Bitte Konto und GuV-Position angeben</v>
      </c>
      <c r="B397" s="418"/>
      <c r="C397" s="418"/>
      <c r="D397" s="418"/>
      <c r="E397" s="418"/>
      <c r="F397" s="419"/>
      <c r="G397" s="419"/>
      <c r="H397" s="419"/>
      <c r="I397" s="414">
        <f>SUMIFS(A3_Hinzu_Kürz!$J$7:$J$506,A3_Hinzu_Kürz!$H$7:$H$506,A2_SaLi!$A397)</f>
        <v>0</v>
      </c>
      <c r="J397" s="412">
        <f t="shared" si="6"/>
        <v>0</v>
      </c>
    </row>
    <row r="398" spans="1:10" x14ac:dyDescent="0.25">
      <c r="A398" s="387" t="str">
        <f>IF(AND(B398&lt;&gt;"",E398&lt;&gt;""),_xlfn.TEXTJOIN("-",FALSE,B398,C398,INDEX('Drop-Down Listen'!$K$2:$K$71,MATCH(E398,'Drop-Down Listen'!$B$2:$B$71,0),0)),IF(AND(B398="",E398=""),"Bitte Konto und GuV-Position angeben",IF(B398="","Bitte Konto angeben","Bitte GuV-Position angeben")))</f>
        <v>Bitte Konto und GuV-Position angeben</v>
      </c>
      <c r="B398" s="418"/>
      <c r="C398" s="418"/>
      <c r="D398" s="418"/>
      <c r="E398" s="418"/>
      <c r="F398" s="419"/>
      <c r="G398" s="419"/>
      <c r="H398" s="419"/>
      <c r="I398" s="414">
        <f>SUMIFS(A3_Hinzu_Kürz!$J$7:$J$506,A3_Hinzu_Kürz!$H$7:$H$506,A2_SaLi!$A398)</f>
        <v>0</v>
      </c>
      <c r="J398" s="412">
        <f t="shared" si="6"/>
        <v>0</v>
      </c>
    </row>
    <row r="399" spans="1:10" x14ac:dyDescent="0.25">
      <c r="A399" s="387" t="str">
        <f>IF(AND(B399&lt;&gt;"",E399&lt;&gt;""),_xlfn.TEXTJOIN("-",FALSE,B399,C399,INDEX('Drop-Down Listen'!$K$2:$K$71,MATCH(E399,'Drop-Down Listen'!$B$2:$B$71,0),0)),IF(AND(B399="",E399=""),"Bitte Konto und GuV-Position angeben",IF(B399="","Bitte Konto angeben","Bitte GuV-Position angeben")))</f>
        <v>Bitte Konto und GuV-Position angeben</v>
      </c>
      <c r="B399" s="418"/>
      <c r="C399" s="418"/>
      <c r="D399" s="418"/>
      <c r="E399" s="418"/>
      <c r="F399" s="419"/>
      <c r="G399" s="419"/>
      <c r="H399" s="419"/>
      <c r="I399" s="414">
        <f>SUMIFS(A3_Hinzu_Kürz!$J$7:$J$506,A3_Hinzu_Kürz!$H$7:$H$506,A2_SaLi!$A399)</f>
        <v>0</v>
      </c>
      <c r="J399" s="412">
        <f t="shared" si="6"/>
        <v>0</v>
      </c>
    </row>
    <row r="400" spans="1:10" x14ac:dyDescent="0.25">
      <c r="A400" s="387" t="str">
        <f>IF(AND(B400&lt;&gt;"",E400&lt;&gt;""),_xlfn.TEXTJOIN("-",FALSE,B400,C400,INDEX('Drop-Down Listen'!$K$2:$K$71,MATCH(E400,'Drop-Down Listen'!$B$2:$B$71,0),0)),IF(AND(B400="",E400=""),"Bitte Konto und GuV-Position angeben",IF(B400="","Bitte Konto angeben","Bitte GuV-Position angeben")))</f>
        <v>Bitte Konto und GuV-Position angeben</v>
      </c>
      <c r="B400" s="418"/>
      <c r="C400" s="418"/>
      <c r="D400" s="418"/>
      <c r="E400" s="418"/>
      <c r="F400" s="419"/>
      <c r="G400" s="419"/>
      <c r="H400" s="419"/>
      <c r="I400" s="414">
        <f>SUMIFS(A3_Hinzu_Kürz!$J$7:$J$506,A3_Hinzu_Kürz!$H$7:$H$506,A2_SaLi!$A400)</f>
        <v>0</v>
      </c>
      <c r="J400" s="412">
        <f t="shared" si="6"/>
        <v>0</v>
      </c>
    </row>
    <row r="401" spans="1:10" x14ac:dyDescent="0.25">
      <c r="A401" s="387" t="str">
        <f>IF(AND(B401&lt;&gt;"",E401&lt;&gt;""),_xlfn.TEXTJOIN("-",FALSE,B401,C401,INDEX('Drop-Down Listen'!$K$2:$K$71,MATCH(E401,'Drop-Down Listen'!$B$2:$B$71,0),0)),IF(AND(B401="",E401=""),"Bitte Konto und GuV-Position angeben",IF(B401="","Bitte Konto angeben","Bitte GuV-Position angeben")))</f>
        <v>Bitte Konto und GuV-Position angeben</v>
      </c>
      <c r="B401" s="418"/>
      <c r="C401" s="418"/>
      <c r="D401" s="418"/>
      <c r="E401" s="418"/>
      <c r="F401" s="419"/>
      <c r="G401" s="419"/>
      <c r="H401" s="419"/>
      <c r="I401" s="414">
        <f>SUMIFS(A3_Hinzu_Kürz!$J$7:$J$506,A3_Hinzu_Kürz!$H$7:$H$506,A2_SaLi!$A401)</f>
        <v>0</v>
      </c>
      <c r="J401" s="412">
        <f t="shared" si="6"/>
        <v>0</v>
      </c>
    </row>
    <row r="402" spans="1:10" x14ac:dyDescent="0.25">
      <c r="A402" s="387" t="str">
        <f>IF(AND(B402&lt;&gt;"",E402&lt;&gt;""),_xlfn.TEXTJOIN("-",FALSE,B402,C402,INDEX('Drop-Down Listen'!$K$2:$K$71,MATCH(E402,'Drop-Down Listen'!$B$2:$B$71,0),0)),IF(AND(B402="",E402=""),"Bitte Konto und GuV-Position angeben",IF(B402="","Bitte Konto angeben","Bitte GuV-Position angeben")))</f>
        <v>Bitte Konto und GuV-Position angeben</v>
      </c>
      <c r="B402" s="418"/>
      <c r="C402" s="418"/>
      <c r="D402" s="418"/>
      <c r="E402" s="418"/>
      <c r="F402" s="419"/>
      <c r="G402" s="419"/>
      <c r="H402" s="419"/>
      <c r="I402" s="414">
        <f>SUMIFS(A3_Hinzu_Kürz!$J$7:$J$506,A3_Hinzu_Kürz!$H$7:$H$506,A2_SaLi!$A402)</f>
        <v>0</v>
      </c>
      <c r="J402" s="412">
        <f t="shared" si="6"/>
        <v>0</v>
      </c>
    </row>
    <row r="403" spans="1:10" x14ac:dyDescent="0.25">
      <c r="A403" s="387" t="str">
        <f>IF(AND(B403&lt;&gt;"",E403&lt;&gt;""),_xlfn.TEXTJOIN("-",FALSE,B403,C403,INDEX('Drop-Down Listen'!$K$2:$K$71,MATCH(E403,'Drop-Down Listen'!$B$2:$B$71,0),0)),IF(AND(B403="",E403=""),"Bitte Konto und GuV-Position angeben",IF(B403="","Bitte Konto angeben","Bitte GuV-Position angeben")))</f>
        <v>Bitte Konto und GuV-Position angeben</v>
      </c>
      <c r="B403" s="418"/>
      <c r="C403" s="418"/>
      <c r="D403" s="418"/>
      <c r="E403" s="418"/>
      <c r="F403" s="419"/>
      <c r="G403" s="419"/>
      <c r="H403" s="419"/>
      <c r="I403" s="414">
        <f>SUMIFS(A3_Hinzu_Kürz!$J$7:$J$506,A3_Hinzu_Kürz!$H$7:$H$506,A2_SaLi!$A403)</f>
        <v>0</v>
      </c>
      <c r="J403" s="412">
        <f t="shared" si="6"/>
        <v>0</v>
      </c>
    </row>
    <row r="404" spans="1:10" x14ac:dyDescent="0.25">
      <c r="A404" s="387" t="str">
        <f>IF(AND(B404&lt;&gt;"",E404&lt;&gt;""),_xlfn.TEXTJOIN("-",FALSE,B404,C404,INDEX('Drop-Down Listen'!$K$2:$K$71,MATCH(E404,'Drop-Down Listen'!$B$2:$B$71,0),0)),IF(AND(B404="",E404=""),"Bitte Konto und GuV-Position angeben",IF(B404="","Bitte Konto angeben","Bitte GuV-Position angeben")))</f>
        <v>Bitte Konto und GuV-Position angeben</v>
      </c>
      <c r="B404" s="418"/>
      <c r="C404" s="418"/>
      <c r="D404" s="418"/>
      <c r="E404" s="418"/>
      <c r="F404" s="419"/>
      <c r="G404" s="419"/>
      <c r="H404" s="419"/>
      <c r="I404" s="414">
        <f>SUMIFS(A3_Hinzu_Kürz!$J$7:$J$506,A3_Hinzu_Kürz!$H$7:$H$506,A2_SaLi!$A404)</f>
        <v>0</v>
      </c>
      <c r="J404" s="412">
        <f t="shared" si="6"/>
        <v>0</v>
      </c>
    </row>
    <row r="405" spans="1:10" x14ac:dyDescent="0.25">
      <c r="A405" s="387" t="str">
        <f>IF(AND(B405&lt;&gt;"",E405&lt;&gt;""),_xlfn.TEXTJOIN("-",FALSE,B405,C405,INDEX('Drop-Down Listen'!$K$2:$K$71,MATCH(E405,'Drop-Down Listen'!$B$2:$B$71,0),0)),IF(AND(B405="",E405=""),"Bitte Konto und GuV-Position angeben",IF(B405="","Bitte Konto angeben","Bitte GuV-Position angeben")))</f>
        <v>Bitte Konto und GuV-Position angeben</v>
      </c>
      <c r="B405" s="418"/>
      <c r="C405" s="418"/>
      <c r="D405" s="418"/>
      <c r="E405" s="418"/>
      <c r="F405" s="419"/>
      <c r="G405" s="419"/>
      <c r="H405" s="419"/>
      <c r="I405" s="414">
        <f>SUMIFS(A3_Hinzu_Kürz!$J$7:$J$506,A3_Hinzu_Kürz!$H$7:$H$506,A2_SaLi!$A405)</f>
        <v>0</v>
      </c>
      <c r="J405" s="412">
        <f t="shared" si="6"/>
        <v>0</v>
      </c>
    </row>
    <row r="406" spans="1:10" x14ac:dyDescent="0.25">
      <c r="A406" s="387" t="str">
        <f>IF(AND(B406&lt;&gt;"",E406&lt;&gt;""),_xlfn.TEXTJOIN("-",FALSE,B406,C406,INDEX('Drop-Down Listen'!$K$2:$K$71,MATCH(E406,'Drop-Down Listen'!$B$2:$B$71,0),0)),IF(AND(B406="",E406=""),"Bitte Konto und GuV-Position angeben",IF(B406="","Bitte Konto angeben","Bitte GuV-Position angeben")))</f>
        <v>Bitte Konto und GuV-Position angeben</v>
      </c>
      <c r="B406" s="418"/>
      <c r="C406" s="418"/>
      <c r="D406" s="418"/>
      <c r="E406" s="418"/>
      <c r="F406" s="419"/>
      <c r="G406" s="419"/>
      <c r="H406" s="419"/>
      <c r="I406" s="414">
        <f>SUMIFS(A3_Hinzu_Kürz!$J$7:$J$506,A3_Hinzu_Kürz!$H$7:$H$506,A2_SaLi!$A406)</f>
        <v>0</v>
      </c>
      <c r="J406" s="412">
        <f t="shared" si="6"/>
        <v>0</v>
      </c>
    </row>
    <row r="407" spans="1:10" x14ac:dyDescent="0.25">
      <c r="A407" s="387" t="str">
        <f>IF(AND(B407&lt;&gt;"",E407&lt;&gt;""),_xlfn.TEXTJOIN("-",FALSE,B407,C407,INDEX('Drop-Down Listen'!$K$2:$K$71,MATCH(E407,'Drop-Down Listen'!$B$2:$B$71,0),0)),IF(AND(B407="",E407=""),"Bitte Konto und GuV-Position angeben",IF(B407="","Bitte Konto angeben","Bitte GuV-Position angeben")))</f>
        <v>Bitte Konto und GuV-Position angeben</v>
      </c>
      <c r="B407" s="418"/>
      <c r="C407" s="418"/>
      <c r="D407" s="418"/>
      <c r="E407" s="418"/>
      <c r="F407" s="419"/>
      <c r="G407" s="419"/>
      <c r="H407" s="419"/>
      <c r="I407" s="414">
        <f>SUMIFS(A3_Hinzu_Kürz!$J$7:$J$506,A3_Hinzu_Kürz!$H$7:$H$506,A2_SaLi!$A407)</f>
        <v>0</v>
      </c>
      <c r="J407" s="412">
        <f t="shared" si="6"/>
        <v>0</v>
      </c>
    </row>
    <row r="408" spans="1:10" x14ac:dyDescent="0.25">
      <c r="A408" s="387" t="str">
        <f>IF(AND(B408&lt;&gt;"",E408&lt;&gt;""),_xlfn.TEXTJOIN("-",FALSE,B408,C408,INDEX('Drop-Down Listen'!$K$2:$K$71,MATCH(E408,'Drop-Down Listen'!$B$2:$B$71,0),0)),IF(AND(B408="",E408=""),"Bitte Konto und GuV-Position angeben",IF(B408="","Bitte Konto angeben","Bitte GuV-Position angeben")))</f>
        <v>Bitte Konto und GuV-Position angeben</v>
      </c>
      <c r="B408" s="418"/>
      <c r="C408" s="418"/>
      <c r="D408" s="418"/>
      <c r="E408" s="418"/>
      <c r="F408" s="419"/>
      <c r="G408" s="419"/>
      <c r="H408" s="419"/>
      <c r="I408" s="414">
        <f>SUMIFS(A3_Hinzu_Kürz!$J$7:$J$506,A3_Hinzu_Kürz!$H$7:$H$506,A2_SaLi!$A408)</f>
        <v>0</v>
      </c>
      <c r="J408" s="412">
        <f t="shared" si="6"/>
        <v>0</v>
      </c>
    </row>
    <row r="409" spans="1:10" x14ac:dyDescent="0.25">
      <c r="A409" s="387" t="str">
        <f>IF(AND(B409&lt;&gt;"",E409&lt;&gt;""),_xlfn.TEXTJOIN("-",FALSE,B409,C409,INDEX('Drop-Down Listen'!$K$2:$K$71,MATCH(E409,'Drop-Down Listen'!$B$2:$B$71,0),0)),IF(AND(B409="",E409=""),"Bitte Konto und GuV-Position angeben",IF(B409="","Bitte Konto angeben","Bitte GuV-Position angeben")))</f>
        <v>Bitte Konto und GuV-Position angeben</v>
      </c>
      <c r="B409" s="418"/>
      <c r="C409" s="418"/>
      <c r="D409" s="418"/>
      <c r="E409" s="418"/>
      <c r="F409" s="419"/>
      <c r="G409" s="419"/>
      <c r="H409" s="419"/>
      <c r="I409" s="414">
        <f>SUMIFS(A3_Hinzu_Kürz!$J$7:$J$506,A3_Hinzu_Kürz!$H$7:$H$506,A2_SaLi!$A409)</f>
        <v>0</v>
      </c>
      <c r="J409" s="412">
        <f t="shared" si="6"/>
        <v>0</v>
      </c>
    </row>
    <row r="410" spans="1:10" x14ac:dyDescent="0.25">
      <c r="A410" s="387" t="str">
        <f>IF(AND(B410&lt;&gt;"",E410&lt;&gt;""),_xlfn.TEXTJOIN("-",FALSE,B410,C410,INDEX('Drop-Down Listen'!$K$2:$K$71,MATCH(E410,'Drop-Down Listen'!$B$2:$B$71,0),0)),IF(AND(B410="",E410=""),"Bitte Konto und GuV-Position angeben",IF(B410="","Bitte Konto angeben","Bitte GuV-Position angeben")))</f>
        <v>Bitte Konto und GuV-Position angeben</v>
      </c>
      <c r="B410" s="418"/>
      <c r="C410" s="418"/>
      <c r="D410" s="418"/>
      <c r="E410" s="418"/>
      <c r="F410" s="419"/>
      <c r="G410" s="419"/>
      <c r="H410" s="419"/>
      <c r="I410" s="414">
        <f>SUMIFS(A3_Hinzu_Kürz!$J$7:$J$506,A3_Hinzu_Kürz!$H$7:$H$506,A2_SaLi!$A410)</f>
        <v>0</v>
      </c>
      <c r="J410" s="412">
        <f t="shared" si="6"/>
        <v>0</v>
      </c>
    </row>
    <row r="411" spans="1:10" x14ac:dyDescent="0.25">
      <c r="A411" s="387" t="str">
        <f>IF(AND(B411&lt;&gt;"",E411&lt;&gt;""),_xlfn.TEXTJOIN("-",FALSE,B411,C411,INDEX('Drop-Down Listen'!$K$2:$K$71,MATCH(E411,'Drop-Down Listen'!$B$2:$B$71,0),0)),IF(AND(B411="",E411=""),"Bitte Konto und GuV-Position angeben",IF(B411="","Bitte Konto angeben","Bitte GuV-Position angeben")))</f>
        <v>Bitte Konto und GuV-Position angeben</v>
      </c>
      <c r="B411" s="418"/>
      <c r="C411" s="418"/>
      <c r="D411" s="418"/>
      <c r="E411" s="418"/>
      <c r="F411" s="419"/>
      <c r="G411" s="419"/>
      <c r="H411" s="419"/>
      <c r="I411" s="414">
        <f>SUMIFS(A3_Hinzu_Kürz!$J$7:$J$506,A3_Hinzu_Kürz!$H$7:$H$506,A2_SaLi!$A411)</f>
        <v>0</v>
      </c>
      <c r="J411" s="412">
        <f t="shared" si="6"/>
        <v>0</v>
      </c>
    </row>
    <row r="412" spans="1:10" x14ac:dyDescent="0.25">
      <c r="A412" s="387" t="str">
        <f>IF(AND(B412&lt;&gt;"",E412&lt;&gt;""),_xlfn.TEXTJOIN("-",FALSE,B412,C412,INDEX('Drop-Down Listen'!$K$2:$K$71,MATCH(E412,'Drop-Down Listen'!$B$2:$B$71,0),0)),IF(AND(B412="",E412=""),"Bitte Konto und GuV-Position angeben",IF(B412="","Bitte Konto angeben","Bitte GuV-Position angeben")))</f>
        <v>Bitte Konto und GuV-Position angeben</v>
      </c>
      <c r="B412" s="418"/>
      <c r="C412" s="418"/>
      <c r="D412" s="418"/>
      <c r="E412" s="418"/>
      <c r="F412" s="419"/>
      <c r="G412" s="419"/>
      <c r="H412" s="419"/>
      <c r="I412" s="414">
        <f>SUMIFS(A3_Hinzu_Kürz!$J$7:$J$506,A3_Hinzu_Kürz!$H$7:$H$506,A2_SaLi!$A412)</f>
        <v>0</v>
      </c>
      <c r="J412" s="412">
        <f t="shared" si="6"/>
        <v>0</v>
      </c>
    </row>
    <row r="413" spans="1:10" x14ac:dyDescent="0.25">
      <c r="A413" s="387" t="str">
        <f>IF(AND(B413&lt;&gt;"",E413&lt;&gt;""),_xlfn.TEXTJOIN("-",FALSE,B413,C413,INDEX('Drop-Down Listen'!$K$2:$K$71,MATCH(E413,'Drop-Down Listen'!$B$2:$B$71,0),0)),IF(AND(B413="",E413=""),"Bitte Konto und GuV-Position angeben",IF(B413="","Bitte Konto angeben","Bitte GuV-Position angeben")))</f>
        <v>Bitte Konto und GuV-Position angeben</v>
      </c>
      <c r="B413" s="418"/>
      <c r="C413" s="418"/>
      <c r="D413" s="418"/>
      <c r="E413" s="418"/>
      <c r="F413" s="419"/>
      <c r="G413" s="419"/>
      <c r="H413" s="419"/>
      <c r="I413" s="414">
        <f>SUMIFS(A3_Hinzu_Kürz!$J$7:$J$506,A3_Hinzu_Kürz!$H$7:$H$506,A2_SaLi!$A413)</f>
        <v>0</v>
      </c>
      <c r="J413" s="412">
        <f t="shared" si="6"/>
        <v>0</v>
      </c>
    </row>
    <row r="414" spans="1:10" x14ac:dyDescent="0.25">
      <c r="A414" s="387" t="str">
        <f>IF(AND(B414&lt;&gt;"",E414&lt;&gt;""),_xlfn.TEXTJOIN("-",FALSE,B414,C414,INDEX('Drop-Down Listen'!$K$2:$K$71,MATCH(E414,'Drop-Down Listen'!$B$2:$B$71,0),0)),IF(AND(B414="",E414=""),"Bitte Konto und GuV-Position angeben",IF(B414="","Bitte Konto angeben","Bitte GuV-Position angeben")))</f>
        <v>Bitte Konto und GuV-Position angeben</v>
      </c>
      <c r="B414" s="418"/>
      <c r="C414" s="418"/>
      <c r="D414" s="418"/>
      <c r="E414" s="418"/>
      <c r="F414" s="419"/>
      <c r="G414" s="419"/>
      <c r="H414" s="419"/>
      <c r="I414" s="414">
        <f>SUMIFS(A3_Hinzu_Kürz!$J$7:$J$506,A3_Hinzu_Kürz!$H$7:$H$506,A2_SaLi!$A414)</f>
        <v>0</v>
      </c>
      <c r="J414" s="412">
        <f t="shared" si="6"/>
        <v>0</v>
      </c>
    </row>
    <row r="415" spans="1:10" x14ac:dyDescent="0.25">
      <c r="A415" s="387" t="str">
        <f>IF(AND(B415&lt;&gt;"",E415&lt;&gt;""),_xlfn.TEXTJOIN("-",FALSE,B415,C415,INDEX('Drop-Down Listen'!$K$2:$K$71,MATCH(E415,'Drop-Down Listen'!$B$2:$B$71,0),0)),IF(AND(B415="",E415=""),"Bitte Konto und GuV-Position angeben",IF(B415="","Bitte Konto angeben","Bitte GuV-Position angeben")))</f>
        <v>Bitte Konto und GuV-Position angeben</v>
      </c>
      <c r="B415" s="418"/>
      <c r="C415" s="418"/>
      <c r="D415" s="418"/>
      <c r="E415" s="418"/>
      <c r="F415" s="419"/>
      <c r="G415" s="419"/>
      <c r="H415" s="419"/>
      <c r="I415" s="414">
        <f>SUMIFS(A3_Hinzu_Kürz!$J$7:$J$506,A3_Hinzu_Kürz!$H$7:$H$506,A2_SaLi!$A415)</f>
        <v>0</v>
      </c>
      <c r="J415" s="412">
        <f t="shared" si="6"/>
        <v>0</v>
      </c>
    </row>
    <row r="416" spans="1:10" x14ac:dyDescent="0.25">
      <c r="A416" s="387" t="str">
        <f>IF(AND(B416&lt;&gt;"",E416&lt;&gt;""),_xlfn.TEXTJOIN("-",FALSE,B416,C416,INDEX('Drop-Down Listen'!$K$2:$K$71,MATCH(E416,'Drop-Down Listen'!$B$2:$B$71,0),0)),IF(AND(B416="",E416=""),"Bitte Konto und GuV-Position angeben",IF(B416="","Bitte Konto angeben","Bitte GuV-Position angeben")))</f>
        <v>Bitte Konto und GuV-Position angeben</v>
      </c>
      <c r="B416" s="418"/>
      <c r="C416" s="418"/>
      <c r="D416" s="418"/>
      <c r="E416" s="418"/>
      <c r="F416" s="419"/>
      <c r="G416" s="419"/>
      <c r="H416" s="419"/>
      <c r="I416" s="414">
        <f>SUMIFS(A3_Hinzu_Kürz!$J$7:$J$506,A3_Hinzu_Kürz!$H$7:$H$506,A2_SaLi!$A416)</f>
        <v>0</v>
      </c>
      <c r="J416" s="412">
        <f t="shared" si="6"/>
        <v>0</v>
      </c>
    </row>
    <row r="417" spans="1:10" x14ac:dyDescent="0.25">
      <c r="A417" s="387" t="str">
        <f>IF(AND(B417&lt;&gt;"",E417&lt;&gt;""),_xlfn.TEXTJOIN("-",FALSE,B417,C417,INDEX('Drop-Down Listen'!$K$2:$K$71,MATCH(E417,'Drop-Down Listen'!$B$2:$B$71,0),0)),IF(AND(B417="",E417=""),"Bitte Konto und GuV-Position angeben",IF(B417="","Bitte Konto angeben","Bitte GuV-Position angeben")))</f>
        <v>Bitte Konto und GuV-Position angeben</v>
      </c>
      <c r="B417" s="418"/>
      <c r="C417" s="418"/>
      <c r="D417" s="418"/>
      <c r="E417" s="418"/>
      <c r="F417" s="419"/>
      <c r="G417" s="419"/>
      <c r="H417" s="419"/>
      <c r="I417" s="414">
        <f>SUMIFS(A3_Hinzu_Kürz!$J$7:$J$506,A3_Hinzu_Kürz!$H$7:$H$506,A2_SaLi!$A417)</f>
        <v>0</v>
      </c>
      <c r="J417" s="412">
        <f t="shared" si="6"/>
        <v>0</v>
      </c>
    </row>
    <row r="418" spans="1:10" x14ac:dyDescent="0.25">
      <c r="A418" s="387" t="str">
        <f>IF(AND(B418&lt;&gt;"",E418&lt;&gt;""),_xlfn.TEXTJOIN("-",FALSE,B418,C418,INDEX('Drop-Down Listen'!$K$2:$K$71,MATCH(E418,'Drop-Down Listen'!$B$2:$B$71,0),0)),IF(AND(B418="",E418=""),"Bitte Konto und GuV-Position angeben",IF(B418="","Bitte Konto angeben","Bitte GuV-Position angeben")))</f>
        <v>Bitte Konto und GuV-Position angeben</v>
      </c>
      <c r="B418" s="418"/>
      <c r="C418" s="418"/>
      <c r="D418" s="418"/>
      <c r="E418" s="418"/>
      <c r="F418" s="419"/>
      <c r="G418" s="419"/>
      <c r="H418" s="419"/>
      <c r="I418" s="414">
        <f>SUMIFS(A3_Hinzu_Kürz!$J$7:$J$506,A3_Hinzu_Kürz!$H$7:$H$506,A2_SaLi!$A418)</f>
        <v>0</v>
      </c>
      <c r="J418" s="412">
        <f t="shared" si="6"/>
        <v>0</v>
      </c>
    </row>
    <row r="419" spans="1:10" x14ac:dyDescent="0.25">
      <c r="A419" s="387" t="str">
        <f>IF(AND(B419&lt;&gt;"",E419&lt;&gt;""),_xlfn.TEXTJOIN("-",FALSE,B419,C419,INDEX('Drop-Down Listen'!$K$2:$K$71,MATCH(E419,'Drop-Down Listen'!$B$2:$B$71,0),0)),IF(AND(B419="",E419=""),"Bitte Konto und GuV-Position angeben",IF(B419="","Bitte Konto angeben","Bitte GuV-Position angeben")))</f>
        <v>Bitte Konto und GuV-Position angeben</v>
      </c>
      <c r="B419" s="418"/>
      <c r="C419" s="418"/>
      <c r="D419" s="418"/>
      <c r="E419" s="418"/>
      <c r="F419" s="419"/>
      <c r="G419" s="419"/>
      <c r="H419" s="419"/>
      <c r="I419" s="414">
        <f>SUMIFS(A3_Hinzu_Kürz!$J$7:$J$506,A3_Hinzu_Kürz!$H$7:$H$506,A2_SaLi!$A419)</f>
        <v>0</v>
      </c>
      <c r="J419" s="412">
        <f t="shared" si="6"/>
        <v>0</v>
      </c>
    </row>
    <row r="420" spans="1:10" x14ac:dyDescent="0.25">
      <c r="A420" s="387" t="str">
        <f>IF(AND(B420&lt;&gt;"",E420&lt;&gt;""),_xlfn.TEXTJOIN("-",FALSE,B420,C420,INDEX('Drop-Down Listen'!$K$2:$K$71,MATCH(E420,'Drop-Down Listen'!$B$2:$B$71,0),0)),IF(AND(B420="",E420=""),"Bitte Konto und GuV-Position angeben",IF(B420="","Bitte Konto angeben","Bitte GuV-Position angeben")))</f>
        <v>Bitte Konto und GuV-Position angeben</v>
      </c>
      <c r="B420" s="418"/>
      <c r="C420" s="418"/>
      <c r="D420" s="418"/>
      <c r="E420" s="418"/>
      <c r="F420" s="419"/>
      <c r="G420" s="419"/>
      <c r="H420" s="419"/>
      <c r="I420" s="414">
        <f>SUMIFS(A3_Hinzu_Kürz!$J$7:$J$506,A3_Hinzu_Kürz!$H$7:$H$506,A2_SaLi!$A420)</f>
        <v>0</v>
      </c>
      <c r="J420" s="412">
        <f t="shared" si="6"/>
        <v>0</v>
      </c>
    </row>
    <row r="421" spans="1:10" x14ac:dyDescent="0.25">
      <c r="A421" s="387" t="str">
        <f>IF(AND(B421&lt;&gt;"",E421&lt;&gt;""),_xlfn.TEXTJOIN("-",FALSE,B421,C421,INDEX('Drop-Down Listen'!$K$2:$K$71,MATCH(E421,'Drop-Down Listen'!$B$2:$B$71,0),0)),IF(AND(B421="",E421=""),"Bitte Konto und GuV-Position angeben",IF(B421="","Bitte Konto angeben","Bitte GuV-Position angeben")))</f>
        <v>Bitte Konto und GuV-Position angeben</v>
      </c>
      <c r="B421" s="418"/>
      <c r="C421" s="418"/>
      <c r="D421" s="418"/>
      <c r="E421" s="418"/>
      <c r="F421" s="419"/>
      <c r="G421" s="419"/>
      <c r="H421" s="419"/>
      <c r="I421" s="414">
        <f>SUMIFS(A3_Hinzu_Kürz!$J$7:$J$506,A3_Hinzu_Kürz!$H$7:$H$506,A2_SaLi!$A421)</f>
        <v>0</v>
      </c>
      <c r="J421" s="412">
        <f t="shared" si="6"/>
        <v>0</v>
      </c>
    </row>
    <row r="422" spans="1:10" x14ac:dyDescent="0.25">
      <c r="A422" s="387" t="str">
        <f>IF(AND(B422&lt;&gt;"",E422&lt;&gt;""),_xlfn.TEXTJOIN("-",FALSE,B422,C422,INDEX('Drop-Down Listen'!$K$2:$K$71,MATCH(E422,'Drop-Down Listen'!$B$2:$B$71,0),0)),IF(AND(B422="",E422=""),"Bitte Konto und GuV-Position angeben",IF(B422="","Bitte Konto angeben","Bitte GuV-Position angeben")))</f>
        <v>Bitte Konto und GuV-Position angeben</v>
      </c>
      <c r="B422" s="418"/>
      <c r="C422" s="418"/>
      <c r="D422" s="418"/>
      <c r="E422" s="418"/>
      <c r="F422" s="419"/>
      <c r="G422" s="419"/>
      <c r="H422" s="419"/>
      <c r="I422" s="414">
        <f>SUMIFS(A3_Hinzu_Kürz!$J$7:$J$506,A3_Hinzu_Kürz!$H$7:$H$506,A2_SaLi!$A422)</f>
        <v>0</v>
      </c>
      <c r="J422" s="412">
        <f t="shared" si="6"/>
        <v>0</v>
      </c>
    </row>
    <row r="423" spans="1:10" x14ac:dyDescent="0.25">
      <c r="A423" s="387" t="str">
        <f>IF(AND(B423&lt;&gt;"",E423&lt;&gt;""),_xlfn.TEXTJOIN("-",FALSE,B423,C423,INDEX('Drop-Down Listen'!$K$2:$K$71,MATCH(E423,'Drop-Down Listen'!$B$2:$B$71,0),0)),IF(AND(B423="",E423=""),"Bitte Konto und GuV-Position angeben",IF(B423="","Bitte Konto angeben","Bitte GuV-Position angeben")))</f>
        <v>Bitte Konto und GuV-Position angeben</v>
      </c>
      <c r="B423" s="418"/>
      <c r="C423" s="418"/>
      <c r="D423" s="418"/>
      <c r="E423" s="418"/>
      <c r="F423" s="419"/>
      <c r="G423" s="419"/>
      <c r="H423" s="419"/>
      <c r="I423" s="414">
        <f>SUMIFS(A3_Hinzu_Kürz!$J$7:$J$506,A3_Hinzu_Kürz!$H$7:$H$506,A2_SaLi!$A423)</f>
        <v>0</v>
      </c>
      <c r="J423" s="412">
        <f t="shared" si="6"/>
        <v>0</v>
      </c>
    </row>
    <row r="424" spans="1:10" x14ac:dyDescent="0.25">
      <c r="A424" s="387" t="str">
        <f>IF(AND(B424&lt;&gt;"",E424&lt;&gt;""),_xlfn.TEXTJOIN("-",FALSE,B424,C424,INDEX('Drop-Down Listen'!$K$2:$K$71,MATCH(E424,'Drop-Down Listen'!$B$2:$B$71,0),0)),IF(AND(B424="",E424=""),"Bitte Konto und GuV-Position angeben",IF(B424="","Bitte Konto angeben","Bitte GuV-Position angeben")))</f>
        <v>Bitte Konto und GuV-Position angeben</v>
      </c>
      <c r="B424" s="418"/>
      <c r="C424" s="418"/>
      <c r="D424" s="418"/>
      <c r="E424" s="418"/>
      <c r="F424" s="419"/>
      <c r="G424" s="419"/>
      <c r="H424" s="419"/>
      <c r="I424" s="414">
        <f>SUMIFS(A3_Hinzu_Kürz!$J$7:$J$506,A3_Hinzu_Kürz!$H$7:$H$506,A2_SaLi!$A424)</f>
        <v>0</v>
      </c>
      <c r="J424" s="412">
        <f t="shared" si="6"/>
        <v>0</v>
      </c>
    </row>
    <row r="425" spans="1:10" x14ac:dyDescent="0.25">
      <c r="A425" s="387" t="str">
        <f>IF(AND(B425&lt;&gt;"",E425&lt;&gt;""),_xlfn.TEXTJOIN("-",FALSE,B425,C425,INDEX('Drop-Down Listen'!$K$2:$K$71,MATCH(E425,'Drop-Down Listen'!$B$2:$B$71,0),0)),IF(AND(B425="",E425=""),"Bitte Konto und GuV-Position angeben",IF(B425="","Bitte Konto angeben","Bitte GuV-Position angeben")))</f>
        <v>Bitte Konto und GuV-Position angeben</v>
      </c>
      <c r="B425" s="418"/>
      <c r="C425" s="418"/>
      <c r="D425" s="418"/>
      <c r="E425" s="418"/>
      <c r="F425" s="419"/>
      <c r="G425" s="419"/>
      <c r="H425" s="419"/>
      <c r="I425" s="414">
        <f>SUMIFS(A3_Hinzu_Kürz!$J$7:$J$506,A3_Hinzu_Kürz!$H$7:$H$506,A2_SaLi!$A425)</f>
        <v>0</v>
      </c>
      <c r="J425" s="412">
        <f t="shared" si="6"/>
        <v>0</v>
      </c>
    </row>
    <row r="426" spans="1:10" x14ac:dyDescent="0.25">
      <c r="A426" s="387" t="str">
        <f>IF(AND(B426&lt;&gt;"",E426&lt;&gt;""),_xlfn.TEXTJOIN("-",FALSE,B426,C426,INDEX('Drop-Down Listen'!$K$2:$K$71,MATCH(E426,'Drop-Down Listen'!$B$2:$B$71,0),0)),IF(AND(B426="",E426=""),"Bitte Konto und GuV-Position angeben",IF(B426="","Bitte Konto angeben","Bitte GuV-Position angeben")))</f>
        <v>Bitte Konto und GuV-Position angeben</v>
      </c>
      <c r="B426" s="418"/>
      <c r="C426" s="418"/>
      <c r="D426" s="418"/>
      <c r="E426" s="418"/>
      <c r="F426" s="419"/>
      <c r="G426" s="419"/>
      <c r="H426" s="419"/>
      <c r="I426" s="414">
        <f>SUMIFS(A3_Hinzu_Kürz!$J$7:$J$506,A3_Hinzu_Kürz!$H$7:$H$506,A2_SaLi!$A426)</f>
        <v>0</v>
      </c>
      <c r="J426" s="412">
        <f t="shared" si="6"/>
        <v>0</v>
      </c>
    </row>
    <row r="427" spans="1:10" x14ac:dyDescent="0.25">
      <c r="A427" s="387" t="str">
        <f>IF(AND(B427&lt;&gt;"",E427&lt;&gt;""),_xlfn.TEXTJOIN("-",FALSE,B427,C427,INDEX('Drop-Down Listen'!$K$2:$K$71,MATCH(E427,'Drop-Down Listen'!$B$2:$B$71,0),0)),IF(AND(B427="",E427=""),"Bitte Konto und GuV-Position angeben",IF(B427="","Bitte Konto angeben","Bitte GuV-Position angeben")))</f>
        <v>Bitte Konto und GuV-Position angeben</v>
      </c>
      <c r="B427" s="418"/>
      <c r="C427" s="418"/>
      <c r="D427" s="418"/>
      <c r="E427" s="418"/>
      <c r="F427" s="419"/>
      <c r="G427" s="419"/>
      <c r="H427" s="419"/>
      <c r="I427" s="414">
        <f>SUMIFS(A3_Hinzu_Kürz!$J$7:$J$506,A3_Hinzu_Kürz!$H$7:$H$506,A2_SaLi!$A427)</f>
        <v>0</v>
      </c>
      <c r="J427" s="412">
        <f t="shared" si="6"/>
        <v>0</v>
      </c>
    </row>
    <row r="428" spans="1:10" x14ac:dyDescent="0.25">
      <c r="A428" s="387" t="str">
        <f>IF(AND(B428&lt;&gt;"",E428&lt;&gt;""),_xlfn.TEXTJOIN("-",FALSE,B428,C428,INDEX('Drop-Down Listen'!$K$2:$K$71,MATCH(E428,'Drop-Down Listen'!$B$2:$B$71,0),0)),IF(AND(B428="",E428=""),"Bitte Konto und GuV-Position angeben",IF(B428="","Bitte Konto angeben","Bitte GuV-Position angeben")))</f>
        <v>Bitte Konto und GuV-Position angeben</v>
      </c>
      <c r="B428" s="418"/>
      <c r="C428" s="418"/>
      <c r="D428" s="418"/>
      <c r="E428" s="418"/>
      <c r="F428" s="419"/>
      <c r="G428" s="419"/>
      <c r="H428" s="419"/>
      <c r="I428" s="414">
        <f>SUMIFS(A3_Hinzu_Kürz!$J$7:$J$506,A3_Hinzu_Kürz!$H$7:$H$506,A2_SaLi!$A428)</f>
        <v>0</v>
      </c>
      <c r="J428" s="412">
        <f t="shared" si="6"/>
        <v>0</v>
      </c>
    </row>
    <row r="429" spans="1:10" x14ac:dyDescent="0.25">
      <c r="A429" s="387" t="str">
        <f>IF(AND(B429&lt;&gt;"",E429&lt;&gt;""),_xlfn.TEXTJOIN("-",FALSE,B429,C429,INDEX('Drop-Down Listen'!$K$2:$K$71,MATCH(E429,'Drop-Down Listen'!$B$2:$B$71,0),0)),IF(AND(B429="",E429=""),"Bitte Konto und GuV-Position angeben",IF(B429="","Bitte Konto angeben","Bitte GuV-Position angeben")))</f>
        <v>Bitte Konto und GuV-Position angeben</v>
      </c>
      <c r="B429" s="418"/>
      <c r="C429" s="418"/>
      <c r="D429" s="418"/>
      <c r="E429" s="418"/>
      <c r="F429" s="419"/>
      <c r="G429" s="419"/>
      <c r="H429" s="419"/>
      <c r="I429" s="414">
        <f>SUMIFS(A3_Hinzu_Kürz!$J$7:$J$506,A3_Hinzu_Kürz!$H$7:$H$506,A2_SaLi!$A429)</f>
        <v>0</v>
      </c>
      <c r="J429" s="412">
        <f t="shared" si="6"/>
        <v>0</v>
      </c>
    </row>
    <row r="430" spans="1:10" x14ac:dyDescent="0.25">
      <c r="A430" s="387" t="str">
        <f>IF(AND(B430&lt;&gt;"",E430&lt;&gt;""),_xlfn.TEXTJOIN("-",FALSE,B430,C430,INDEX('Drop-Down Listen'!$K$2:$K$71,MATCH(E430,'Drop-Down Listen'!$B$2:$B$71,0),0)),IF(AND(B430="",E430=""),"Bitte Konto und GuV-Position angeben",IF(B430="","Bitte Konto angeben","Bitte GuV-Position angeben")))</f>
        <v>Bitte Konto und GuV-Position angeben</v>
      </c>
      <c r="B430" s="418"/>
      <c r="C430" s="418"/>
      <c r="D430" s="418"/>
      <c r="E430" s="418"/>
      <c r="F430" s="419"/>
      <c r="G430" s="419"/>
      <c r="H430" s="419"/>
      <c r="I430" s="414">
        <f>SUMIFS(A3_Hinzu_Kürz!$J$7:$J$506,A3_Hinzu_Kürz!$H$7:$H$506,A2_SaLi!$A430)</f>
        <v>0</v>
      </c>
      <c r="J430" s="412">
        <f t="shared" si="6"/>
        <v>0</v>
      </c>
    </row>
    <row r="431" spans="1:10" x14ac:dyDescent="0.25">
      <c r="A431" s="387" t="str">
        <f>IF(AND(B431&lt;&gt;"",E431&lt;&gt;""),_xlfn.TEXTJOIN("-",FALSE,B431,C431,INDEX('Drop-Down Listen'!$K$2:$K$71,MATCH(E431,'Drop-Down Listen'!$B$2:$B$71,0),0)),IF(AND(B431="",E431=""),"Bitte Konto und GuV-Position angeben",IF(B431="","Bitte Konto angeben","Bitte GuV-Position angeben")))</f>
        <v>Bitte Konto und GuV-Position angeben</v>
      </c>
      <c r="B431" s="418"/>
      <c r="C431" s="418"/>
      <c r="D431" s="418"/>
      <c r="E431" s="418"/>
      <c r="F431" s="419"/>
      <c r="G431" s="419"/>
      <c r="H431" s="419"/>
      <c r="I431" s="414">
        <f>SUMIFS(A3_Hinzu_Kürz!$J$7:$J$506,A3_Hinzu_Kürz!$H$7:$H$506,A2_SaLi!$A431)</f>
        <v>0</v>
      </c>
      <c r="J431" s="412">
        <f t="shared" si="6"/>
        <v>0</v>
      </c>
    </row>
    <row r="432" spans="1:10" x14ac:dyDescent="0.25">
      <c r="A432" s="387" t="str">
        <f>IF(AND(B432&lt;&gt;"",E432&lt;&gt;""),_xlfn.TEXTJOIN("-",FALSE,B432,C432,INDEX('Drop-Down Listen'!$K$2:$K$71,MATCH(E432,'Drop-Down Listen'!$B$2:$B$71,0),0)),IF(AND(B432="",E432=""),"Bitte Konto und GuV-Position angeben",IF(B432="","Bitte Konto angeben","Bitte GuV-Position angeben")))</f>
        <v>Bitte Konto und GuV-Position angeben</v>
      </c>
      <c r="B432" s="418"/>
      <c r="C432" s="418"/>
      <c r="D432" s="418"/>
      <c r="E432" s="418"/>
      <c r="F432" s="419"/>
      <c r="G432" s="419"/>
      <c r="H432" s="419"/>
      <c r="I432" s="414">
        <f>SUMIFS(A3_Hinzu_Kürz!$J$7:$J$506,A3_Hinzu_Kürz!$H$7:$H$506,A2_SaLi!$A432)</f>
        <v>0</v>
      </c>
      <c r="J432" s="412">
        <f t="shared" si="6"/>
        <v>0</v>
      </c>
    </row>
    <row r="433" spans="1:10" x14ac:dyDescent="0.25">
      <c r="A433" s="387" t="str">
        <f>IF(AND(B433&lt;&gt;"",E433&lt;&gt;""),_xlfn.TEXTJOIN("-",FALSE,B433,C433,INDEX('Drop-Down Listen'!$K$2:$K$71,MATCH(E433,'Drop-Down Listen'!$B$2:$B$71,0),0)),IF(AND(B433="",E433=""),"Bitte Konto und GuV-Position angeben",IF(B433="","Bitte Konto angeben","Bitte GuV-Position angeben")))</f>
        <v>Bitte Konto und GuV-Position angeben</v>
      </c>
      <c r="B433" s="418"/>
      <c r="C433" s="418"/>
      <c r="D433" s="418"/>
      <c r="E433" s="418"/>
      <c r="F433" s="419"/>
      <c r="G433" s="419"/>
      <c r="H433" s="419"/>
      <c r="I433" s="414">
        <f>SUMIFS(A3_Hinzu_Kürz!$J$7:$J$506,A3_Hinzu_Kürz!$H$7:$H$506,A2_SaLi!$A433)</f>
        <v>0</v>
      </c>
      <c r="J433" s="412">
        <f t="shared" si="6"/>
        <v>0</v>
      </c>
    </row>
    <row r="434" spans="1:10" x14ac:dyDescent="0.25">
      <c r="A434" s="387" t="str">
        <f>IF(AND(B434&lt;&gt;"",E434&lt;&gt;""),_xlfn.TEXTJOIN("-",FALSE,B434,C434,INDEX('Drop-Down Listen'!$K$2:$K$71,MATCH(E434,'Drop-Down Listen'!$B$2:$B$71,0),0)),IF(AND(B434="",E434=""),"Bitte Konto und GuV-Position angeben",IF(B434="","Bitte Konto angeben","Bitte GuV-Position angeben")))</f>
        <v>Bitte Konto und GuV-Position angeben</v>
      </c>
      <c r="B434" s="418"/>
      <c r="C434" s="418"/>
      <c r="D434" s="418"/>
      <c r="E434" s="418"/>
      <c r="F434" s="419"/>
      <c r="G434" s="419"/>
      <c r="H434" s="419"/>
      <c r="I434" s="414">
        <f>SUMIFS(A3_Hinzu_Kürz!$J$7:$J$506,A3_Hinzu_Kürz!$H$7:$H$506,A2_SaLi!$A434)</f>
        <v>0</v>
      </c>
      <c r="J434" s="412">
        <f t="shared" si="6"/>
        <v>0</v>
      </c>
    </row>
    <row r="435" spans="1:10" x14ac:dyDescent="0.25">
      <c r="A435" s="387" t="str">
        <f>IF(AND(B435&lt;&gt;"",E435&lt;&gt;""),_xlfn.TEXTJOIN("-",FALSE,B435,C435,INDEX('Drop-Down Listen'!$K$2:$K$71,MATCH(E435,'Drop-Down Listen'!$B$2:$B$71,0),0)),IF(AND(B435="",E435=""),"Bitte Konto und GuV-Position angeben",IF(B435="","Bitte Konto angeben","Bitte GuV-Position angeben")))</f>
        <v>Bitte Konto und GuV-Position angeben</v>
      </c>
      <c r="B435" s="418"/>
      <c r="C435" s="418"/>
      <c r="D435" s="418"/>
      <c r="E435" s="418"/>
      <c r="F435" s="419"/>
      <c r="G435" s="419"/>
      <c r="H435" s="419"/>
      <c r="I435" s="414">
        <f>SUMIFS(A3_Hinzu_Kürz!$J$7:$J$506,A3_Hinzu_Kürz!$H$7:$H$506,A2_SaLi!$A435)</f>
        <v>0</v>
      </c>
      <c r="J435" s="412">
        <f t="shared" si="6"/>
        <v>0</v>
      </c>
    </row>
    <row r="436" spans="1:10" x14ac:dyDescent="0.25">
      <c r="A436" s="387" t="str">
        <f>IF(AND(B436&lt;&gt;"",E436&lt;&gt;""),_xlfn.TEXTJOIN("-",FALSE,B436,C436,INDEX('Drop-Down Listen'!$K$2:$K$71,MATCH(E436,'Drop-Down Listen'!$B$2:$B$71,0),0)),IF(AND(B436="",E436=""),"Bitte Konto und GuV-Position angeben",IF(B436="","Bitte Konto angeben","Bitte GuV-Position angeben")))</f>
        <v>Bitte Konto und GuV-Position angeben</v>
      </c>
      <c r="B436" s="418"/>
      <c r="C436" s="418"/>
      <c r="D436" s="418"/>
      <c r="E436" s="418"/>
      <c r="F436" s="419"/>
      <c r="G436" s="419"/>
      <c r="H436" s="419"/>
      <c r="I436" s="414">
        <f>SUMIFS(A3_Hinzu_Kürz!$J$7:$J$506,A3_Hinzu_Kürz!$H$7:$H$506,A2_SaLi!$A436)</f>
        <v>0</v>
      </c>
      <c r="J436" s="412">
        <f t="shared" si="6"/>
        <v>0</v>
      </c>
    </row>
    <row r="437" spans="1:10" x14ac:dyDescent="0.25">
      <c r="A437" s="387" t="str">
        <f>IF(AND(B437&lt;&gt;"",E437&lt;&gt;""),_xlfn.TEXTJOIN("-",FALSE,B437,C437,INDEX('Drop-Down Listen'!$K$2:$K$71,MATCH(E437,'Drop-Down Listen'!$B$2:$B$71,0),0)),IF(AND(B437="",E437=""),"Bitte Konto und GuV-Position angeben",IF(B437="","Bitte Konto angeben","Bitte GuV-Position angeben")))</f>
        <v>Bitte Konto und GuV-Position angeben</v>
      </c>
      <c r="B437" s="418"/>
      <c r="C437" s="418"/>
      <c r="D437" s="418"/>
      <c r="E437" s="418"/>
      <c r="F437" s="419"/>
      <c r="G437" s="419"/>
      <c r="H437" s="419"/>
      <c r="I437" s="414">
        <f>SUMIFS(A3_Hinzu_Kürz!$J$7:$J$506,A3_Hinzu_Kürz!$H$7:$H$506,A2_SaLi!$A437)</f>
        <v>0</v>
      </c>
      <c r="J437" s="412">
        <f t="shared" si="6"/>
        <v>0</v>
      </c>
    </row>
    <row r="438" spans="1:10" x14ac:dyDescent="0.25">
      <c r="A438" s="387" t="str">
        <f>IF(AND(B438&lt;&gt;"",E438&lt;&gt;""),_xlfn.TEXTJOIN("-",FALSE,B438,C438,INDEX('Drop-Down Listen'!$K$2:$K$71,MATCH(E438,'Drop-Down Listen'!$B$2:$B$71,0),0)),IF(AND(B438="",E438=""),"Bitte Konto und GuV-Position angeben",IF(B438="","Bitte Konto angeben","Bitte GuV-Position angeben")))</f>
        <v>Bitte Konto und GuV-Position angeben</v>
      </c>
      <c r="B438" s="418"/>
      <c r="C438" s="418"/>
      <c r="D438" s="418"/>
      <c r="E438" s="418"/>
      <c r="F438" s="419"/>
      <c r="G438" s="419"/>
      <c r="H438" s="419"/>
      <c r="I438" s="414">
        <f>SUMIFS(A3_Hinzu_Kürz!$J$7:$J$506,A3_Hinzu_Kürz!$H$7:$H$506,A2_SaLi!$A438)</f>
        <v>0</v>
      </c>
      <c r="J438" s="412">
        <f t="shared" si="6"/>
        <v>0</v>
      </c>
    </row>
    <row r="439" spans="1:10" x14ac:dyDescent="0.25">
      <c r="A439" s="387" t="str">
        <f>IF(AND(B439&lt;&gt;"",E439&lt;&gt;""),_xlfn.TEXTJOIN("-",FALSE,B439,C439,INDEX('Drop-Down Listen'!$K$2:$K$71,MATCH(E439,'Drop-Down Listen'!$B$2:$B$71,0),0)),IF(AND(B439="",E439=""),"Bitte Konto und GuV-Position angeben",IF(B439="","Bitte Konto angeben","Bitte GuV-Position angeben")))</f>
        <v>Bitte Konto und GuV-Position angeben</v>
      </c>
      <c r="B439" s="418"/>
      <c r="C439" s="418"/>
      <c r="D439" s="418"/>
      <c r="E439" s="418"/>
      <c r="F439" s="419"/>
      <c r="G439" s="419"/>
      <c r="H439" s="419"/>
      <c r="I439" s="414">
        <f>SUMIFS(A3_Hinzu_Kürz!$J$7:$J$506,A3_Hinzu_Kürz!$H$7:$H$506,A2_SaLi!$A439)</f>
        <v>0</v>
      </c>
      <c r="J439" s="412">
        <f t="shared" si="6"/>
        <v>0</v>
      </c>
    </row>
    <row r="440" spans="1:10" x14ac:dyDescent="0.25">
      <c r="A440" s="387" t="str">
        <f>IF(AND(B440&lt;&gt;"",E440&lt;&gt;""),_xlfn.TEXTJOIN("-",FALSE,B440,C440,INDEX('Drop-Down Listen'!$K$2:$K$71,MATCH(E440,'Drop-Down Listen'!$B$2:$B$71,0),0)),IF(AND(B440="",E440=""),"Bitte Konto und GuV-Position angeben",IF(B440="","Bitte Konto angeben","Bitte GuV-Position angeben")))</f>
        <v>Bitte Konto und GuV-Position angeben</v>
      </c>
      <c r="B440" s="418"/>
      <c r="C440" s="418"/>
      <c r="D440" s="418"/>
      <c r="E440" s="418"/>
      <c r="F440" s="419"/>
      <c r="G440" s="419"/>
      <c r="H440" s="419"/>
      <c r="I440" s="414">
        <f>SUMIFS(A3_Hinzu_Kürz!$J$7:$J$506,A3_Hinzu_Kürz!$H$7:$H$506,A2_SaLi!$A440)</f>
        <v>0</v>
      </c>
      <c r="J440" s="412">
        <f t="shared" si="6"/>
        <v>0</v>
      </c>
    </row>
    <row r="441" spans="1:10" x14ac:dyDescent="0.25">
      <c r="A441" s="387" t="str">
        <f>IF(AND(B441&lt;&gt;"",E441&lt;&gt;""),_xlfn.TEXTJOIN("-",FALSE,B441,C441,INDEX('Drop-Down Listen'!$K$2:$K$71,MATCH(E441,'Drop-Down Listen'!$B$2:$B$71,0),0)),IF(AND(B441="",E441=""),"Bitte Konto und GuV-Position angeben",IF(B441="","Bitte Konto angeben","Bitte GuV-Position angeben")))</f>
        <v>Bitte Konto und GuV-Position angeben</v>
      </c>
      <c r="B441" s="418"/>
      <c r="C441" s="418"/>
      <c r="D441" s="418"/>
      <c r="E441" s="418"/>
      <c r="F441" s="419"/>
      <c r="G441" s="419"/>
      <c r="H441" s="419"/>
      <c r="I441" s="414">
        <f>SUMIFS(A3_Hinzu_Kürz!$J$7:$J$506,A3_Hinzu_Kürz!$H$7:$H$506,A2_SaLi!$A441)</f>
        <v>0</v>
      </c>
      <c r="J441" s="412">
        <f t="shared" si="6"/>
        <v>0</v>
      </c>
    </row>
    <row r="442" spans="1:10" x14ac:dyDescent="0.25">
      <c r="A442" s="387" t="str">
        <f>IF(AND(B442&lt;&gt;"",E442&lt;&gt;""),_xlfn.TEXTJOIN("-",FALSE,B442,C442,INDEX('Drop-Down Listen'!$K$2:$K$71,MATCH(E442,'Drop-Down Listen'!$B$2:$B$71,0),0)),IF(AND(B442="",E442=""),"Bitte Konto und GuV-Position angeben",IF(B442="","Bitte Konto angeben","Bitte GuV-Position angeben")))</f>
        <v>Bitte Konto und GuV-Position angeben</v>
      </c>
      <c r="B442" s="418"/>
      <c r="C442" s="418"/>
      <c r="D442" s="418"/>
      <c r="E442" s="418"/>
      <c r="F442" s="419"/>
      <c r="G442" s="419"/>
      <c r="H442" s="419"/>
      <c r="I442" s="414">
        <f>SUMIFS(A3_Hinzu_Kürz!$J$7:$J$506,A3_Hinzu_Kürz!$H$7:$H$506,A2_SaLi!$A442)</f>
        <v>0</v>
      </c>
      <c r="J442" s="412">
        <f t="shared" si="6"/>
        <v>0</v>
      </c>
    </row>
    <row r="443" spans="1:10" x14ac:dyDescent="0.25">
      <c r="A443" s="387" t="str">
        <f>IF(AND(B443&lt;&gt;"",E443&lt;&gt;""),_xlfn.TEXTJOIN("-",FALSE,B443,C443,INDEX('Drop-Down Listen'!$K$2:$K$71,MATCH(E443,'Drop-Down Listen'!$B$2:$B$71,0),0)),IF(AND(B443="",E443=""),"Bitte Konto und GuV-Position angeben",IF(B443="","Bitte Konto angeben","Bitte GuV-Position angeben")))</f>
        <v>Bitte Konto und GuV-Position angeben</v>
      </c>
      <c r="B443" s="418"/>
      <c r="C443" s="418"/>
      <c r="D443" s="418"/>
      <c r="E443" s="418"/>
      <c r="F443" s="419"/>
      <c r="G443" s="419"/>
      <c r="H443" s="419"/>
      <c r="I443" s="414">
        <f>SUMIFS(A3_Hinzu_Kürz!$J$7:$J$506,A3_Hinzu_Kürz!$H$7:$H$506,A2_SaLi!$A443)</f>
        <v>0</v>
      </c>
      <c r="J443" s="412">
        <f t="shared" si="6"/>
        <v>0</v>
      </c>
    </row>
    <row r="444" spans="1:10" x14ac:dyDescent="0.25">
      <c r="A444" s="387" t="str">
        <f>IF(AND(B444&lt;&gt;"",E444&lt;&gt;""),_xlfn.TEXTJOIN("-",FALSE,B444,C444,INDEX('Drop-Down Listen'!$K$2:$K$71,MATCH(E444,'Drop-Down Listen'!$B$2:$B$71,0),0)),IF(AND(B444="",E444=""),"Bitte Konto und GuV-Position angeben",IF(B444="","Bitte Konto angeben","Bitte GuV-Position angeben")))</f>
        <v>Bitte Konto und GuV-Position angeben</v>
      </c>
      <c r="B444" s="418"/>
      <c r="C444" s="418"/>
      <c r="D444" s="418"/>
      <c r="E444" s="418"/>
      <c r="F444" s="419"/>
      <c r="G444" s="419"/>
      <c r="H444" s="419"/>
      <c r="I444" s="414">
        <f>SUMIFS(A3_Hinzu_Kürz!$J$7:$J$506,A3_Hinzu_Kürz!$H$7:$H$506,A2_SaLi!$A444)</f>
        <v>0</v>
      </c>
      <c r="J444" s="412">
        <f t="shared" si="6"/>
        <v>0</v>
      </c>
    </row>
    <row r="445" spans="1:10" x14ac:dyDescent="0.25">
      <c r="A445" s="387" t="str">
        <f>IF(AND(B445&lt;&gt;"",E445&lt;&gt;""),_xlfn.TEXTJOIN("-",FALSE,B445,C445,INDEX('Drop-Down Listen'!$K$2:$K$71,MATCH(E445,'Drop-Down Listen'!$B$2:$B$71,0),0)),IF(AND(B445="",E445=""),"Bitte Konto und GuV-Position angeben",IF(B445="","Bitte Konto angeben","Bitte GuV-Position angeben")))</f>
        <v>Bitte Konto und GuV-Position angeben</v>
      </c>
      <c r="B445" s="418"/>
      <c r="C445" s="418"/>
      <c r="D445" s="418"/>
      <c r="E445" s="418"/>
      <c r="F445" s="419"/>
      <c r="G445" s="419"/>
      <c r="H445" s="419"/>
      <c r="I445" s="414">
        <f>SUMIFS(A3_Hinzu_Kürz!$J$7:$J$506,A3_Hinzu_Kürz!$H$7:$H$506,A2_SaLi!$A445)</f>
        <v>0</v>
      </c>
      <c r="J445" s="412">
        <f t="shared" si="6"/>
        <v>0</v>
      </c>
    </row>
    <row r="446" spans="1:10" x14ac:dyDescent="0.25">
      <c r="A446" s="387" t="str">
        <f>IF(AND(B446&lt;&gt;"",E446&lt;&gt;""),_xlfn.TEXTJOIN("-",FALSE,B446,C446,INDEX('Drop-Down Listen'!$K$2:$K$71,MATCH(E446,'Drop-Down Listen'!$B$2:$B$71,0),0)),IF(AND(B446="",E446=""),"Bitte Konto und GuV-Position angeben",IF(B446="","Bitte Konto angeben","Bitte GuV-Position angeben")))</f>
        <v>Bitte Konto und GuV-Position angeben</v>
      </c>
      <c r="B446" s="418"/>
      <c r="C446" s="418"/>
      <c r="D446" s="418"/>
      <c r="E446" s="418"/>
      <c r="F446" s="419"/>
      <c r="G446" s="419"/>
      <c r="H446" s="419"/>
      <c r="I446" s="414">
        <f>SUMIFS(A3_Hinzu_Kürz!$J$7:$J$506,A3_Hinzu_Kürz!$H$7:$H$506,A2_SaLi!$A446)</f>
        <v>0</v>
      </c>
      <c r="J446" s="412">
        <f t="shared" si="6"/>
        <v>0</v>
      </c>
    </row>
    <row r="447" spans="1:10" x14ac:dyDescent="0.25">
      <c r="A447" s="387" t="str">
        <f>IF(AND(B447&lt;&gt;"",E447&lt;&gt;""),_xlfn.TEXTJOIN("-",FALSE,B447,C447,INDEX('Drop-Down Listen'!$K$2:$K$71,MATCH(E447,'Drop-Down Listen'!$B$2:$B$71,0),0)),IF(AND(B447="",E447=""),"Bitte Konto und GuV-Position angeben",IF(B447="","Bitte Konto angeben","Bitte GuV-Position angeben")))</f>
        <v>Bitte Konto und GuV-Position angeben</v>
      </c>
      <c r="B447" s="418"/>
      <c r="C447" s="418"/>
      <c r="D447" s="418"/>
      <c r="E447" s="418"/>
      <c r="F447" s="419"/>
      <c r="G447" s="419"/>
      <c r="H447" s="419"/>
      <c r="I447" s="414">
        <f>SUMIFS(A3_Hinzu_Kürz!$J$7:$J$506,A3_Hinzu_Kürz!$H$7:$H$506,A2_SaLi!$A447)</f>
        <v>0</v>
      </c>
      <c r="J447" s="412">
        <f t="shared" si="6"/>
        <v>0</v>
      </c>
    </row>
    <row r="448" spans="1:10" x14ac:dyDescent="0.25">
      <c r="A448" s="387" t="str">
        <f>IF(AND(B448&lt;&gt;"",E448&lt;&gt;""),_xlfn.TEXTJOIN("-",FALSE,B448,C448,INDEX('Drop-Down Listen'!$K$2:$K$71,MATCH(E448,'Drop-Down Listen'!$B$2:$B$71,0),0)),IF(AND(B448="",E448=""),"Bitte Konto und GuV-Position angeben",IF(B448="","Bitte Konto angeben","Bitte GuV-Position angeben")))</f>
        <v>Bitte Konto und GuV-Position angeben</v>
      </c>
      <c r="B448" s="418"/>
      <c r="C448" s="418"/>
      <c r="D448" s="418"/>
      <c r="E448" s="418"/>
      <c r="F448" s="419"/>
      <c r="G448" s="419"/>
      <c r="H448" s="419"/>
      <c r="I448" s="414">
        <f>SUMIFS(A3_Hinzu_Kürz!$J$7:$J$506,A3_Hinzu_Kürz!$H$7:$H$506,A2_SaLi!$A448)</f>
        <v>0</v>
      </c>
      <c r="J448" s="412">
        <f t="shared" si="6"/>
        <v>0</v>
      </c>
    </row>
    <row r="449" spans="1:10" x14ac:dyDescent="0.25">
      <c r="A449" s="387" t="str">
        <f>IF(AND(B449&lt;&gt;"",E449&lt;&gt;""),_xlfn.TEXTJOIN("-",FALSE,B449,C449,INDEX('Drop-Down Listen'!$K$2:$K$71,MATCH(E449,'Drop-Down Listen'!$B$2:$B$71,0),0)),IF(AND(B449="",E449=""),"Bitte Konto und GuV-Position angeben",IF(B449="","Bitte Konto angeben","Bitte GuV-Position angeben")))</f>
        <v>Bitte Konto und GuV-Position angeben</v>
      </c>
      <c r="B449" s="418"/>
      <c r="C449" s="418"/>
      <c r="D449" s="418"/>
      <c r="E449" s="418"/>
      <c r="F449" s="419"/>
      <c r="G449" s="419"/>
      <c r="H449" s="419"/>
      <c r="I449" s="414">
        <f>SUMIFS(A3_Hinzu_Kürz!$J$7:$J$506,A3_Hinzu_Kürz!$H$7:$H$506,A2_SaLi!$A449)</f>
        <v>0</v>
      </c>
      <c r="J449" s="412">
        <f t="shared" si="6"/>
        <v>0</v>
      </c>
    </row>
    <row r="450" spans="1:10" x14ac:dyDescent="0.25">
      <c r="A450" s="387" t="str">
        <f>IF(AND(B450&lt;&gt;"",E450&lt;&gt;""),_xlfn.TEXTJOIN("-",FALSE,B450,C450,INDEX('Drop-Down Listen'!$K$2:$K$71,MATCH(E450,'Drop-Down Listen'!$B$2:$B$71,0),0)),IF(AND(B450="",E450=""),"Bitte Konto und GuV-Position angeben",IF(B450="","Bitte Konto angeben","Bitte GuV-Position angeben")))</f>
        <v>Bitte Konto und GuV-Position angeben</v>
      </c>
      <c r="B450" s="418"/>
      <c r="C450" s="418"/>
      <c r="D450" s="418"/>
      <c r="E450" s="418"/>
      <c r="F450" s="419"/>
      <c r="G450" s="419"/>
      <c r="H450" s="419"/>
      <c r="I450" s="414">
        <f>SUMIFS(A3_Hinzu_Kürz!$J$7:$J$506,A3_Hinzu_Kürz!$H$7:$H$506,A2_SaLi!$A450)</f>
        <v>0</v>
      </c>
      <c r="J450" s="412">
        <f t="shared" si="6"/>
        <v>0</v>
      </c>
    </row>
    <row r="451" spans="1:10" x14ac:dyDescent="0.25">
      <c r="A451" s="387" t="str">
        <f>IF(AND(B451&lt;&gt;"",E451&lt;&gt;""),_xlfn.TEXTJOIN("-",FALSE,B451,C451,INDEX('Drop-Down Listen'!$K$2:$K$71,MATCH(E451,'Drop-Down Listen'!$B$2:$B$71,0),0)),IF(AND(B451="",E451=""),"Bitte Konto und GuV-Position angeben",IF(B451="","Bitte Konto angeben","Bitte GuV-Position angeben")))</f>
        <v>Bitte Konto und GuV-Position angeben</v>
      </c>
      <c r="B451" s="418"/>
      <c r="C451" s="418"/>
      <c r="D451" s="418"/>
      <c r="E451" s="418"/>
      <c r="F451" s="419"/>
      <c r="G451" s="419"/>
      <c r="H451" s="419"/>
      <c r="I451" s="414">
        <f>SUMIFS(A3_Hinzu_Kürz!$J$7:$J$506,A3_Hinzu_Kürz!$H$7:$H$506,A2_SaLi!$A451)</f>
        <v>0</v>
      </c>
      <c r="J451" s="412">
        <f t="shared" si="6"/>
        <v>0</v>
      </c>
    </row>
    <row r="452" spans="1:10" x14ac:dyDescent="0.25">
      <c r="A452" s="387" t="str">
        <f>IF(AND(B452&lt;&gt;"",E452&lt;&gt;""),_xlfn.TEXTJOIN("-",FALSE,B452,C452,INDEX('Drop-Down Listen'!$K$2:$K$71,MATCH(E452,'Drop-Down Listen'!$B$2:$B$71,0),0)),IF(AND(B452="",E452=""),"Bitte Konto und GuV-Position angeben",IF(B452="","Bitte Konto angeben","Bitte GuV-Position angeben")))</f>
        <v>Bitte Konto und GuV-Position angeben</v>
      </c>
      <c r="B452" s="418"/>
      <c r="C452" s="418"/>
      <c r="D452" s="418"/>
      <c r="E452" s="418"/>
      <c r="F452" s="419"/>
      <c r="G452" s="419"/>
      <c r="H452" s="419"/>
      <c r="I452" s="414">
        <f>SUMIFS(A3_Hinzu_Kürz!$J$7:$J$506,A3_Hinzu_Kürz!$H$7:$H$506,A2_SaLi!$A452)</f>
        <v>0</v>
      </c>
      <c r="J452" s="412">
        <f t="shared" si="6"/>
        <v>0</v>
      </c>
    </row>
    <row r="453" spans="1:10" x14ac:dyDescent="0.25">
      <c r="A453" s="387" t="str">
        <f>IF(AND(B453&lt;&gt;"",E453&lt;&gt;""),_xlfn.TEXTJOIN("-",FALSE,B453,C453,INDEX('Drop-Down Listen'!$K$2:$K$71,MATCH(E453,'Drop-Down Listen'!$B$2:$B$71,0),0)),IF(AND(B453="",E453=""),"Bitte Konto und GuV-Position angeben",IF(B453="","Bitte Konto angeben","Bitte GuV-Position angeben")))</f>
        <v>Bitte Konto und GuV-Position angeben</v>
      </c>
      <c r="B453" s="418"/>
      <c r="C453" s="418"/>
      <c r="D453" s="418"/>
      <c r="E453" s="418"/>
      <c r="F453" s="419"/>
      <c r="G453" s="419"/>
      <c r="H453" s="419"/>
      <c r="I453" s="414">
        <f>SUMIFS(A3_Hinzu_Kürz!$J$7:$J$506,A3_Hinzu_Kürz!$H$7:$H$506,A2_SaLi!$A453)</f>
        <v>0</v>
      </c>
      <c r="J453" s="412">
        <f t="shared" si="6"/>
        <v>0</v>
      </c>
    </row>
    <row r="454" spans="1:10" x14ac:dyDescent="0.25">
      <c r="A454" s="387" t="str">
        <f>IF(AND(B454&lt;&gt;"",E454&lt;&gt;""),_xlfn.TEXTJOIN("-",FALSE,B454,C454,INDEX('Drop-Down Listen'!$K$2:$K$71,MATCH(E454,'Drop-Down Listen'!$B$2:$B$71,0),0)),IF(AND(B454="",E454=""),"Bitte Konto und GuV-Position angeben",IF(B454="","Bitte Konto angeben","Bitte GuV-Position angeben")))</f>
        <v>Bitte Konto und GuV-Position angeben</v>
      </c>
      <c r="B454" s="418"/>
      <c r="C454" s="418"/>
      <c r="D454" s="418"/>
      <c r="E454" s="418"/>
      <c r="F454" s="419"/>
      <c r="G454" s="419"/>
      <c r="H454" s="419"/>
      <c r="I454" s="414">
        <f>SUMIFS(A3_Hinzu_Kürz!$J$7:$J$506,A3_Hinzu_Kürz!$H$7:$H$506,A2_SaLi!$A454)</f>
        <v>0</v>
      </c>
      <c r="J454" s="412">
        <f t="shared" si="6"/>
        <v>0</v>
      </c>
    </row>
    <row r="455" spans="1:10" x14ac:dyDescent="0.25">
      <c r="A455" s="387" t="str">
        <f>IF(AND(B455&lt;&gt;"",E455&lt;&gt;""),_xlfn.TEXTJOIN("-",FALSE,B455,C455,INDEX('Drop-Down Listen'!$K$2:$K$71,MATCH(E455,'Drop-Down Listen'!$B$2:$B$71,0),0)),IF(AND(B455="",E455=""),"Bitte Konto und GuV-Position angeben",IF(B455="","Bitte Konto angeben","Bitte GuV-Position angeben")))</f>
        <v>Bitte Konto und GuV-Position angeben</v>
      </c>
      <c r="B455" s="418"/>
      <c r="C455" s="418"/>
      <c r="D455" s="418"/>
      <c r="E455" s="418"/>
      <c r="F455" s="419"/>
      <c r="G455" s="419"/>
      <c r="H455" s="419"/>
      <c r="I455" s="414">
        <f>SUMIFS(A3_Hinzu_Kürz!$J$7:$J$506,A3_Hinzu_Kürz!$H$7:$H$506,A2_SaLi!$A455)</f>
        <v>0</v>
      </c>
      <c r="J455" s="412">
        <f t="shared" si="6"/>
        <v>0</v>
      </c>
    </row>
    <row r="456" spans="1:10" x14ac:dyDescent="0.25">
      <c r="A456" s="387" t="str">
        <f>IF(AND(B456&lt;&gt;"",E456&lt;&gt;""),_xlfn.TEXTJOIN("-",FALSE,B456,C456,INDEX('Drop-Down Listen'!$K$2:$K$71,MATCH(E456,'Drop-Down Listen'!$B$2:$B$71,0),0)),IF(AND(B456="",E456=""),"Bitte Konto und GuV-Position angeben",IF(B456="","Bitte Konto angeben","Bitte GuV-Position angeben")))</f>
        <v>Bitte Konto und GuV-Position angeben</v>
      </c>
      <c r="B456" s="418"/>
      <c r="C456" s="418"/>
      <c r="D456" s="418"/>
      <c r="E456" s="418"/>
      <c r="F456" s="419"/>
      <c r="G456" s="419"/>
      <c r="H456" s="419"/>
      <c r="I456" s="414">
        <f>SUMIFS(A3_Hinzu_Kürz!$J$7:$J$506,A3_Hinzu_Kürz!$H$7:$H$506,A2_SaLi!$A456)</f>
        <v>0</v>
      </c>
      <c r="J456" s="412">
        <f t="shared" si="6"/>
        <v>0</v>
      </c>
    </row>
    <row r="457" spans="1:10" x14ac:dyDescent="0.25">
      <c r="A457" s="387" t="str">
        <f>IF(AND(B457&lt;&gt;"",E457&lt;&gt;""),_xlfn.TEXTJOIN("-",FALSE,B457,C457,INDEX('Drop-Down Listen'!$K$2:$K$71,MATCH(E457,'Drop-Down Listen'!$B$2:$B$71,0),0)),IF(AND(B457="",E457=""),"Bitte Konto und GuV-Position angeben",IF(B457="","Bitte Konto angeben","Bitte GuV-Position angeben")))</f>
        <v>Bitte Konto und GuV-Position angeben</v>
      </c>
      <c r="B457" s="418"/>
      <c r="C457" s="418"/>
      <c r="D457" s="418"/>
      <c r="E457" s="418"/>
      <c r="F457" s="419"/>
      <c r="G457" s="419"/>
      <c r="H457" s="419"/>
      <c r="I457" s="414">
        <f>SUMIFS(A3_Hinzu_Kürz!$J$7:$J$506,A3_Hinzu_Kürz!$H$7:$H$506,A2_SaLi!$A457)</f>
        <v>0</v>
      </c>
      <c r="J457" s="412">
        <f t="shared" ref="J457:J507" si="7">H457+I457</f>
        <v>0</v>
      </c>
    </row>
    <row r="458" spans="1:10" x14ac:dyDescent="0.25">
      <c r="A458" s="387" t="str">
        <f>IF(AND(B458&lt;&gt;"",E458&lt;&gt;""),_xlfn.TEXTJOIN("-",FALSE,B458,C458,INDEX('Drop-Down Listen'!$K$2:$K$71,MATCH(E458,'Drop-Down Listen'!$B$2:$B$71,0),0)),IF(AND(B458="",E458=""),"Bitte Konto und GuV-Position angeben",IF(B458="","Bitte Konto angeben","Bitte GuV-Position angeben")))</f>
        <v>Bitte Konto und GuV-Position angeben</v>
      </c>
      <c r="B458" s="418"/>
      <c r="C458" s="418"/>
      <c r="D458" s="418"/>
      <c r="E458" s="418"/>
      <c r="F458" s="419"/>
      <c r="G458" s="419"/>
      <c r="H458" s="419"/>
      <c r="I458" s="414">
        <f>SUMIFS(A3_Hinzu_Kürz!$J$7:$J$506,A3_Hinzu_Kürz!$H$7:$H$506,A2_SaLi!$A458)</f>
        <v>0</v>
      </c>
      <c r="J458" s="412">
        <f t="shared" si="7"/>
        <v>0</v>
      </c>
    </row>
    <row r="459" spans="1:10" x14ac:dyDescent="0.25">
      <c r="A459" s="387" t="str">
        <f>IF(AND(B459&lt;&gt;"",E459&lt;&gt;""),_xlfn.TEXTJOIN("-",FALSE,B459,C459,INDEX('Drop-Down Listen'!$K$2:$K$71,MATCH(E459,'Drop-Down Listen'!$B$2:$B$71,0),0)),IF(AND(B459="",E459=""),"Bitte Konto und GuV-Position angeben",IF(B459="","Bitte Konto angeben","Bitte GuV-Position angeben")))</f>
        <v>Bitte Konto und GuV-Position angeben</v>
      </c>
      <c r="B459" s="418"/>
      <c r="C459" s="418"/>
      <c r="D459" s="418"/>
      <c r="E459" s="418"/>
      <c r="F459" s="419"/>
      <c r="G459" s="419"/>
      <c r="H459" s="419"/>
      <c r="I459" s="414">
        <f>SUMIFS(A3_Hinzu_Kürz!$J$7:$J$506,A3_Hinzu_Kürz!$H$7:$H$506,A2_SaLi!$A459)</f>
        <v>0</v>
      </c>
      <c r="J459" s="412">
        <f t="shared" si="7"/>
        <v>0</v>
      </c>
    </row>
    <row r="460" spans="1:10" x14ac:dyDescent="0.25">
      <c r="A460" s="387" t="str">
        <f>IF(AND(B460&lt;&gt;"",E460&lt;&gt;""),_xlfn.TEXTJOIN("-",FALSE,B460,C460,INDEX('Drop-Down Listen'!$K$2:$K$71,MATCH(E460,'Drop-Down Listen'!$B$2:$B$71,0),0)),IF(AND(B460="",E460=""),"Bitte Konto und GuV-Position angeben",IF(B460="","Bitte Konto angeben","Bitte GuV-Position angeben")))</f>
        <v>Bitte Konto und GuV-Position angeben</v>
      </c>
      <c r="B460" s="418"/>
      <c r="C460" s="418"/>
      <c r="D460" s="418"/>
      <c r="E460" s="418"/>
      <c r="F460" s="419"/>
      <c r="G460" s="419"/>
      <c r="H460" s="419"/>
      <c r="I460" s="414">
        <f>SUMIFS(A3_Hinzu_Kürz!$J$7:$J$506,A3_Hinzu_Kürz!$H$7:$H$506,A2_SaLi!$A460)</f>
        <v>0</v>
      </c>
      <c r="J460" s="412">
        <f t="shared" si="7"/>
        <v>0</v>
      </c>
    </row>
    <row r="461" spans="1:10" x14ac:dyDescent="0.25">
      <c r="A461" s="387" t="str">
        <f>IF(AND(B461&lt;&gt;"",E461&lt;&gt;""),_xlfn.TEXTJOIN("-",FALSE,B461,C461,INDEX('Drop-Down Listen'!$K$2:$K$71,MATCH(E461,'Drop-Down Listen'!$B$2:$B$71,0),0)),IF(AND(B461="",E461=""),"Bitte Konto und GuV-Position angeben",IF(B461="","Bitte Konto angeben","Bitte GuV-Position angeben")))</f>
        <v>Bitte Konto und GuV-Position angeben</v>
      </c>
      <c r="B461" s="418"/>
      <c r="C461" s="418"/>
      <c r="D461" s="418"/>
      <c r="E461" s="418"/>
      <c r="F461" s="419"/>
      <c r="G461" s="419"/>
      <c r="H461" s="419"/>
      <c r="I461" s="414">
        <f>SUMIFS(A3_Hinzu_Kürz!$J$7:$J$506,A3_Hinzu_Kürz!$H$7:$H$506,A2_SaLi!$A461)</f>
        <v>0</v>
      </c>
      <c r="J461" s="412">
        <f t="shared" si="7"/>
        <v>0</v>
      </c>
    </row>
    <row r="462" spans="1:10" x14ac:dyDescent="0.25">
      <c r="A462" s="387" t="str">
        <f>IF(AND(B462&lt;&gt;"",E462&lt;&gt;""),_xlfn.TEXTJOIN("-",FALSE,B462,C462,INDEX('Drop-Down Listen'!$K$2:$K$71,MATCH(E462,'Drop-Down Listen'!$B$2:$B$71,0),0)),IF(AND(B462="",E462=""),"Bitte Konto und GuV-Position angeben",IF(B462="","Bitte Konto angeben","Bitte GuV-Position angeben")))</f>
        <v>Bitte Konto und GuV-Position angeben</v>
      </c>
      <c r="B462" s="418"/>
      <c r="C462" s="418"/>
      <c r="D462" s="418"/>
      <c r="E462" s="418"/>
      <c r="F462" s="419"/>
      <c r="G462" s="419"/>
      <c r="H462" s="419"/>
      <c r="I462" s="414">
        <f>SUMIFS(A3_Hinzu_Kürz!$J$7:$J$506,A3_Hinzu_Kürz!$H$7:$H$506,A2_SaLi!$A462)</f>
        <v>0</v>
      </c>
      <c r="J462" s="412">
        <f t="shared" si="7"/>
        <v>0</v>
      </c>
    </row>
    <row r="463" spans="1:10" x14ac:dyDescent="0.25">
      <c r="A463" s="387" t="str">
        <f>IF(AND(B463&lt;&gt;"",E463&lt;&gt;""),_xlfn.TEXTJOIN("-",FALSE,B463,C463,INDEX('Drop-Down Listen'!$K$2:$K$71,MATCH(E463,'Drop-Down Listen'!$B$2:$B$71,0),0)),IF(AND(B463="",E463=""),"Bitte Konto und GuV-Position angeben",IF(B463="","Bitte Konto angeben","Bitte GuV-Position angeben")))</f>
        <v>Bitte Konto und GuV-Position angeben</v>
      </c>
      <c r="B463" s="418"/>
      <c r="C463" s="418"/>
      <c r="D463" s="418"/>
      <c r="E463" s="418"/>
      <c r="F463" s="419"/>
      <c r="G463" s="419"/>
      <c r="H463" s="419"/>
      <c r="I463" s="414">
        <f>SUMIFS(A3_Hinzu_Kürz!$J$7:$J$506,A3_Hinzu_Kürz!$H$7:$H$506,A2_SaLi!$A463)</f>
        <v>0</v>
      </c>
      <c r="J463" s="412">
        <f t="shared" si="7"/>
        <v>0</v>
      </c>
    </row>
    <row r="464" spans="1:10" x14ac:dyDescent="0.25">
      <c r="A464" s="387" t="str">
        <f>IF(AND(B464&lt;&gt;"",E464&lt;&gt;""),_xlfn.TEXTJOIN("-",FALSE,B464,C464,INDEX('Drop-Down Listen'!$K$2:$K$71,MATCH(E464,'Drop-Down Listen'!$B$2:$B$71,0),0)),IF(AND(B464="",E464=""),"Bitte Konto und GuV-Position angeben",IF(B464="","Bitte Konto angeben","Bitte GuV-Position angeben")))</f>
        <v>Bitte Konto und GuV-Position angeben</v>
      </c>
      <c r="B464" s="418"/>
      <c r="C464" s="418"/>
      <c r="D464" s="418"/>
      <c r="E464" s="418"/>
      <c r="F464" s="419"/>
      <c r="G464" s="419"/>
      <c r="H464" s="419"/>
      <c r="I464" s="414">
        <f>SUMIFS(A3_Hinzu_Kürz!$J$7:$J$506,A3_Hinzu_Kürz!$H$7:$H$506,A2_SaLi!$A464)</f>
        <v>0</v>
      </c>
      <c r="J464" s="412">
        <f t="shared" si="7"/>
        <v>0</v>
      </c>
    </row>
    <row r="465" spans="1:10" x14ac:dyDescent="0.25">
      <c r="A465" s="387" t="str">
        <f>IF(AND(B465&lt;&gt;"",E465&lt;&gt;""),_xlfn.TEXTJOIN("-",FALSE,B465,C465,INDEX('Drop-Down Listen'!$K$2:$K$71,MATCH(E465,'Drop-Down Listen'!$B$2:$B$71,0),0)),IF(AND(B465="",E465=""),"Bitte Konto und GuV-Position angeben",IF(B465="","Bitte Konto angeben","Bitte GuV-Position angeben")))</f>
        <v>Bitte Konto und GuV-Position angeben</v>
      </c>
      <c r="B465" s="418"/>
      <c r="C465" s="418"/>
      <c r="D465" s="418"/>
      <c r="E465" s="418"/>
      <c r="F465" s="419"/>
      <c r="G465" s="419"/>
      <c r="H465" s="419"/>
      <c r="I465" s="414">
        <f>SUMIFS(A3_Hinzu_Kürz!$J$7:$J$506,A3_Hinzu_Kürz!$H$7:$H$506,A2_SaLi!$A465)</f>
        <v>0</v>
      </c>
      <c r="J465" s="412">
        <f t="shared" si="7"/>
        <v>0</v>
      </c>
    </row>
    <row r="466" spans="1:10" x14ac:dyDescent="0.25">
      <c r="A466" s="387" t="str">
        <f>IF(AND(B466&lt;&gt;"",E466&lt;&gt;""),_xlfn.TEXTJOIN("-",FALSE,B466,C466,INDEX('Drop-Down Listen'!$K$2:$K$71,MATCH(E466,'Drop-Down Listen'!$B$2:$B$71,0),0)),IF(AND(B466="",E466=""),"Bitte Konto und GuV-Position angeben",IF(B466="","Bitte Konto angeben","Bitte GuV-Position angeben")))</f>
        <v>Bitte Konto und GuV-Position angeben</v>
      </c>
      <c r="B466" s="418"/>
      <c r="C466" s="418"/>
      <c r="D466" s="418"/>
      <c r="E466" s="418"/>
      <c r="F466" s="419"/>
      <c r="G466" s="419"/>
      <c r="H466" s="419"/>
      <c r="I466" s="414">
        <f>SUMIFS(A3_Hinzu_Kürz!$J$7:$J$506,A3_Hinzu_Kürz!$H$7:$H$506,A2_SaLi!$A466)</f>
        <v>0</v>
      </c>
      <c r="J466" s="412">
        <f t="shared" si="7"/>
        <v>0</v>
      </c>
    </row>
    <row r="467" spans="1:10" x14ac:dyDescent="0.25">
      <c r="A467" s="387" t="str">
        <f>IF(AND(B467&lt;&gt;"",E467&lt;&gt;""),_xlfn.TEXTJOIN("-",FALSE,B467,C467,INDEX('Drop-Down Listen'!$K$2:$K$71,MATCH(E467,'Drop-Down Listen'!$B$2:$B$71,0),0)),IF(AND(B467="",E467=""),"Bitte Konto und GuV-Position angeben",IF(B467="","Bitte Konto angeben","Bitte GuV-Position angeben")))</f>
        <v>Bitte Konto und GuV-Position angeben</v>
      </c>
      <c r="B467" s="418"/>
      <c r="C467" s="418"/>
      <c r="D467" s="418"/>
      <c r="E467" s="418"/>
      <c r="F467" s="419"/>
      <c r="G467" s="419"/>
      <c r="H467" s="419"/>
      <c r="I467" s="414">
        <f>SUMIFS(A3_Hinzu_Kürz!$J$7:$J$506,A3_Hinzu_Kürz!$H$7:$H$506,A2_SaLi!$A467)</f>
        <v>0</v>
      </c>
      <c r="J467" s="412">
        <f t="shared" si="7"/>
        <v>0</v>
      </c>
    </row>
    <row r="468" spans="1:10" x14ac:dyDescent="0.25">
      <c r="A468" s="387" t="str">
        <f>IF(AND(B468&lt;&gt;"",E468&lt;&gt;""),_xlfn.TEXTJOIN("-",FALSE,B468,C468,INDEX('Drop-Down Listen'!$K$2:$K$71,MATCH(E468,'Drop-Down Listen'!$B$2:$B$71,0),0)),IF(AND(B468="",E468=""),"Bitte Konto und GuV-Position angeben",IF(B468="","Bitte Konto angeben","Bitte GuV-Position angeben")))</f>
        <v>Bitte Konto und GuV-Position angeben</v>
      </c>
      <c r="B468" s="418"/>
      <c r="C468" s="418"/>
      <c r="D468" s="418"/>
      <c r="E468" s="418"/>
      <c r="F468" s="419"/>
      <c r="G468" s="419"/>
      <c r="H468" s="419"/>
      <c r="I468" s="414">
        <f>SUMIFS(A3_Hinzu_Kürz!$J$7:$J$506,A3_Hinzu_Kürz!$H$7:$H$506,A2_SaLi!$A468)</f>
        <v>0</v>
      </c>
      <c r="J468" s="412">
        <f t="shared" si="7"/>
        <v>0</v>
      </c>
    </row>
    <row r="469" spans="1:10" x14ac:dyDescent="0.25">
      <c r="A469" s="387" t="str">
        <f>IF(AND(B469&lt;&gt;"",E469&lt;&gt;""),_xlfn.TEXTJOIN("-",FALSE,B469,C469,INDEX('Drop-Down Listen'!$K$2:$K$71,MATCH(E469,'Drop-Down Listen'!$B$2:$B$71,0),0)),IF(AND(B469="",E469=""),"Bitte Konto und GuV-Position angeben",IF(B469="","Bitte Konto angeben","Bitte GuV-Position angeben")))</f>
        <v>Bitte Konto und GuV-Position angeben</v>
      </c>
      <c r="B469" s="418"/>
      <c r="C469" s="418"/>
      <c r="D469" s="418"/>
      <c r="E469" s="418"/>
      <c r="F469" s="419"/>
      <c r="G469" s="419"/>
      <c r="H469" s="419"/>
      <c r="I469" s="414">
        <f>SUMIFS(A3_Hinzu_Kürz!$J$7:$J$506,A3_Hinzu_Kürz!$H$7:$H$506,A2_SaLi!$A469)</f>
        <v>0</v>
      </c>
      <c r="J469" s="412">
        <f t="shared" si="7"/>
        <v>0</v>
      </c>
    </row>
    <row r="470" spans="1:10" x14ac:dyDescent="0.25">
      <c r="A470" s="387" t="str">
        <f>IF(AND(B470&lt;&gt;"",E470&lt;&gt;""),_xlfn.TEXTJOIN("-",FALSE,B470,C470,INDEX('Drop-Down Listen'!$K$2:$K$71,MATCH(E470,'Drop-Down Listen'!$B$2:$B$71,0),0)),IF(AND(B470="",E470=""),"Bitte Konto und GuV-Position angeben",IF(B470="","Bitte Konto angeben","Bitte GuV-Position angeben")))</f>
        <v>Bitte Konto und GuV-Position angeben</v>
      </c>
      <c r="B470" s="418"/>
      <c r="C470" s="418"/>
      <c r="D470" s="418"/>
      <c r="E470" s="418"/>
      <c r="F470" s="419"/>
      <c r="G470" s="419"/>
      <c r="H470" s="419"/>
      <c r="I470" s="414">
        <f>SUMIFS(A3_Hinzu_Kürz!$J$7:$J$506,A3_Hinzu_Kürz!$H$7:$H$506,A2_SaLi!$A470)</f>
        <v>0</v>
      </c>
      <c r="J470" s="412">
        <f t="shared" si="7"/>
        <v>0</v>
      </c>
    </row>
    <row r="471" spans="1:10" x14ac:dyDescent="0.25">
      <c r="A471" s="387" t="str">
        <f>IF(AND(B471&lt;&gt;"",E471&lt;&gt;""),_xlfn.TEXTJOIN("-",FALSE,B471,C471,INDEX('Drop-Down Listen'!$K$2:$K$71,MATCH(E471,'Drop-Down Listen'!$B$2:$B$71,0),0)),IF(AND(B471="",E471=""),"Bitte Konto und GuV-Position angeben",IF(B471="","Bitte Konto angeben","Bitte GuV-Position angeben")))</f>
        <v>Bitte Konto und GuV-Position angeben</v>
      </c>
      <c r="B471" s="418"/>
      <c r="C471" s="418"/>
      <c r="D471" s="418"/>
      <c r="E471" s="418"/>
      <c r="F471" s="419"/>
      <c r="G471" s="419"/>
      <c r="H471" s="419"/>
      <c r="I471" s="414">
        <f>SUMIFS(A3_Hinzu_Kürz!$J$7:$J$506,A3_Hinzu_Kürz!$H$7:$H$506,A2_SaLi!$A471)</f>
        <v>0</v>
      </c>
      <c r="J471" s="412">
        <f t="shared" si="7"/>
        <v>0</v>
      </c>
    </row>
    <row r="472" spans="1:10" x14ac:dyDescent="0.25">
      <c r="A472" s="387" t="str">
        <f>IF(AND(B472&lt;&gt;"",E472&lt;&gt;""),_xlfn.TEXTJOIN("-",FALSE,B472,C472,INDEX('Drop-Down Listen'!$K$2:$K$71,MATCH(E472,'Drop-Down Listen'!$B$2:$B$71,0),0)),IF(AND(B472="",E472=""),"Bitte Konto und GuV-Position angeben",IF(B472="","Bitte Konto angeben","Bitte GuV-Position angeben")))</f>
        <v>Bitte Konto und GuV-Position angeben</v>
      </c>
      <c r="B472" s="418"/>
      <c r="C472" s="418"/>
      <c r="D472" s="418"/>
      <c r="E472" s="418"/>
      <c r="F472" s="419"/>
      <c r="G472" s="419"/>
      <c r="H472" s="419"/>
      <c r="I472" s="414">
        <f>SUMIFS(A3_Hinzu_Kürz!$J$7:$J$506,A3_Hinzu_Kürz!$H$7:$H$506,A2_SaLi!$A472)</f>
        <v>0</v>
      </c>
      <c r="J472" s="412">
        <f t="shared" si="7"/>
        <v>0</v>
      </c>
    </row>
    <row r="473" spans="1:10" x14ac:dyDescent="0.25">
      <c r="A473" s="387" t="str">
        <f>IF(AND(B473&lt;&gt;"",E473&lt;&gt;""),_xlfn.TEXTJOIN("-",FALSE,B473,C473,INDEX('Drop-Down Listen'!$K$2:$K$71,MATCH(E473,'Drop-Down Listen'!$B$2:$B$71,0),0)),IF(AND(B473="",E473=""),"Bitte Konto und GuV-Position angeben",IF(B473="","Bitte Konto angeben","Bitte GuV-Position angeben")))</f>
        <v>Bitte Konto und GuV-Position angeben</v>
      </c>
      <c r="B473" s="418"/>
      <c r="C473" s="418"/>
      <c r="D473" s="418"/>
      <c r="E473" s="418"/>
      <c r="F473" s="419"/>
      <c r="G473" s="419"/>
      <c r="H473" s="419"/>
      <c r="I473" s="414">
        <f>SUMIFS(A3_Hinzu_Kürz!$J$7:$J$506,A3_Hinzu_Kürz!$H$7:$H$506,A2_SaLi!$A473)</f>
        <v>0</v>
      </c>
      <c r="J473" s="412">
        <f t="shared" si="7"/>
        <v>0</v>
      </c>
    </row>
    <row r="474" spans="1:10" x14ac:dyDescent="0.25">
      <c r="A474" s="387" t="str">
        <f>IF(AND(B474&lt;&gt;"",E474&lt;&gt;""),_xlfn.TEXTJOIN("-",FALSE,B474,C474,INDEX('Drop-Down Listen'!$K$2:$K$71,MATCH(E474,'Drop-Down Listen'!$B$2:$B$71,0),0)),IF(AND(B474="",E474=""),"Bitte Konto und GuV-Position angeben",IF(B474="","Bitte Konto angeben","Bitte GuV-Position angeben")))</f>
        <v>Bitte Konto und GuV-Position angeben</v>
      </c>
      <c r="B474" s="418"/>
      <c r="C474" s="418"/>
      <c r="D474" s="418"/>
      <c r="E474" s="418"/>
      <c r="F474" s="419"/>
      <c r="G474" s="419"/>
      <c r="H474" s="419"/>
      <c r="I474" s="414">
        <f>SUMIFS(A3_Hinzu_Kürz!$J$7:$J$506,A3_Hinzu_Kürz!$H$7:$H$506,A2_SaLi!$A474)</f>
        <v>0</v>
      </c>
      <c r="J474" s="412">
        <f t="shared" si="7"/>
        <v>0</v>
      </c>
    </row>
    <row r="475" spans="1:10" x14ac:dyDescent="0.25">
      <c r="A475" s="387" t="str">
        <f>IF(AND(B475&lt;&gt;"",E475&lt;&gt;""),_xlfn.TEXTJOIN("-",FALSE,B475,C475,INDEX('Drop-Down Listen'!$K$2:$K$71,MATCH(E475,'Drop-Down Listen'!$B$2:$B$71,0),0)),IF(AND(B475="",E475=""),"Bitte Konto und GuV-Position angeben",IF(B475="","Bitte Konto angeben","Bitte GuV-Position angeben")))</f>
        <v>Bitte Konto und GuV-Position angeben</v>
      </c>
      <c r="B475" s="418"/>
      <c r="C475" s="418"/>
      <c r="D475" s="418"/>
      <c r="E475" s="418"/>
      <c r="F475" s="419"/>
      <c r="G475" s="419"/>
      <c r="H475" s="419"/>
      <c r="I475" s="414">
        <f>SUMIFS(A3_Hinzu_Kürz!$J$7:$J$506,A3_Hinzu_Kürz!$H$7:$H$506,A2_SaLi!$A475)</f>
        <v>0</v>
      </c>
      <c r="J475" s="412">
        <f t="shared" si="7"/>
        <v>0</v>
      </c>
    </row>
    <row r="476" spans="1:10" x14ac:dyDescent="0.25">
      <c r="A476" s="387" t="str">
        <f>IF(AND(B476&lt;&gt;"",E476&lt;&gt;""),_xlfn.TEXTJOIN("-",FALSE,B476,C476,INDEX('Drop-Down Listen'!$K$2:$K$71,MATCH(E476,'Drop-Down Listen'!$B$2:$B$71,0),0)),IF(AND(B476="",E476=""),"Bitte Konto und GuV-Position angeben",IF(B476="","Bitte Konto angeben","Bitte GuV-Position angeben")))</f>
        <v>Bitte Konto und GuV-Position angeben</v>
      </c>
      <c r="B476" s="418"/>
      <c r="C476" s="418"/>
      <c r="D476" s="418"/>
      <c r="E476" s="418"/>
      <c r="F476" s="419"/>
      <c r="G476" s="419"/>
      <c r="H476" s="419"/>
      <c r="I476" s="414">
        <f>SUMIFS(A3_Hinzu_Kürz!$J$7:$J$506,A3_Hinzu_Kürz!$H$7:$H$506,A2_SaLi!$A476)</f>
        <v>0</v>
      </c>
      <c r="J476" s="412">
        <f t="shared" si="7"/>
        <v>0</v>
      </c>
    </row>
    <row r="477" spans="1:10" x14ac:dyDescent="0.25">
      <c r="A477" s="387" t="str">
        <f>IF(AND(B477&lt;&gt;"",E477&lt;&gt;""),_xlfn.TEXTJOIN("-",FALSE,B477,C477,INDEX('Drop-Down Listen'!$K$2:$K$71,MATCH(E477,'Drop-Down Listen'!$B$2:$B$71,0),0)),IF(AND(B477="",E477=""),"Bitte Konto und GuV-Position angeben",IF(B477="","Bitte Konto angeben","Bitte GuV-Position angeben")))</f>
        <v>Bitte Konto und GuV-Position angeben</v>
      </c>
      <c r="B477" s="418"/>
      <c r="C477" s="418"/>
      <c r="D477" s="418"/>
      <c r="E477" s="418"/>
      <c r="F477" s="419"/>
      <c r="G477" s="419"/>
      <c r="H477" s="419"/>
      <c r="I477" s="414">
        <f>SUMIFS(A3_Hinzu_Kürz!$J$7:$J$506,A3_Hinzu_Kürz!$H$7:$H$506,A2_SaLi!$A477)</f>
        <v>0</v>
      </c>
      <c r="J477" s="412">
        <f t="shared" si="7"/>
        <v>0</v>
      </c>
    </row>
    <row r="478" spans="1:10" x14ac:dyDescent="0.25">
      <c r="A478" s="387" t="str">
        <f>IF(AND(B478&lt;&gt;"",E478&lt;&gt;""),_xlfn.TEXTJOIN("-",FALSE,B478,C478,INDEX('Drop-Down Listen'!$K$2:$K$71,MATCH(E478,'Drop-Down Listen'!$B$2:$B$71,0),0)),IF(AND(B478="",E478=""),"Bitte Konto und GuV-Position angeben",IF(B478="","Bitte Konto angeben","Bitte GuV-Position angeben")))</f>
        <v>Bitte Konto und GuV-Position angeben</v>
      </c>
      <c r="B478" s="418"/>
      <c r="C478" s="418"/>
      <c r="D478" s="418"/>
      <c r="E478" s="418"/>
      <c r="F478" s="419"/>
      <c r="G478" s="419"/>
      <c r="H478" s="419"/>
      <c r="I478" s="414">
        <f>SUMIFS(A3_Hinzu_Kürz!$J$7:$J$506,A3_Hinzu_Kürz!$H$7:$H$506,A2_SaLi!$A478)</f>
        <v>0</v>
      </c>
      <c r="J478" s="412">
        <f t="shared" si="7"/>
        <v>0</v>
      </c>
    </row>
    <row r="479" spans="1:10" x14ac:dyDescent="0.25">
      <c r="A479" s="387" t="str">
        <f>IF(AND(B479&lt;&gt;"",E479&lt;&gt;""),_xlfn.TEXTJOIN("-",FALSE,B479,C479,INDEX('Drop-Down Listen'!$K$2:$K$71,MATCH(E479,'Drop-Down Listen'!$B$2:$B$71,0),0)),IF(AND(B479="",E479=""),"Bitte Konto und GuV-Position angeben",IF(B479="","Bitte Konto angeben","Bitte GuV-Position angeben")))</f>
        <v>Bitte Konto und GuV-Position angeben</v>
      </c>
      <c r="B479" s="418"/>
      <c r="C479" s="418"/>
      <c r="D479" s="418"/>
      <c r="E479" s="418"/>
      <c r="F479" s="419"/>
      <c r="G479" s="419"/>
      <c r="H479" s="419"/>
      <c r="I479" s="414">
        <f>SUMIFS(A3_Hinzu_Kürz!$J$7:$J$506,A3_Hinzu_Kürz!$H$7:$H$506,A2_SaLi!$A479)</f>
        <v>0</v>
      </c>
      <c r="J479" s="412">
        <f t="shared" si="7"/>
        <v>0</v>
      </c>
    </row>
    <row r="480" spans="1:10" x14ac:dyDescent="0.25">
      <c r="A480" s="387" t="str">
        <f>IF(AND(B480&lt;&gt;"",E480&lt;&gt;""),_xlfn.TEXTJOIN("-",FALSE,B480,C480,INDEX('Drop-Down Listen'!$K$2:$K$71,MATCH(E480,'Drop-Down Listen'!$B$2:$B$71,0),0)),IF(AND(B480="",E480=""),"Bitte Konto und GuV-Position angeben",IF(B480="","Bitte Konto angeben","Bitte GuV-Position angeben")))</f>
        <v>Bitte Konto und GuV-Position angeben</v>
      </c>
      <c r="B480" s="418"/>
      <c r="C480" s="418"/>
      <c r="D480" s="418"/>
      <c r="E480" s="418"/>
      <c r="F480" s="419"/>
      <c r="G480" s="419"/>
      <c r="H480" s="419"/>
      <c r="I480" s="414">
        <f>SUMIFS(A3_Hinzu_Kürz!$J$7:$J$506,A3_Hinzu_Kürz!$H$7:$H$506,A2_SaLi!$A480)</f>
        <v>0</v>
      </c>
      <c r="J480" s="412">
        <f t="shared" si="7"/>
        <v>0</v>
      </c>
    </row>
    <row r="481" spans="1:10" x14ac:dyDescent="0.25">
      <c r="A481" s="387" t="str">
        <f>IF(AND(B481&lt;&gt;"",E481&lt;&gt;""),_xlfn.TEXTJOIN("-",FALSE,B481,C481,INDEX('Drop-Down Listen'!$K$2:$K$71,MATCH(E481,'Drop-Down Listen'!$B$2:$B$71,0),0)),IF(AND(B481="",E481=""),"Bitte Konto und GuV-Position angeben",IF(B481="","Bitte Konto angeben","Bitte GuV-Position angeben")))</f>
        <v>Bitte Konto und GuV-Position angeben</v>
      </c>
      <c r="B481" s="418"/>
      <c r="C481" s="418"/>
      <c r="D481" s="418"/>
      <c r="E481" s="418"/>
      <c r="F481" s="419"/>
      <c r="G481" s="419"/>
      <c r="H481" s="419"/>
      <c r="I481" s="414">
        <f>SUMIFS(A3_Hinzu_Kürz!$J$7:$J$506,A3_Hinzu_Kürz!$H$7:$H$506,A2_SaLi!$A481)</f>
        <v>0</v>
      </c>
      <c r="J481" s="412">
        <f t="shared" si="7"/>
        <v>0</v>
      </c>
    </row>
    <row r="482" spans="1:10" x14ac:dyDescent="0.25">
      <c r="A482" s="387" t="str">
        <f>IF(AND(B482&lt;&gt;"",E482&lt;&gt;""),_xlfn.TEXTJOIN("-",FALSE,B482,C482,INDEX('Drop-Down Listen'!$K$2:$K$71,MATCH(E482,'Drop-Down Listen'!$B$2:$B$71,0),0)),IF(AND(B482="",E482=""),"Bitte Konto und GuV-Position angeben",IF(B482="","Bitte Konto angeben","Bitte GuV-Position angeben")))</f>
        <v>Bitte Konto und GuV-Position angeben</v>
      </c>
      <c r="B482" s="418"/>
      <c r="C482" s="418"/>
      <c r="D482" s="418"/>
      <c r="E482" s="418"/>
      <c r="F482" s="419"/>
      <c r="G482" s="419"/>
      <c r="H482" s="419"/>
      <c r="I482" s="414">
        <f>SUMIFS(A3_Hinzu_Kürz!$J$7:$J$506,A3_Hinzu_Kürz!$H$7:$H$506,A2_SaLi!$A482)</f>
        <v>0</v>
      </c>
      <c r="J482" s="412">
        <f t="shared" si="7"/>
        <v>0</v>
      </c>
    </row>
    <row r="483" spans="1:10" x14ac:dyDescent="0.25">
      <c r="A483" s="387" t="str">
        <f>IF(AND(B483&lt;&gt;"",E483&lt;&gt;""),_xlfn.TEXTJOIN("-",FALSE,B483,C483,INDEX('Drop-Down Listen'!$K$2:$K$71,MATCH(E483,'Drop-Down Listen'!$B$2:$B$71,0),0)),IF(AND(B483="",E483=""),"Bitte Konto und GuV-Position angeben",IF(B483="","Bitte Konto angeben","Bitte GuV-Position angeben")))</f>
        <v>Bitte Konto und GuV-Position angeben</v>
      </c>
      <c r="B483" s="418"/>
      <c r="C483" s="418"/>
      <c r="D483" s="418"/>
      <c r="E483" s="418"/>
      <c r="F483" s="419"/>
      <c r="G483" s="419"/>
      <c r="H483" s="419"/>
      <c r="I483" s="414">
        <f>SUMIFS(A3_Hinzu_Kürz!$J$7:$J$506,A3_Hinzu_Kürz!$H$7:$H$506,A2_SaLi!$A483)</f>
        <v>0</v>
      </c>
      <c r="J483" s="412">
        <f t="shared" si="7"/>
        <v>0</v>
      </c>
    </row>
    <row r="484" spans="1:10" x14ac:dyDescent="0.25">
      <c r="A484" s="387" t="str">
        <f>IF(AND(B484&lt;&gt;"",E484&lt;&gt;""),_xlfn.TEXTJOIN("-",FALSE,B484,C484,INDEX('Drop-Down Listen'!$K$2:$K$71,MATCH(E484,'Drop-Down Listen'!$B$2:$B$71,0),0)),IF(AND(B484="",E484=""),"Bitte Konto und GuV-Position angeben",IF(B484="","Bitte Konto angeben","Bitte GuV-Position angeben")))</f>
        <v>Bitte Konto und GuV-Position angeben</v>
      </c>
      <c r="B484" s="418"/>
      <c r="C484" s="418"/>
      <c r="D484" s="418"/>
      <c r="E484" s="418"/>
      <c r="F484" s="419"/>
      <c r="G484" s="419"/>
      <c r="H484" s="419"/>
      <c r="I484" s="414">
        <f>SUMIFS(A3_Hinzu_Kürz!$J$7:$J$506,A3_Hinzu_Kürz!$H$7:$H$506,A2_SaLi!$A484)</f>
        <v>0</v>
      </c>
      <c r="J484" s="412">
        <f t="shared" si="7"/>
        <v>0</v>
      </c>
    </row>
    <row r="485" spans="1:10" x14ac:dyDescent="0.25">
      <c r="A485" s="387" t="str">
        <f>IF(AND(B485&lt;&gt;"",E485&lt;&gt;""),_xlfn.TEXTJOIN("-",FALSE,B485,C485,INDEX('Drop-Down Listen'!$K$2:$K$71,MATCH(E485,'Drop-Down Listen'!$B$2:$B$71,0),0)),IF(AND(B485="",E485=""),"Bitte Konto und GuV-Position angeben",IF(B485="","Bitte Konto angeben","Bitte GuV-Position angeben")))</f>
        <v>Bitte Konto und GuV-Position angeben</v>
      </c>
      <c r="B485" s="418"/>
      <c r="C485" s="418"/>
      <c r="D485" s="418"/>
      <c r="E485" s="418"/>
      <c r="F485" s="419"/>
      <c r="G485" s="419"/>
      <c r="H485" s="419"/>
      <c r="I485" s="414">
        <f>SUMIFS(A3_Hinzu_Kürz!$J$7:$J$506,A3_Hinzu_Kürz!$H$7:$H$506,A2_SaLi!$A485)</f>
        <v>0</v>
      </c>
      <c r="J485" s="412">
        <f t="shared" si="7"/>
        <v>0</v>
      </c>
    </row>
    <row r="486" spans="1:10" x14ac:dyDescent="0.25">
      <c r="A486" s="387" t="str">
        <f>IF(AND(B486&lt;&gt;"",E486&lt;&gt;""),_xlfn.TEXTJOIN("-",FALSE,B486,C486,INDEX('Drop-Down Listen'!$K$2:$K$71,MATCH(E486,'Drop-Down Listen'!$B$2:$B$71,0),0)),IF(AND(B486="",E486=""),"Bitte Konto und GuV-Position angeben",IF(B486="","Bitte Konto angeben","Bitte GuV-Position angeben")))</f>
        <v>Bitte Konto und GuV-Position angeben</v>
      </c>
      <c r="B486" s="418"/>
      <c r="C486" s="418"/>
      <c r="D486" s="418"/>
      <c r="E486" s="418"/>
      <c r="F486" s="419"/>
      <c r="G486" s="419"/>
      <c r="H486" s="419"/>
      <c r="I486" s="414">
        <f>SUMIFS(A3_Hinzu_Kürz!$J$7:$J$506,A3_Hinzu_Kürz!$H$7:$H$506,A2_SaLi!$A486)</f>
        <v>0</v>
      </c>
      <c r="J486" s="412">
        <f t="shared" si="7"/>
        <v>0</v>
      </c>
    </row>
    <row r="487" spans="1:10" x14ac:dyDescent="0.25">
      <c r="A487" s="387" t="str">
        <f>IF(AND(B487&lt;&gt;"",E487&lt;&gt;""),_xlfn.TEXTJOIN("-",FALSE,B487,C487,INDEX('Drop-Down Listen'!$K$2:$K$71,MATCH(E487,'Drop-Down Listen'!$B$2:$B$71,0),0)),IF(AND(B487="",E487=""),"Bitte Konto und GuV-Position angeben",IF(B487="","Bitte Konto angeben","Bitte GuV-Position angeben")))</f>
        <v>Bitte Konto und GuV-Position angeben</v>
      </c>
      <c r="B487" s="418"/>
      <c r="C487" s="418"/>
      <c r="D487" s="418"/>
      <c r="E487" s="418"/>
      <c r="F487" s="419"/>
      <c r="G487" s="419"/>
      <c r="H487" s="419"/>
      <c r="I487" s="414">
        <f>SUMIFS(A3_Hinzu_Kürz!$J$7:$J$506,A3_Hinzu_Kürz!$H$7:$H$506,A2_SaLi!$A487)</f>
        <v>0</v>
      </c>
      <c r="J487" s="412">
        <f t="shared" si="7"/>
        <v>0</v>
      </c>
    </row>
    <row r="488" spans="1:10" x14ac:dyDescent="0.25">
      <c r="A488" s="387" t="str">
        <f>IF(AND(B488&lt;&gt;"",E488&lt;&gt;""),_xlfn.TEXTJOIN("-",FALSE,B488,C488,INDEX('Drop-Down Listen'!$K$2:$K$71,MATCH(E488,'Drop-Down Listen'!$B$2:$B$71,0),0)),IF(AND(B488="",E488=""),"Bitte Konto und GuV-Position angeben",IF(B488="","Bitte Konto angeben","Bitte GuV-Position angeben")))</f>
        <v>Bitte Konto und GuV-Position angeben</v>
      </c>
      <c r="B488" s="418"/>
      <c r="C488" s="418"/>
      <c r="D488" s="418"/>
      <c r="E488" s="418"/>
      <c r="F488" s="419"/>
      <c r="G488" s="419"/>
      <c r="H488" s="419"/>
      <c r="I488" s="414">
        <f>SUMIFS(A3_Hinzu_Kürz!$J$7:$J$506,A3_Hinzu_Kürz!$H$7:$H$506,A2_SaLi!$A488)</f>
        <v>0</v>
      </c>
      <c r="J488" s="412">
        <f t="shared" si="7"/>
        <v>0</v>
      </c>
    </row>
    <row r="489" spans="1:10" x14ac:dyDescent="0.25">
      <c r="A489" s="387" t="str">
        <f>IF(AND(B489&lt;&gt;"",E489&lt;&gt;""),_xlfn.TEXTJOIN("-",FALSE,B489,C489,INDEX('Drop-Down Listen'!$K$2:$K$71,MATCH(E489,'Drop-Down Listen'!$B$2:$B$71,0),0)),IF(AND(B489="",E489=""),"Bitte Konto und GuV-Position angeben",IF(B489="","Bitte Konto angeben","Bitte GuV-Position angeben")))</f>
        <v>Bitte Konto und GuV-Position angeben</v>
      </c>
      <c r="B489" s="418"/>
      <c r="C489" s="418"/>
      <c r="D489" s="418"/>
      <c r="E489" s="418"/>
      <c r="F489" s="419"/>
      <c r="G489" s="419"/>
      <c r="H489" s="419"/>
      <c r="I489" s="414">
        <f>SUMIFS(A3_Hinzu_Kürz!$J$7:$J$506,A3_Hinzu_Kürz!$H$7:$H$506,A2_SaLi!$A489)</f>
        <v>0</v>
      </c>
      <c r="J489" s="412">
        <f t="shared" si="7"/>
        <v>0</v>
      </c>
    </row>
    <row r="490" spans="1:10" x14ac:dyDescent="0.25">
      <c r="A490" s="387" t="str">
        <f>IF(AND(B490&lt;&gt;"",E490&lt;&gt;""),_xlfn.TEXTJOIN("-",FALSE,B490,C490,INDEX('Drop-Down Listen'!$K$2:$K$71,MATCH(E490,'Drop-Down Listen'!$B$2:$B$71,0),0)),IF(AND(B490="",E490=""),"Bitte Konto und GuV-Position angeben",IF(B490="","Bitte Konto angeben","Bitte GuV-Position angeben")))</f>
        <v>Bitte Konto und GuV-Position angeben</v>
      </c>
      <c r="B490" s="418"/>
      <c r="C490" s="418"/>
      <c r="D490" s="418"/>
      <c r="E490" s="418"/>
      <c r="F490" s="419"/>
      <c r="G490" s="419"/>
      <c r="H490" s="419"/>
      <c r="I490" s="414">
        <f>SUMIFS(A3_Hinzu_Kürz!$J$7:$J$506,A3_Hinzu_Kürz!$H$7:$H$506,A2_SaLi!$A490)</f>
        <v>0</v>
      </c>
      <c r="J490" s="412">
        <f t="shared" si="7"/>
        <v>0</v>
      </c>
    </row>
    <row r="491" spans="1:10" x14ac:dyDescent="0.25">
      <c r="A491" s="387" t="str">
        <f>IF(AND(B491&lt;&gt;"",E491&lt;&gt;""),_xlfn.TEXTJOIN("-",FALSE,B491,C491,INDEX('Drop-Down Listen'!$K$2:$K$71,MATCH(E491,'Drop-Down Listen'!$B$2:$B$71,0),0)),IF(AND(B491="",E491=""),"Bitte Konto und GuV-Position angeben",IF(B491="","Bitte Konto angeben","Bitte GuV-Position angeben")))</f>
        <v>Bitte Konto und GuV-Position angeben</v>
      </c>
      <c r="B491" s="418"/>
      <c r="C491" s="418"/>
      <c r="D491" s="418"/>
      <c r="E491" s="418"/>
      <c r="F491" s="419"/>
      <c r="G491" s="419"/>
      <c r="H491" s="419"/>
      <c r="I491" s="414">
        <f>SUMIFS(A3_Hinzu_Kürz!$J$7:$J$506,A3_Hinzu_Kürz!$H$7:$H$506,A2_SaLi!$A491)</f>
        <v>0</v>
      </c>
      <c r="J491" s="412">
        <f t="shared" si="7"/>
        <v>0</v>
      </c>
    </row>
    <row r="492" spans="1:10" x14ac:dyDescent="0.25">
      <c r="A492" s="387" t="str">
        <f>IF(AND(B492&lt;&gt;"",E492&lt;&gt;""),_xlfn.TEXTJOIN("-",FALSE,B492,C492,INDEX('Drop-Down Listen'!$K$2:$K$71,MATCH(E492,'Drop-Down Listen'!$B$2:$B$71,0),0)),IF(AND(B492="",E492=""),"Bitte Konto und GuV-Position angeben",IF(B492="","Bitte Konto angeben","Bitte GuV-Position angeben")))</f>
        <v>Bitte Konto und GuV-Position angeben</v>
      </c>
      <c r="B492" s="418"/>
      <c r="C492" s="418"/>
      <c r="D492" s="418"/>
      <c r="E492" s="418"/>
      <c r="F492" s="419"/>
      <c r="G492" s="419"/>
      <c r="H492" s="419"/>
      <c r="I492" s="414">
        <f>SUMIFS(A3_Hinzu_Kürz!$J$7:$J$506,A3_Hinzu_Kürz!$H$7:$H$506,A2_SaLi!$A492)</f>
        <v>0</v>
      </c>
      <c r="J492" s="412">
        <f t="shared" si="7"/>
        <v>0</v>
      </c>
    </row>
    <row r="493" spans="1:10" x14ac:dyDescent="0.25">
      <c r="A493" s="387" t="str">
        <f>IF(AND(B493&lt;&gt;"",E493&lt;&gt;""),_xlfn.TEXTJOIN("-",FALSE,B493,C493,INDEX('Drop-Down Listen'!$K$2:$K$71,MATCH(E493,'Drop-Down Listen'!$B$2:$B$71,0),0)),IF(AND(B493="",E493=""),"Bitte Konto und GuV-Position angeben",IF(B493="","Bitte Konto angeben","Bitte GuV-Position angeben")))</f>
        <v>Bitte Konto und GuV-Position angeben</v>
      </c>
      <c r="B493" s="418"/>
      <c r="C493" s="418"/>
      <c r="D493" s="418"/>
      <c r="E493" s="418"/>
      <c r="F493" s="419"/>
      <c r="G493" s="419"/>
      <c r="H493" s="419"/>
      <c r="I493" s="414">
        <f>SUMIFS(A3_Hinzu_Kürz!$J$7:$J$506,A3_Hinzu_Kürz!$H$7:$H$506,A2_SaLi!$A493)</f>
        <v>0</v>
      </c>
      <c r="J493" s="412">
        <f t="shared" si="7"/>
        <v>0</v>
      </c>
    </row>
    <row r="494" spans="1:10" x14ac:dyDescent="0.25">
      <c r="A494" s="387" t="str">
        <f>IF(AND(B494&lt;&gt;"",E494&lt;&gt;""),_xlfn.TEXTJOIN("-",FALSE,B494,C494,INDEX('Drop-Down Listen'!$K$2:$K$71,MATCH(E494,'Drop-Down Listen'!$B$2:$B$71,0),0)),IF(AND(B494="",E494=""),"Bitte Konto und GuV-Position angeben",IF(B494="","Bitte Konto angeben","Bitte GuV-Position angeben")))</f>
        <v>Bitte Konto und GuV-Position angeben</v>
      </c>
      <c r="B494" s="418"/>
      <c r="C494" s="418"/>
      <c r="D494" s="418"/>
      <c r="E494" s="418"/>
      <c r="F494" s="419"/>
      <c r="G494" s="419"/>
      <c r="H494" s="419"/>
      <c r="I494" s="414">
        <f>SUMIFS(A3_Hinzu_Kürz!$J$7:$J$506,A3_Hinzu_Kürz!$H$7:$H$506,A2_SaLi!$A494)</f>
        <v>0</v>
      </c>
      <c r="J494" s="412">
        <f t="shared" si="7"/>
        <v>0</v>
      </c>
    </row>
    <row r="495" spans="1:10" x14ac:dyDescent="0.25">
      <c r="A495" s="387" t="str">
        <f>IF(AND(B495&lt;&gt;"",E495&lt;&gt;""),_xlfn.TEXTJOIN("-",FALSE,B495,C495,INDEX('Drop-Down Listen'!$K$2:$K$71,MATCH(E495,'Drop-Down Listen'!$B$2:$B$71,0),0)),IF(AND(B495="",E495=""),"Bitte Konto und GuV-Position angeben",IF(B495="","Bitte Konto angeben","Bitte GuV-Position angeben")))</f>
        <v>Bitte Konto und GuV-Position angeben</v>
      </c>
      <c r="B495" s="418"/>
      <c r="C495" s="418"/>
      <c r="D495" s="418"/>
      <c r="E495" s="418"/>
      <c r="F495" s="419"/>
      <c r="G495" s="419"/>
      <c r="H495" s="419"/>
      <c r="I495" s="414">
        <f>SUMIFS(A3_Hinzu_Kürz!$J$7:$J$506,A3_Hinzu_Kürz!$H$7:$H$506,A2_SaLi!$A495)</f>
        <v>0</v>
      </c>
      <c r="J495" s="412">
        <f t="shared" si="7"/>
        <v>0</v>
      </c>
    </row>
    <row r="496" spans="1:10" x14ac:dyDescent="0.25">
      <c r="A496" s="387" t="str">
        <f>IF(AND(B496&lt;&gt;"",E496&lt;&gt;""),_xlfn.TEXTJOIN("-",FALSE,B496,C496,INDEX('Drop-Down Listen'!$K$2:$K$71,MATCH(E496,'Drop-Down Listen'!$B$2:$B$71,0),0)),IF(AND(B496="",E496=""),"Bitte Konto und GuV-Position angeben",IF(B496="","Bitte Konto angeben","Bitte GuV-Position angeben")))</f>
        <v>Bitte Konto und GuV-Position angeben</v>
      </c>
      <c r="B496" s="418"/>
      <c r="C496" s="418"/>
      <c r="D496" s="418"/>
      <c r="E496" s="418"/>
      <c r="F496" s="419"/>
      <c r="G496" s="419"/>
      <c r="H496" s="419"/>
      <c r="I496" s="414">
        <f>SUMIFS(A3_Hinzu_Kürz!$J$7:$J$506,A3_Hinzu_Kürz!$H$7:$H$506,A2_SaLi!$A496)</f>
        <v>0</v>
      </c>
      <c r="J496" s="412">
        <f t="shared" si="7"/>
        <v>0</v>
      </c>
    </row>
    <row r="497" spans="1:10" x14ac:dyDescent="0.25">
      <c r="A497" s="387" t="str">
        <f>IF(AND(B497&lt;&gt;"",E497&lt;&gt;""),_xlfn.TEXTJOIN("-",FALSE,B497,C497,INDEX('Drop-Down Listen'!$K$2:$K$71,MATCH(E497,'Drop-Down Listen'!$B$2:$B$71,0),0)),IF(AND(B497="",E497=""),"Bitte Konto und GuV-Position angeben",IF(B497="","Bitte Konto angeben","Bitte GuV-Position angeben")))</f>
        <v>Bitte Konto und GuV-Position angeben</v>
      </c>
      <c r="B497" s="418"/>
      <c r="C497" s="418"/>
      <c r="D497" s="418"/>
      <c r="E497" s="418"/>
      <c r="F497" s="419"/>
      <c r="G497" s="419"/>
      <c r="H497" s="419"/>
      <c r="I497" s="414">
        <f>SUMIFS(A3_Hinzu_Kürz!$J$7:$J$506,A3_Hinzu_Kürz!$H$7:$H$506,A2_SaLi!$A497)</f>
        <v>0</v>
      </c>
      <c r="J497" s="412">
        <f t="shared" si="7"/>
        <v>0</v>
      </c>
    </row>
    <row r="498" spans="1:10" x14ac:dyDescent="0.25">
      <c r="A498" s="387" t="str">
        <f>IF(AND(B498&lt;&gt;"",E498&lt;&gt;""),_xlfn.TEXTJOIN("-",FALSE,B498,C498,INDEX('Drop-Down Listen'!$K$2:$K$71,MATCH(E498,'Drop-Down Listen'!$B$2:$B$71,0),0)),IF(AND(B498="",E498=""),"Bitte Konto und GuV-Position angeben",IF(B498="","Bitte Konto angeben","Bitte GuV-Position angeben")))</f>
        <v>Bitte Konto und GuV-Position angeben</v>
      </c>
      <c r="B498" s="418"/>
      <c r="C498" s="418"/>
      <c r="D498" s="418"/>
      <c r="E498" s="418"/>
      <c r="F498" s="419"/>
      <c r="G498" s="419"/>
      <c r="H498" s="419"/>
      <c r="I498" s="414">
        <f>SUMIFS(A3_Hinzu_Kürz!$J$7:$J$506,A3_Hinzu_Kürz!$H$7:$H$506,A2_SaLi!$A498)</f>
        <v>0</v>
      </c>
      <c r="J498" s="412">
        <f t="shared" si="7"/>
        <v>0</v>
      </c>
    </row>
    <row r="499" spans="1:10" x14ac:dyDescent="0.25">
      <c r="A499" s="387" t="str">
        <f>IF(AND(B499&lt;&gt;"",E499&lt;&gt;""),_xlfn.TEXTJOIN("-",FALSE,B499,C499,INDEX('Drop-Down Listen'!$K$2:$K$71,MATCH(E499,'Drop-Down Listen'!$B$2:$B$71,0),0)),IF(AND(B499="",E499=""),"Bitte Konto und GuV-Position angeben",IF(B499="","Bitte Konto angeben","Bitte GuV-Position angeben")))</f>
        <v>Bitte Konto und GuV-Position angeben</v>
      </c>
      <c r="B499" s="418"/>
      <c r="C499" s="418"/>
      <c r="D499" s="418"/>
      <c r="E499" s="418"/>
      <c r="F499" s="419"/>
      <c r="G499" s="419"/>
      <c r="H499" s="419"/>
      <c r="I499" s="414">
        <f>SUMIFS(A3_Hinzu_Kürz!$J$7:$J$506,A3_Hinzu_Kürz!$H$7:$H$506,A2_SaLi!$A499)</f>
        <v>0</v>
      </c>
      <c r="J499" s="412">
        <f t="shared" si="7"/>
        <v>0</v>
      </c>
    </row>
    <row r="500" spans="1:10" x14ac:dyDescent="0.25">
      <c r="A500" s="387" t="str">
        <f>IF(AND(B500&lt;&gt;"",E500&lt;&gt;""),_xlfn.TEXTJOIN("-",FALSE,B500,C500,INDEX('Drop-Down Listen'!$K$2:$K$71,MATCH(E500,'Drop-Down Listen'!$B$2:$B$71,0),0)),IF(AND(B500="",E500=""),"Bitte Konto und GuV-Position angeben",IF(B500="","Bitte Konto angeben","Bitte GuV-Position angeben")))</f>
        <v>Bitte Konto und GuV-Position angeben</v>
      </c>
      <c r="B500" s="418"/>
      <c r="C500" s="418"/>
      <c r="D500" s="418"/>
      <c r="E500" s="418"/>
      <c r="F500" s="419"/>
      <c r="G500" s="419"/>
      <c r="H500" s="419"/>
      <c r="I500" s="414">
        <f>SUMIFS(A3_Hinzu_Kürz!$J$7:$J$506,A3_Hinzu_Kürz!$H$7:$H$506,A2_SaLi!$A500)</f>
        <v>0</v>
      </c>
      <c r="J500" s="412">
        <f t="shared" si="7"/>
        <v>0</v>
      </c>
    </row>
    <row r="501" spans="1:10" x14ac:dyDescent="0.25">
      <c r="A501" s="387" t="str">
        <f>IF(AND(B501&lt;&gt;"",E501&lt;&gt;""),_xlfn.TEXTJOIN("-",FALSE,B501,C501,INDEX('Drop-Down Listen'!$K$2:$K$71,MATCH(E501,'Drop-Down Listen'!$B$2:$B$71,0),0)),IF(AND(B501="",E501=""),"Bitte Konto und GuV-Position angeben",IF(B501="","Bitte Konto angeben","Bitte GuV-Position angeben")))</f>
        <v>Bitte Konto und GuV-Position angeben</v>
      </c>
      <c r="B501" s="418"/>
      <c r="C501" s="418"/>
      <c r="D501" s="418"/>
      <c r="E501" s="418"/>
      <c r="F501" s="419"/>
      <c r="G501" s="419"/>
      <c r="H501" s="419"/>
      <c r="I501" s="414">
        <f>SUMIFS(A3_Hinzu_Kürz!$J$7:$J$506,A3_Hinzu_Kürz!$H$7:$H$506,A2_SaLi!$A501)</f>
        <v>0</v>
      </c>
      <c r="J501" s="412">
        <f t="shared" si="7"/>
        <v>0</v>
      </c>
    </row>
    <row r="502" spans="1:10" x14ac:dyDescent="0.25">
      <c r="A502" s="387" t="str">
        <f>IF(AND(B502&lt;&gt;"",E502&lt;&gt;""),_xlfn.TEXTJOIN("-",FALSE,B502,C502,INDEX('Drop-Down Listen'!$K$2:$K$71,MATCH(E502,'Drop-Down Listen'!$B$2:$B$71,0),0)),IF(AND(B502="",E502=""),"Bitte Konto und GuV-Position angeben",IF(B502="","Bitte Konto angeben","Bitte GuV-Position angeben")))</f>
        <v>Bitte Konto und GuV-Position angeben</v>
      </c>
      <c r="B502" s="418"/>
      <c r="C502" s="418"/>
      <c r="D502" s="418"/>
      <c r="E502" s="418"/>
      <c r="F502" s="419"/>
      <c r="G502" s="419"/>
      <c r="H502" s="419"/>
      <c r="I502" s="414">
        <f>SUMIFS(A3_Hinzu_Kürz!$J$7:$J$506,A3_Hinzu_Kürz!$H$7:$H$506,A2_SaLi!$A502)</f>
        <v>0</v>
      </c>
      <c r="J502" s="412">
        <f t="shared" si="7"/>
        <v>0</v>
      </c>
    </row>
    <row r="503" spans="1:10" x14ac:dyDescent="0.25">
      <c r="A503" s="387" t="str">
        <f>IF(AND(B503&lt;&gt;"",E503&lt;&gt;""),_xlfn.TEXTJOIN("-",FALSE,B503,C503,INDEX('Drop-Down Listen'!$K$2:$K$71,MATCH(E503,'Drop-Down Listen'!$B$2:$B$71,0),0)),IF(AND(B503="",E503=""),"Bitte Konto und GuV-Position angeben",IF(B503="","Bitte Konto angeben","Bitte GuV-Position angeben")))</f>
        <v>Bitte Konto und GuV-Position angeben</v>
      </c>
      <c r="B503" s="418"/>
      <c r="C503" s="418"/>
      <c r="D503" s="418"/>
      <c r="E503" s="418"/>
      <c r="F503" s="419"/>
      <c r="G503" s="419"/>
      <c r="H503" s="419"/>
      <c r="I503" s="414">
        <f>SUMIFS(A3_Hinzu_Kürz!$J$7:$J$506,A3_Hinzu_Kürz!$H$7:$H$506,A2_SaLi!$A503)</f>
        <v>0</v>
      </c>
      <c r="J503" s="412">
        <f t="shared" si="7"/>
        <v>0</v>
      </c>
    </row>
    <row r="504" spans="1:10" x14ac:dyDescent="0.25">
      <c r="A504" s="387" t="str">
        <f>IF(AND(B504&lt;&gt;"",E504&lt;&gt;""),_xlfn.TEXTJOIN("-",FALSE,B504,C504,INDEX('Drop-Down Listen'!$K$2:$K$71,MATCH(E504,'Drop-Down Listen'!$B$2:$B$71,0),0)),IF(AND(B504="",E504=""),"Bitte Konto und GuV-Position angeben",IF(B504="","Bitte Konto angeben","Bitte GuV-Position angeben")))</f>
        <v>Bitte Konto und GuV-Position angeben</v>
      </c>
      <c r="B504" s="418"/>
      <c r="C504" s="418"/>
      <c r="D504" s="418"/>
      <c r="E504" s="418"/>
      <c r="F504" s="419"/>
      <c r="G504" s="419"/>
      <c r="H504" s="419"/>
      <c r="I504" s="414">
        <f>SUMIFS(A3_Hinzu_Kürz!$J$7:$J$506,A3_Hinzu_Kürz!$H$7:$H$506,A2_SaLi!$A504)</f>
        <v>0</v>
      </c>
      <c r="J504" s="412">
        <f t="shared" si="7"/>
        <v>0</v>
      </c>
    </row>
    <row r="505" spans="1:10" x14ac:dyDescent="0.25">
      <c r="A505" s="387" t="str">
        <f>IF(AND(B505&lt;&gt;"",E505&lt;&gt;""),_xlfn.TEXTJOIN("-",FALSE,B505,C505,INDEX('Drop-Down Listen'!$K$2:$K$71,MATCH(E505,'Drop-Down Listen'!$B$2:$B$71,0),0)),IF(AND(B505="",E505=""),"Bitte Konto und GuV-Position angeben",IF(B505="","Bitte Konto angeben","Bitte GuV-Position angeben")))</f>
        <v>Bitte Konto und GuV-Position angeben</v>
      </c>
      <c r="B505" s="418"/>
      <c r="C505" s="418"/>
      <c r="D505" s="418"/>
      <c r="E505" s="418"/>
      <c r="F505" s="419"/>
      <c r="G505" s="419"/>
      <c r="H505" s="419"/>
      <c r="I505" s="414">
        <f>SUMIFS(A3_Hinzu_Kürz!$J$7:$J$506,A3_Hinzu_Kürz!$H$7:$H$506,A2_SaLi!$A505)</f>
        <v>0</v>
      </c>
      <c r="J505" s="412">
        <f t="shared" si="7"/>
        <v>0</v>
      </c>
    </row>
    <row r="506" spans="1:10" x14ac:dyDescent="0.25">
      <c r="A506" s="387" t="str">
        <f>IF(AND(B506&lt;&gt;"",E506&lt;&gt;""),_xlfn.TEXTJOIN("-",FALSE,B506,C506,INDEX('Drop-Down Listen'!$K$2:$K$71,MATCH(E506,'Drop-Down Listen'!$B$2:$B$71,0),0)),IF(AND(B506="",E506=""),"Bitte Konto und GuV-Position angeben",IF(B506="","Bitte Konto angeben","Bitte GuV-Position angeben")))</f>
        <v>Bitte Konto und GuV-Position angeben</v>
      </c>
      <c r="B506" s="418"/>
      <c r="C506" s="418"/>
      <c r="D506" s="418"/>
      <c r="E506" s="418"/>
      <c r="F506" s="419"/>
      <c r="G506" s="419"/>
      <c r="H506" s="419"/>
      <c r="I506" s="414">
        <f>SUMIFS(A3_Hinzu_Kürz!$J$7:$J$506,A3_Hinzu_Kürz!$H$7:$H$506,A2_SaLi!$A506)</f>
        <v>0</v>
      </c>
      <c r="J506" s="412">
        <f t="shared" si="7"/>
        <v>0</v>
      </c>
    </row>
    <row r="507" spans="1:10" x14ac:dyDescent="0.25">
      <c r="A507" s="387" t="str">
        <f>IF(AND(B507&lt;&gt;"",E507&lt;&gt;""),_xlfn.TEXTJOIN("-",FALSE,B507,C507,INDEX('Drop-Down Listen'!$K$2:$K$71,MATCH(E507,'Drop-Down Listen'!$B$2:$B$71,0),0)),IF(AND(B507="",E507=""),"Bitte Konto und GuV-Position angeben",IF(B507="","Bitte Konto angeben","Bitte GuV-Position angeben")))</f>
        <v>Bitte Konto und GuV-Position angeben</v>
      </c>
      <c r="B507" s="418"/>
      <c r="C507" s="418"/>
      <c r="D507" s="418"/>
      <c r="E507" s="418"/>
      <c r="F507" s="419"/>
      <c r="G507" s="419"/>
      <c r="H507" s="419"/>
      <c r="I507" s="414">
        <f>SUMIFS(A3_Hinzu_Kürz!$J$7:$J$506,A3_Hinzu_Kürz!$H$7:$H$506,A2_SaLi!$A507)</f>
        <v>0</v>
      </c>
      <c r="J507" s="412">
        <f t="shared" si="7"/>
        <v>0</v>
      </c>
    </row>
  </sheetData>
  <sheetProtection algorithmName="SHA-512" hashValue="fVqAbSZk1KC9Sw+wgSvgAtJiDF7cKL5eoekwxjtyui1BLmYRcp2XDgi0Moszjz0kZPA1zFK9KX2maJEeio8nKw==" saltValue="X4Exj69Fe3euxwZF7I/xsQ==" spinCount="100000" sheet="1" autoFilter="0"/>
  <autoFilter ref="A7:C507" xr:uid="{CECD6B4C-782D-44A8-A66A-753754BC6166}"/>
  <mergeCells count="1">
    <mergeCell ref="F4:J4"/>
  </mergeCells>
  <conditionalFormatting sqref="A8:J507">
    <cfRule type="expression" dxfId="14" priority="1">
      <formula>AND(AND($A8&lt;&gt;"Bitte Konto und GuV-Position angeben",$A8&lt;&gt;"Bitte Konto angeben",$A8&lt;&gt;"Bitte GuV-Position angeben"),COUNTIF($A$8:$A$507,$A8)&gt;1)</formula>
    </cfRule>
  </conditionalFormatting>
  <dataValidations count="3">
    <dataValidation allowBlank="1" showInputMessage="1" showErrorMessage="1" promptTitle="Ausfüllhinweis" prompt="Jedes Konto ist nur einmal aufzuführen. Duplikate sind nicht zulässig." sqref="B7" xr:uid="{C277F8B1-D985-463C-A80A-52512173BDB3}"/>
    <dataValidation allowBlank="1" showInputMessage="1" showErrorMessage="1" promptTitle="Ausfüllhinweis" prompt="Jedes Konto ist nur einmal aufzuführen. Duplikate sind nicht zulässig. Falls keine Kontonummer zuordenbar ist, sind die Hinweise in Anlage K2 der Festlegung zur Erhebung der Kostendaten zu befolgen." sqref="B5:B6" xr:uid="{458E0A33-A652-43CE-A164-B4A4B658C083}"/>
    <dataValidation type="whole" allowBlank="1" showInputMessage="1" showErrorMessage="1" sqref="F8:F507" xr:uid="{6F5BA548-3222-4FB5-B086-8F3F58CED501}">
      <formula1>-100000000000</formula1>
      <formula2>100000000000</formula2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14816E3-6F19-4B3A-AF88-C58C09F7DF92}">
          <x14:formula1>
            <xm:f>'Drop-Down Listen'!$B$2:$B$71</xm:f>
          </x14:formula1>
          <xm:sqref>E8:E507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8E945-676F-46B8-8197-B610C13336E1}">
  <sheetPr>
    <tabColor theme="5" tint="0.59999389629810485"/>
  </sheetPr>
  <dimension ref="A1:R506"/>
  <sheetViews>
    <sheetView showGridLines="0" workbookViewId="0">
      <pane xSplit="3" ySplit="6" topLeftCell="D7" activePane="bottomRight" state="frozen"/>
      <selection pane="topRight" activeCell="F1" sqref="F1"/>
      <selection pane="bottomLeft" activeCell="A5" sqref="A5"/>
      <selection pane="bottomRight" activeCell="K17" sqref="K17"/>
    </sheetView>
  </sheetViews>
  <sheetFormatPr baseColWidth="10" defaultColWidth="11.42578125" defaultRowHeight="12.75" customHeight="1" x14ac:dyDescent="0.25"/>
  <cols>
    <col min="1" max="1" width="15.140625" style="423" customWidth="1"/>
    <col min="2" max="2" width="50.7109375" style="434" customWidth="1"/>
    <col min="3" max="3" width="5.140625" style="434" bestFit="1" customWidth="1"/>
    <col min="4" max="4" width="50.7109375" style="439" customWidth="1"/>
    <col min="5" max="5" width="15.7109375" style="439" customWidth="1"/>
    <col min="6" max="6" width="15.7109375" style="434" customWidth="1"/>
    <col min="7" max="7" width="5.140625" style="434" bestFit="1" customWidth="1"/>
    <col min="8" max="8" width="20.7109375" style="440" customWidth="1"/>
    <col min="9" max="9" width="50.7109375" style="434" customWidth="1"/>
    <col min="10" max="10" width="15.7109375" style="434" customWidth="1"/>
    <col min="11" max="16384" width="11.42578125" style="434"/>
  </cols>
  <sheetData>
    <row r="1" spans="1:10" s="423" customFormat="1" ht="18.75" x14ac:dyDescent="0.3">
      <c r="A1" s="398" t="s">
        <v>552</v>
      </c>
      <c r="B1" s="420"/>
      <c r="C1" s="420"/>
      <c r="D1" s="421"/>
      <c r="E1" s="421"/>
      <c r="F1" s="420"/>
      <c r="G1" s="420"/>
      <c r="H1" s="422"/>
      <c r="I1" s="420"/>
      <c r="J1" s="420"/>
    </row>
    <row r="2" spans="1:10" s="424" customFormat="1" ht="2.1" customHeight="1" x14ac:dyDescent="0.3">
      <c r="A2" s="398"/>
      <c r="G2" s="425"/>
    </row>
    <row r="3" spans="1:10" s="424" customFormat="1" ht="2.1" customHeight="1" x14ac:dyDescent="0.25">
      <c r="A3" s="426"/>
    </row>
    <row r="4" spans="1:10" s="431" customFormat="1" ht="14.1" customHeight="1" x14ac:dyDescent="0.25">
      <c r="A4" s="427" t="s">
        <v>551</v>
      </c>
      <c r="B4" s="428"/>
      <c r="C4" s="429"/>
      <c r="D4" s="427" t="s">
        <v>550</v>
      </c>
      <c r="E4" s="430"/>
      <c r="F4" s="428"/>
      <c r="G4" s="429"/>
      <c r="H4" s="427" t="s">
        <v>549</v>
      </c>
      <c r="I4" s="430"/>
      <c r="J4" s="428"/>
    </row>
    <row r="5" spans="1:10" s="432" customFormat="1" ht="80.099999999999994" customHeight="1" x14ac:dyDescent="0.25">
      <c r="A5" s="407" t="s">
        <v>218</v>
      </c>
      <c r="B5" s="407" t="s">
        <v>548</v>
      </c>
      <c r="C5" s="407"/>
      <c r="D5" s="407" t="s">
        <v>435</v>
      </c>
      <c r="E5" s="407" t="s">
        <v>555</v>
      </c>
      <c r="F5" s="407" t="s">
        <v>547</v>
      </c>
      <c r="G5" s="407"/>
      <c r="H5" s="407" t="s">
        <v>546</v>
      </c>
      <c r="I5" s="407" t="s">
        <v>437</v>
      </c>
      <c r="J5" s="407" t="s">
        <v>545</v>
      </c>
    </row>
    <row r="6" spans="1:10" ht="12.75" customHeight="1" x14ac:dyDescent="0.25">
      <c r="A6" s="412"/>
      <c r="B6" s="412"/>
      <c r="C6" s="433"/>
      <c r="D6" s="412"/>
      <c r="E6" s="412">
        <f>SUBTOTAL(9,E7:E506)</f>
        <v>0</v>
      </c>
      <c r="F6" s="412">
        <f>SUBTOTAL(9,F7:F506)</f>
        <v>0</v>
      </c>
      <c r="G6" s="433"/>
      <c r="H6" s="412"/>
      <c r="I6" s="412"/>
      <c r="J6" s="412">
        <f>SUBTOTAL(9,J7:J506)</f>
        <v>0</v>
      </c>
    </row>
    <row r="7" spans="1:10" s="436" customFormat="1" ht="15" x14ac:dyDescent="0.25">
      <c r="A7" s="441"/>
      <c r="B7" s="418"/>
      <c r="C7" s="435" t="s">
        <v>544</v>
      </c>
      <c r="D7" s="418"/>
      <c r="E7" s="419"/>
      <c r="F7" s="419"/>
      <c r="G7" s="435" t="s">
        <v>544</v>
      </c>
      <c r="H7" s="418"/>
      <c r="I7" s="387" t="str">
        <f>_xlfn.IFNA(IF(ISBLANK($H7),"",INDEX(A2_SaLi!$A$8:$E$507,MATCH(A3_Hinzu_Kürz!$H7,'Drop-Down Listen'!$L$2:$L$502,0),5)), "Kostenschlüssel anpassen!")</f>
        <v/>
      </c>
      <c r="J7" s="419"/>
    </row>
    <row r="8" spans="1:10" s="436" customFormat="1" ht="15" x14ac:dyDescent="0.25">
      <c r="A8" s="441"/>
      <c r="B8" s="418"/>
      <c r="C8" s="435" t="s">
        <v>544</v>
      </c>
      <c r="D8" s="418"/>
      <c r="E8" s="419"/>
      <c r="F8" s="419"/>
      <c r="G8" s="435" t="s">
        <v>544</v>
      </c>
      <c r="H8" s="418"/>
      <c r="I8" s="387" t="str">
        <f>_xlfn.IFNA(IF(ISBLANK($H8),"",INDEX(A2_SaLi!$A$8:$E$507,MATCH(A3_Hinzu_Kürz!$H8,'Drop-Down Listen'!$L$2:$L$502,0),5)), "Kostenschlüssel anpassen!")</f>
        <v/>
      </c>
      <c r="J8" s="419"/>
    </row>
    <row r="9" spans="1:10" s="436" customFormat="1" ht="15" x14ac:dyDescent="0.25">
      <c r="A9" s="441"/>
      <c r="B9" s="418"/>
      <c r="C9" s="435" t="s">
        <v>544</v>
      </c>
      <c r="D9" s="418"/>
      <c r="E9" s="419"/>
      <c r="F9" s="419"/>
      <c r="G9" s="435" t="s">
        <v>544</v>
      </c>
      <c r="H9" s="418"/>
      <c r="I9" s="387" t="str">
        <f>_xlfn.IFNA(IF(ISBLANK($H9),"",INDEX(A2_SaLi!$A$8:$E$507,MATCH(A3_Hinzu_Kürz!$H9,'Drop-Down Listen'!$L$2:$L$502,0),5)), "Kostenschlüssel anpassen!")</f>
        <v/>
      </c>
      <c r="J9" s="419"/>
    </row>
    <row r="10" spans="1:10" s="436" customFormat="1" ht="15" x14ac:dyDescent="0.25">
      <c r="A10" s="441"/>
      <c r="B10" s="418"/>
      <c r="C10" s="435" t="s">
        <v>544</v>
      </c>
      <c r="D10" s="418"/>
      <c r="E10" s="419"/>
      <c r="F10" s="419"/>
      <c r="G10" s="435" t="s">
        <v>544</v>
      </c>
      <c r="H10" s="418"/>
      <c r="I10" s="387" t="str">
        <f>_xlfn.IFNA(IF(ISBLANK($H10),"",INDEX(A2_SaLi!$A$8:$E$507,MATCH(A3_Hinzu_Kürz!$H10,'Drop-Down Listen'!$L$2:$L$502,0),5)), "Kostenschlüssel anpassen!")</f>
        <v/>
      </c>
      <c r="J10" s="419"/>
    </row>
    <row r="11" spans="1:10" s="436" customFormat="1" ht="15" x14ac:dyDescent="0.25">
      <c r="A11" s="441"/>
      <c r="B11" s="418"/>
      <c r="C11" s="435" t="s">
        <v>544</v>
      </c>
      <c r="D11" s="418"/>
      <c r="E11" s="419"/>
      <c r="F11" s="419"/>
      <c r="G11" s="435" t="s">
        <v>544</v>
      </c>
      <c r="H11" s="418"/>
      <c r="I11" s="387" t="str">
        <f>_xlfn.IFNA(IF(ISBLANK($H11),"",INDEX(A2_SaLi!$A$8:$E$507,MATCH(A3_Hinzu_Kürz!$H11,'Drop-Down Listen'!$L$2:$L$502,0),5)), "Kostenschlüssel anpassen!")</f>
        <v/>
      </c>
      <c r="J11" s="419"/>
    </row>
    <row r="12" spans="1:10" s="436" customFormat="1" ht="15" x14ac:dyDescent="0.25">
      <c r="A12" s="441"/>
      <c r="B12" s="418"/>
      <c r="C12" s="435" t="s">
        <v>544</v>
      </c>
      <c r="D12" s="418"/>
      <c r="E12" s="419"/>
      <c r="F12" s="419"/>
      <c r="G12" s="435" t="s">
        <v>544</v>
      </c>
      <c r="H12" s="418"/>
      <c r="I12" s="387" t="str">
        <f>_xlfn.IFNA(IF(ISBLANK($H12),"",INDEX(A2_SaLi!$A$8:$E$507,MATCH(A3_Hinzu_Kürz!$H12,'Drop-Down Listen'!$L$2:$L$502,0),5)), "Kostenschlüssel anpassen!")</f>
        <v/>
      </c>
      <c r="J12" s="419"/>
    </row>
    <row r="13" spans="1:10" s="436" customFormat="1" ht="15" x14ac:dyDescent="0.25">
      <c r="A13" s="441"/>
      <c r="B13" s="418"/>
      <c r="C13" s="435" t="s">
        <v>544</v>
      </c>
      <c r="D13" s="418"/>
      <c r="E13" s="419"/>
      <c r="F13" s="419"/>
      <c r="G13" s="435" t="s">
        <v>544</v>
      </c>
      <c r="H13" s="418"/>
      <c r="I13" s="387" t="str">
        <f>_xlfn.IFNA(IF(ISBLANK($H13),"",INDEX(A2_SaLi!$A$8:$E$507,MATCH(A3_Hinzu_Kürz!$H13,'Drop-Down Listen'!$L$2:$L$502,0),5)), "Kostenschlüssel anpassen!")</f>
        <v/>
      </c>
      <c r="J13" s="419"/>
    </row>
    <row r="14" spans="1:10" s="436" customFormat="1" ht="15" x14ac:dyDescent="0.25">
      <c r="A14" s="441"/>
      <c r="B14" s="418"/>
      <c r="C14" s="435" t="s">
        <v>544</v>
      </c>
      <c r="D14" s="418"/>
      <c r="E14" s="419"/>
      <c r="F14" s="419"/>
      <c r="G14" s="435" t="s">
        <v>544</v>
      </c>
      <c r="H14" s="418"/>
      <c r="I14" s="387" t="str">
        <f>_xlfn.IFNA(IF(ISBLANK($H14),"",INDEX(A2_SaLi!$A$8:$E$507,MATCH(A3_Hinzu_Kürz!$H14,'Drop-Down Listen'!$L$2:$L$502,0),5)), "Kostenschlüssel anpassen!")</f>
        <v/>
      </c>
      <c r="J14" s="419"/>
    </row>
    <row r="15" spans="1:10" s="436" customFormat="1" ht="15" x14ac:dyDescent="0.25">
      <c r="A15" s="441"/>
      <c r="B15" s="418"/>
      <c r="C15" s="435" t="s">
        <v>544</v>
      </c>
      <c r="D15" s="418"/>
      <c r="E15" s="419"/>
      <c r="F15" s="419"/>
      <c r="G15" s="435" t="s">
        <v>544</v>
      </c>
      <c r="H15" s="418"/>
      <c r="I15" s="387" t="str">
        <f>_xlfn.IFNA(IF(ISBLANK($H15),"",INDEX(A2_SaLi!$A$8:$E$507,MATCH(A3_Hinzu_Kürz!$H15,'Drop-Down Listen'!$L$2:$L$502,0),5)), "Kostenschlüssel anpassen!")</f>
        <v/>
      </c>
      <c r="J15" s="419"/>
    </row>
    <row r="16" spans="1:10" s="436" customFormat="1" ht="15" x14ac:dyDescent="0.25">
      <c r="A16" s="441"/>
      <c r="B16" s="418"/>
      <c r="C16" s="435" t="s">
        <v>544</v>
      </c>
      <c r="D16" s="418"/>
      <c r="E16" s="419"/>
      <c r="F16" s="419"/>
      <c r="G16" s="435" t="s">
        <v>544</v>
      </c>
      <c r="H16" s="418"/>
      <c r="I16" s="387" t="str">
        <f>_xlfn.IFNA(IF(ISBLANK($H16),"",INDEX(A2_SaLi!$A$8:$E$507,MATCH(A3_Hinzu_Kürz!$H16,'Drop-Down Listen'!$L$2:$L$502,0),5)), "Kostenschlüssel anpassen!")</f>
        <v/>
      </c>
      <c r="J16" s="419"/>
    </row>
    <row r="17" spans="1:10" s="436" customFormat="1" ht="15" x14ac:dyDescent="0.25">
      <c r="A17" s="441"/>
      <c r="B17" s="418"/>
      <c r="C17" s="435" t="s">
        <v>544</v>
      </c>
      <c r="D17" s="418"/>
      <c r="E17" s="419"/>
      <c r="F17" s="419"/>
      <c r="G17" s="435" t="s">
        <v>544</v>
      </c>
      <c r="H17" s="418"/>
      <c r="I17" s="387" t="str">
        <f>_xlfn.IFNA(IF(ISBLANK($H17),"",INDEX(A2_SaLi!$A$8:$E$507,MATCH(A3_Hinzu_Kürz!$H17,'Drop-Down Listen'!$L$2:$L$502,0),5)), "Kostenschlüssel anpassen!")</f>
        <v/>
      </c>
      <c r="J17" s="419"/>
    </row>
    <row r="18" spans="1:10" s="436" customFormat="1" ht="15" x14ac:dyDescent="0.25">
      <c r="A18" s="441"/>
      <c r="B18" s="418"/>
      <c r="C18" s="435" t="s">
        <v>544</v>
      </c>
      <c r="D18" s="418"/>
      <c r="E18" s="419"/>
      <c r="F18" s="419"/>
      <c r="G18" s="435" t="s">
        <v>544</v>
      </c>
      <c r="H18" s="418"/>
      <c r="I18" s="387" t="str">
        <f>_xlfn.IFNA(IF(ISBLANK($H18),"",INDEX(A2_SaLi!$A$8:$E$507,MATCH(A3_Hinzu_Kürz!$H18,'Drop-Down Listen'!$L$2:$L$502,0),5)), "Kostenschlüssel anpassen!")</f>
        <v/>
      </c>
      <c r="J18" s="419"/>
    </row>
    <row r="19" spans="1:10" s="436" customFormat="1" ht="15" x14ac:dyDescent="0.25">
      <c r="A19" s="441"/>
      <c r="B19" s="418"/>
      <c r="C19" s="435" t="s">
        <v>544</v>
      </c>
      <c r="D19" s="418"/>
      <c r="E19" s="419"/>
      <c r="F19" s="419"/>
      <c r="G19" s="435" t="s">
        <v>544</v>
      </c>
      <c r="H19" s="418"/>
      <c r="I19" s="387" t="str">
        <f>_xlfn.IFNA(IF(ISBLANK($H19),"",INDEX(A2_SaLi!$A$8:$E$507,MATCH(A3_Hinzu_Kürz!$H19,'Drop-Down Listen'!$L$2:$L$502,0),5)), "Kostenschlüssel anpassen!")</f>
        <v/>
      </c>
      <c r="J19" s="419"/>
    </row>
    <row r="20" spans="1:10" s="436" customFormat="1" ht="15" x14ac:dyDescent="0.25">
      <c r="A20" s="441"/>
      <c r="B20" s="418"/>
      <c r="C20" s="435" t="s">
        <v>544</v>
      </c>
      <c r="D20" s="418"/>
      <c r="E20" s="419"/>
      <c r="F20" s="419"/>
      <c r="G20" s="435" t="s">
        <v>544</v>
      </c>
      <c r="H20" s="418"/>
      <c r="I20" s="387" t="str">
        <f>_xlfn.IFNA(IF(ISBLANK($H20),"",INDEX(A2_SaLi!$A$8:$E$507,MATCH(A3_Hinzu_Kürz!$H20,'Drop-Down Listen'!$L$2:$L$502,0),5)), "Kostenschlüssel anpassen!")</f>
        <v/>
      </c>
      <c r="J20" s="419"/>
    </row>
    <row r="21" spans="1:10" s="436" customFormat="1" ht="15" x14ac:dyDescent="0.25">
      <c r="A21" s="441"/>
      <c r="B21" s="418"/>
      <c r="C21" s="435" t="s">
        <v>544</v>
      </c>
      <c r="D21" s="418"/>
      <c r="E21" s="419"/>
      <c r="F21" s="419"/>
      <c r="G21" s="435" t="s">
        <v>544</v>
      </c>
      <c r="H21" s="418"/>
      <c r="I21" s="387" t="str">
        <f>_xlfn.IFNA(IF(ISBLANK($H21),"",INDEX(A2_SaLi!$A$8:$E$507,MATCH(A3_Hinzu_Kürz!$H21,'Drop-Down Listen'!$L$2:$L$502,0),5)), "Kostenschlüssel anpassen!")</f>
        <v/>
      </c>
      <c r="J21" s="419"/>
    </row>
    <row r="22" spans="1:10" s="436" customFormat="1" ht="15" x14ac:dyDescent="0.25">
      <c r="A22" s="441"/>
      <c r="B22" s="418"/>
      <c r="C22" s="435" t="s">
        <v>544</v>
      </c>
      <c r="D22" s="418"/>
      <c r="E22" s="419"/>
      <c r="F22" s="419"/>
      <c r="G22" s="435" t="s">
        <v>544</v>
      </c>
      <c r="H22" s="418"/>
      <c r="I22" s="387" t="str">
        <f>_xlfn.IFNA(IF(ISBLANK($H22),"",INDEX(A2_SaLi!$A$8:$E$507,MATCH(A3_Hinzu_Kürz!$H22,'Drop-Down Listen'!$L$2:$L$502,0),5)), "Kostenschlüssel anpassen!")</f>
        <v/>
      </c>
      <c r="J22" s="419"/>
    </row>
    <row r="23" spans="1:10" ht="15" x14ac:dyDescent="0.25">
      <c r="A23" s="441"/>
      <c r="B23" s="418"/>
      <c r="C23" s="435" t="s">
        <v>544</v>
      </c>
      <c r="D23" s="418"/>
      <c r="E23" s="419"/>
      <c r="F23" s="419"/>
      <c r="G23" s="435" t="s">
        <v>544</v>
      </c>
      <c r="H23" s="418"/>
      <c r="I23" s="387" t="str">
        <f>_xlfn.IFNA(IF(ISBLANK($H23),"",INDEX(A2_SaLi!$A$8:$E$507,MATCH(A3_Hinzu_Kürz!$H23,'Drop-Down Listen'!$L$2:$L$502,0),5)), "Kostenschlüssel anpassen!")</f>
        <v/>
      </c>
      <c r="J23" s="419"/>
    </row>
    <row r="24" spans="1:10" ht="15" x14ac:dyDescent="0.25">
      <c r="A24" s="441"/>
      <c r="B24" s="418"/>
      <c r="C24" s="435" t="s">
        <v>544</v>
      </c>
      <c r="D24" s="418"/>
      <c r="E24" s="419"/>
      <c r="F24" s="419"/>
      <c r="G24" s="435" t="s">
        <v>544</v>
      </c>
      <c r="H24" s="418"/>
      <c r="I24" s="387" t="str">
        <f>_xlfn.IFNA(IF(ISBLANK($H24),"",INDEX(A2_SaLi!$A$8:$E$507,MATCH(A3_Hinzu_Kürz!$H24,'Drop-Down Listen'!$L$2:$L$502,0),5)), "Kostenschlüssel anpassen!")</f>
        <v/>
      </c>
      <c r="J24" s="419"/>
    </row>
    <row r="25" spans="1:10" ht="15" x14ac:dyDescent="0.25">
      <c r="A25" s="441"/>
      <c r="B25" s="418"/>
      <c r="C25" s="435" t="s">
        <v>544</v>
      </c>
      <c r="D25" s="418"/>
      <c r="E25" s="419"/>
      <c r="F25" s="419"/>
      <c r="G25" s="435" t="s">
        <v>544</v>
      </c>
      <c r="H25" s="418"/>
      <c r="I25" s="387" t="str">
        <f>_xlfn.IFNA(IF(ISBLANK($H25),"",INDEX(A2_SaLi!$A$8:$E$507,MATCH(A3_Hinzu_Kürz!$H25,'Drop-Down Listen'!$L$2:$L$502,0),5)), "Kostenschlüssel anpassen!")</f>
        <v/>
      </c>
      <c r="J25" s="419"/>
    </row>
    <row r="26" spans="1:10" ht="15" x14ac:dyDescent="0.25">
      <c r="A26" s="441"/>
      <c r="B26" s="418"/>
      <c r="C26" s="435" t="s">
        <v>544</v>
      </c>
      <c r="D26" s="418"/>
      <c r="E26" s="419"/>
      <c r="F26" s="419"/>
      <c r="G26" s="435" t="s">
        <v>544</v>
      </c>
      <c r="H26" s="418"/>
      <c r="I26" s="387" t="str">
        <f>_xlfn.IFNA(IF(ISBLANK($H26),"",INDEX(A2_SaLi!$A$8:$E$507,MATCH(A3_Hinzu_Kürz!$H26,'Drop-Down Listen'!$L$2:$L$502,0),5)), "Kostenschlüssel anpassen!")</f>
        <v/>
      </c>
      <c r="J26" s="419"/>
    </row>
    <row r="27" spans="1:10" ht="15" x14ac:dyDescent="0.25">
      <c r="A27" s="441"/>
      <c r="B27" s="418"/>
      <c r="C27" s="435" t="s">
        <v>544</v>
      </c>
      <c r="D27" s="418"/>
      <c r="E27" s="419"/>
      <c r="F27" s="419"/>
      <c r="G27" s="435" t="s">
        <v>544</v>
      </c>
      <c r="H27" s="418"/>
      <c r="I27" s="387" t="str">
        <f>_xlfn.IFNA(IF(ISBLANK($H27),"",INDEX(A2_SaLi!$A$8:$E$507,MATCH(A3_Hinzu_Kürz!$H27,'Drop-Down Listen'!$L$2:$L$502,0),5)), "Kostenschlüssel anpassen!")</f>
        <v/>
      </c>
      <c r="J27" s="419"/>
    </row>
    <row r="28" spans="1:10" ht="15" x14ac:dyDescent="0.25">
      <c r="A28" s="441"/>
      <c r="B28" s="418"/>
      <c r="C28" s="435" t="s">
        <v>544</v>
      </c>
      <c r="D28" s="418"/>
      <c r="E28" s="419"/>
      <c r="F28" s="419"/>
      <c r="G28" s="435" t="s">
        <v>544</v>
      </c>
      <c r="H28" s="418"/>
      <c r="I28" s="387" t="str">
        <f>_xlfn.IFNA(IF(ISBLANK($H28),"",INDEX(A2_SaLi!$A$8:$E$507,MATCH(A3_Hinzu_Kürz!$H28,'Drop-Down Listen'!$L$2:$L$502,0),5)), "Kostenschlüssel anpassen!")</f>
        <v/>
      </c>
      <c r="J28" s="419"/>
    </row>
    <row r="29" spans="1:10" ht="15" x14ac:dyDescent="0.25">
      <c r="A29" s="441"/>
      <c r="B29" s="418"/>
      <c r="C29" s="435" t="s">
        <v>544</v>
      </c>
      <c r="D29" s="418"/>
      <c r="E29" s="419"/>
      <c r="F29" s="419"/>
      <c r="G29" s="435" t="s">
        <v>544</v>
      </c>
      <c r="H29" s="418"/>
      <c r="I29" s="387" t="str">
        <f>_xlfn.IFNA(IF(ISBLANK($H29),"",INDEX(A2_SaLi!$A$8:$E$507,MATCH(A3_Hinzu_Kürz!$H29,'Drop-Down Listen'!$L$2:$L$502,0),5)), "Kostenschlüssel anpassen!")</f>
        <v/>
      </c>
      <c r="J29" s="419"/>
    </row>
    <row r="30" spans="1:10" ht="15" x14ac:dyDescent="0.25">
      <c r="A30" s="441"/>
      <c r="B30" s="418"/>
      <c r="C30" s="435" t="s">
        <v>544</v>
      </c>
      <c r="D30" s="418"/>
      <c r="E30" s="419"/>
      <c r="F30" s="419"/>
      <c r="G30" s="435" t="s">
        <v>544</v>
      </c>
      <c r="H30" s="418"/>
      <c r="I30" s="387" t="str">
        <f>_xlfn.IFNA(IF(ISBLANK($H30),"",INDEX(A2_SaLi!$A$8:$E$507,MATCH(A3_Hinzu_Kürz!$H30,'Drop-Down Listen'!$L$2:$L$502,0),5)), "Kostenschlüssel anpassen!")</f>
        <v/>
      </c>
      <c r="J30" s="419"/>
    </row>
    <row r="31" spans="1:10" ht="15" x14ac:dyDescent="0.25">
      <c r="A31" s="441"/>
      <c r="B31" s="418"/>
      <c r="C31" s="435" t="s">
        <v>544</v>
      </c>
      <c r="D31" s="418"/>
      <c r="E31" s="419"/>
      <c r="F31" s="419"/>
      <c r="G31" s="435" t="s">
        <v>544</v>
      </c>
      <c r="H31" s="418"/>
      <c r="I31" s="387" t="str">
        <f>_xlfn.IFNA(IF(ISBLANK($H31),"",INDEX(A2_SaLi!$A$8:$E$507,MATCH(A3_Hinzu_Kürz!$H31,'Drop-Down Listen'!$L$2:$L$502,0),5)), "Kostenschlüssel anpassen!")</f>
        <v/>
      </c>
      <c r="J31" s="419"/>
    </row>
    <row r="32" spans="1:10" ht="15" x14ac:dyDescent="0.25">
      <c r="A32" s="441"/>
      <c r="B32" s="418"/>
      <c r="C32" s="435" t="s">
        <v>544</v>
      </c>
      <c r="D32" s="418"/>
      <c r="E32" s="419"/>
      <c r="F32" s="419"/>
      <c r="G32" s="435" t="s">
        <v>544</v>
      </c>
      <c r="H32" s="418"/>
      <c r="I32" s="387" t="str">
        <f>_xlfn.IFNA(IF(ISBLANK($H32),"",INDEX(A2_SaLi!$A$8:$E$507,MATCH(A3_Hinzu_Kürz!$H32,'Drop-Down Listen'!$L$2:$L$502,0),5)), "Kostenschlüssel anpassen!")</f>
        <v/>
      </c>
      <c r="J32" s="419"/>
    </row>
    <row r="33" spans="1:10" ht="15" x14ac:dyDescent="0.25">
      <c r="A33" s="441"/>
      <c r="B33" s="418"/>
      <c r="C33" s="435" t="s">
        <v>544</v>
      </c>
      <c r="D33" s="418"/>
      <c r="E33" s="419"/>
      <c r="F33" s="419"/>
      <c r="G33" s="435" t="s">
        <v>544</v>
      </c>
      <c r="H33" s="418"/>
      <c r="I33" s="387" t="str">
        <f>_xlfn.IFNA(IF(ISBLANK($H33),"",INDEX(A2_SaLi!$A$8:$E$507,MATCH(A3_Hinzu_Kürz!$H33,'Drop-Down Listen'!$L$2:$L$502,0),5)), "Kostenschlüssel anpassen!")</f>
        <v/>
      </c>
      <c r="J33" s="419"/>
    </row>
    <row r="34" spans="1:10" ht="15" x14ac:dyDescent="0.25">
      <c r="A34" s="441"/>
      <c r="B34" s="418"/>
      <c r="C34" s="435" t="s">
        <v>544</v>
      </c>
      <c r="D34" s="418"/>
      <c r="E34" s="419"/>
      <c r="F34" s="419"/>
      <c r="G34" s="435" t="s">
        <v>544</v>
      </c>
      <c r="H34" s="418"/>
      <c r="I34" s="387" t="str">
        <f>_xlfn.IFNA(IF(ISBLANK($H34),"",INDEX(A2_SaLi!$A$8:$E$507,MATCH(A3_Hinzu_Kürz!$H34,'Drop-Down Listen'!$L$2:$L$502,0),5)), "Kostenschlüssel anpassen!")</f>
        <v/>
      </c>
      <c r="J34" s="419"/>
    </row>
    <row r="35" spans="1:10" ht="15" x14ac:dyDescent="0.25">
      <c r="A35" s="441"/>
      <c r="B35" s="418"/>
      <c r="C35" s="435" t="s">
        <v>544</v>
      </c>
      <c r="D35" s="418"/>
      <c r="E35" s="419"/>
      <c r="F35" s="419"/>
      <c r="G35" s="435" t="s">
        <v>544</v>
      </c>
      <c r="H35" s="418"/>
      <c r="I35" s="387" t="str">
        <f>_xlfn.IFNA(IF(ISBLANK($H35),"",INDEX(A2_SaLi!$A$8:$E$507,MATCH(A3_Hinzu_Kürz!$H35,'Drop-Down Listen'!$L$2:$L$502,0),5)), "Kostenschlüssel anpassen!")</f>
        <v/>
      </c>
      <c r="J35" s="419"/>
    </row>
    <row r="36" spans="1:10" ht="15.75" customHeight="1" x14ac:dyDescent="0.25">
      <c r="A36" s="441"/>
      <c r="B36" s="418"/>
      <c r="C36" s="435" t="s">
        <v>544</v>
      </c>
      <c r="D36" s="418"/>
      <c r="E36" s="419"/>
      <c r="F36" s="419"/>
      <c r="G36" s="435" t="s">
        <v>544</v>
      </c>
      <c r="H36" s="418"/>
      <c r="I36" s="387" t="str">
        <f>_xlfn.IFNA(IF(ISBLANK($H36),"",INDEX(A2_SaLi!$A$8:$E$507,MATCH(A3_Hinzu_Kürz!$H36,'Drop-Down Listen'!$L$2:$L$502,0),5)), "Kostenschlüssel anpassen!")</f>
        <v/>
      </c>
      <c r="J36" s="419"/>
    </row>
    <row r="37" spans="1:10" ht="15.75" customHeight="1" x14ac:dyDescent="0.25">
      <c r="A37" s="441"/>
      <c r="B37" s="418"/>
      <c r="C37" s="435" t="s">
        <v>544</v>
      </c>
      <c r="D37" s="418"/>
      <c r="E37" s="419"/>
      <c r="F37" s="419"/>
      <c r="G37" s="435" t="s">
        <v>544</v>
      </c>
      <c r="H37" s="418"/>
      <c r="I37" s="387" t="str">
        <f>_xlfn.IFNA(IF(ISBLANK($H37),"",INDEX(A2_SaLi!$A$8:$E$507,MATCH(A3_Hinzu_Kürz!$H37,'Drop-Down Listen'!$L$2:$L$502,0),5)), "Kostenschlüssel anpassen!")</f>
        <v/>
      </c>
      <c r="J37" s="419"/>
    </row>
    <row r="38" spans="1:10" ht="15" x14ac:dyDescent="0.25">
      <c r="A38" s="441"/>
      <c r="B38" s="418"/>
      <c r="C38" s="435" t="s">
        <v>544</v>
      </c>
      <c r="D38" s="418"/>
      <c r="E38" s="419"/>
      <c r="F38" s="419"/>
      <c r="G38" s="435" t="s">
        <v>544</v>
      </c>
      <c r="H38" s="418"/>
      <c r="I38" s="387" t="str">
        <f>_xlfn.IFNA(IF(ISBLANK($H38),"",INDEX(A2_SaLi!$A$8:$E$507,MATCH(A3_Hinzu_Kürz!$H38,'Drop-Down Listen'!$L$2:$L$502,0),5)), "Kostenschlüssel anpassen!")</f>
        <v/>
      </c>
      <c r="J38" s="419"/>
    </row>
    <row r="39" spans="1:10" ht="15" x14ac:dyDescent="0.25">
      <c r="A39" s="441"/>
      <c r="B39" s="418"/>
      <c r="C39" s="435" t="s">
        <v>544</v>
      </c>
      <c r="D39" s="418"/>
      <c r="E39" s="419"/>
      <c r="F39" s="419"/>
      <c r="G39" s="435" t="s">
        <v>544</v>
      </c>
      <c r="H39" s="418"/>
      <c r="I39" s="387" t="str">
        <f>_xlfn.IFNA(IF(ISBLANK($H39),"",INDEX(A2_SaLi!$A$8:$E$507,MATCH(A3_Hinzu_Kürz!$H39,'Drop-Down Listen'!$L$2:$L$502,0),5)), "Kostenschlüssel anpassen!")</f>
        <v/>
      </c>
      <c r="J39" s="419"/>
    </row>
    <row r="40" spans="1:10" ht="15" x14ac:dyDescent="0.25">
      <c r="A40" s="441"/>
      <c r="B40" s="418"/>
      <c r="C40" s="435" t="s">
        <v>544</v>
      </c>
      <c r="D40" s="418"/>
      <c r="E40" s="419"/>
      <c r="F40" s="419"/>
      <c r="G40" s="435" t="s">
        <v>544</v>
      </c>
      <c r="H40" s="418"/>
      <c r="I40" s="387" t="str">
        <f>_xlfn.IFNA(IF(ISBLANK($H40),"",INDEX(A2_SaLi!$A$8:$E$507,MATCH(A3_Hinzu_Kürz!$H40,'Drop-Down Listen'!$L$2:$L$502,0),5)), "Kostenschlüssel anpassen!")</f>
        <v/>
      </c>
      <c r="J40" s="419"/>
    </row>
    <row r="41" spans="1:10" ht="15" x14ac:dyDescent="0.25">
      <c r="A41" s="441"/>
      <c r="B41" s="418"/>
      <c r="C41" s="435" t="s">
        <v>544</v>
      </c>
      <c r="D41" s="418"/>
      <c r="E41" s="419"/>
      <c r="F41" s="419"/>
      <c r="G41" s="435" t="s">
        <v>544</v>
      </c>
      <c r="H41" s="418"/>
      <c r="I41" s="387" t="str">
        <f>_xlfn.IFNA(IF(ISBLANK($H41),"",INDEX(A2_SaLi!$A$8:$E$507,MATCH(A3_Hinzu_Kürz!$H41,'Drop-Down Listen'!$L$2:$L$502,0),5)), "Kostenschlüssel anpassen!")</f>
        <v/>
      </c>
      <c r="J41" s="419"/>
    </row>
    <row r="42" spans="1:10" ht="15" x14ac:dyDescent="0.25">
      <c r="A42" s="441"/>
      <c r="B42" s="418"/>
      <c r="C42" s="435" t="s">
        <v>544</v>
      </c>
      <c r="D42" s="418"/>
      <c r="E42" s="419"/>
      <c r="F42" s="419"/>
      <c r="G42" s="435" t="s">
        <v>544</v>
      </c>
      <c r="H42" s="418"/>
      <c r="I42" s="387" t="str">
        <f>_xlfn.IFNA(IF(ISBLANK($H42),"",INDEX(A2_SaLi!$A$8:$E$507,MATCH(A3_Hinzu_Kürz!$H42,'Drop-Down Listen'!$L$2:$L$502,0),5)), "Kostenschlüssel anpassen!")</f>
        <v/>
      </c>
      <c r="J42" s="419"/>
    </row>
    <row r="43" spans="1:10" ht="15" x14ac:dyDescent="0.25">
      <c r="A43" s="441"/>
      <c r="B43" s="418"/>
      <c r="C43" s="435" t="s">
        <v>544</v>
      </c>
      <c r="D43" s="418"/>
      <c r="E43" s="419"/>
      <c r="F43" s="419"/>
      <c r="G43" s="435" t="s">
        <v>544</v>
      </c>
      <c r="H43" s="418"/>
      <c r="I43" s="387" t="str">
        <f>_xlfn.IFNA(IF(ISBLANK($H43),"",INDEX(A2_SaLi!$A$8:$E$507,MATCH(A3_Hinzu_Kürz!$H43,'Drop-Down Listen'!$L$2:$L$502,0),5)), "Kostenschlüssel anpassen!")</f>
        <v/>
      </c>
      <c r="J43" s="419"/>
    </row>
    <row r="44" spans="1:10" ht="15" x14ac:dyDescent="0.25">
      <c r="A44" s="441"/>
      <c r="B44" s="418"/>
      <c r="C44" s="435" t="s">
        <v>544</v>
      </c>
      <c r="D44" s="418"/>
      <c r="E44" s="419"/>
      <c r="F44" s="419"/>
      <c r="G44" s="435" t="s">
        <v>544</v>
      </c>
      <c r="H44" s="418"/>
      <c r="I44" s="387" t="str">
        <f>_xlfn.IFNA(IF(ISBLANK($H44),"",INDEX(A2_SaLi!$A$8:$E$507,MATCH(A3_Hinzu_Kürz!$H44,'Drop-Down Listen'!$L$2:$L$502,0),5)), "Kostenschlüssel anpassen!")</f>
        <v/>
      </c>
      <c r="J44" s="419"/>
    </row>
    <row r="45" spans="1:10" ht="15.75" customHeight="1" x14ac:dyDescent="0.25">
      <c r="A45" s="441"/>
      <c r="B45" s="418"/>
      <c r="C45" s="435" t="s">
        <v>544</v>
      </c>
      <c r="D45" s="418"/>
      <c r="E45" s="419"/>
      <c r="F45" s="419"/>
      <c r="G45" s="435" t="s">
        <v>544</v>
      </c>
      <c r="H45" s="418"/>
      <c r="I45" s="387" t="str">
        <f>_xlfn.IFNA(IF(ISBLANK($H45),"",INDEX(A2_SaLi!$A$8:$E$507,MATCH(A3_Hinzu_Kürz!$H45,'Drop-Down Listen'!$L$2:$L$502,0),5)), "Kostenschlüssel anpassen!")</f>
        <v/>
      </c>
      <c r="J45" s="419"/>
    </row>
    <row r="46" spans="1:10" ht="15" x14ac:dyDescent="0.25">
      <c r="A46" s="441"/>
      <c r="B46" s="418"/>
      <c r="C46" s="435" t="s">
        <v>544</v>
      </c>
      <c r="D46" s="418"/>
      <c r="E46" s="419"/>
      <c r="F46" s="419"/>
      <c r="G46" s="435" t="s">
        <v>544</v>
      </c>
      <c r="H46" s="418"/>
      <c r="I46" s="387" t="str">
        <f>_xlfn.IFNA(IF(ISBLANK($H46),"",INDEX(A2_SaLi!$A$8:$E$507,MATCH(A3_Hinzu_Kürz!$H46,'Drop-Down Listen'!$L$2:$L$502,0),5)), "Kostenschlüssel anpassen!")</f>
        <v/>
      </c>
      <c r="J46" s="419"/>
    </row>
    <row r="47" spans="1:10" ht="15" x14ac:dyDescent="0.25">
      <c r="A47" s="441"/>
      <c r="B47" s="418"/>
      <c r="C47" s="435" t="s">
        <v>544</v>
      </c>
      <c r="D47" s="418"/>
      <c r="E47" s="419"/>
      <c r="F47" s="419"/>
      <c r="G47" s="435" t="s">
        <v>544</v>
      </c>
      <c r="H47" s="418"/>
      <c r="I47" s="387" t="str">
        <f>_xlfn.IFNA(IF(ISBLANK($H47),"",INDEX(A2_SaLi!$A$8:$E$507,MATCH(A3_Hinzu_Kürz!$H47,'Drop-Down Listen'!$L$2:$L$502,0),5)), "Kostenschlüssel anpassen!")</f>
        <v/>
      </c>
      <c r="J47" s="419"/>
    </row>
    <row r="48" spans="1:10" ht="15" x14ac:dyDescent="0.25">
      <c r="A48" s="441"/>
      <c r="B48" s="418"/>
      <c r="C48" s="435" t="s">
        <v>544</v>
      </c>
      <c r="D48" s="418"/>
      <c r="E48" s="419"/>
      <c r="F48" s="419"/>
      <c r="G48" s="435" t="s">
        <v>544</v>
      </c>
      <c r="H48" s="418"/>
      <c r="I48" s="387" t="str">
        <f>_xlfn.IFNA(IF(ISBLANK($H48),"",INDEX(A2_SaLi!$A$8:$E$507,MATCH(A3_Hinzu_Kürz!$H48,'Drop-Down Listen'!$L$2:$L$502,0),5)), "Kostenschlüssel anpassen!")</f>
        <v/>
      </c>
      <c r="J48" s="419"/>
    </row>
    <row r="49" spans="1:18" ht="15" x14ac:dyDescent="0.25">
      <c r="A49" s="441"/>
      <c r="B49" s="418"/>
      <c r="C49" s="435" t="s">
        <v>544</v>
      </c>
      <c r="D49" s="418"/>
      <c r="E49" s="419"/>
      <c r="F49" s="419"/>
      <c r="G49" s="435" t="s">
        <v>544</v>
      </c>
      <c r="H49" s="418"/>
      <c r="I49" s="387" t="str">
        <f>_xlfn.IFNA(IF(ISBLANK($H49),"",INDEX(A2_SaLi!$A$8:$E$507,MATCH(A3_Hinzu_Kürz!$H49,'Drop-Down Listen'!$L$2:$L$502,0),5)), "Kostenschlüssel anpassen!")</f>
        <v/>
      </c>
      <c r="J49" s="419"/>
    </row>
    <row r="50" spans="1:18" ht="15" x14ac:dyDescent="0.25">
      <c r="A50" s="441"/>
      <c r="B50" s="418"/>
      <c r="C50" s="435" t="s">
        <v>544</v>
      </c>
      <c r="D50" s="418"/>
      <c r="E50" s="419"/>
      <c r="F50" s="419"/>
      <c r="G50" s="435" t="s">
        <v>544</v>
      </c>
      <c r="H50" s="418"/>
      <c r="I50" s="387" t="str">
        <f>_xlfn.IFNA(IF(ISBLANK($H50),"",INDEX(A2_SaLi!$A$8:$E$507,MATCH(A3_Hinzu_Kürz!$H50,'Drop-Down Listen'!$L$2:$L$502,0),5)), "Kostenschlüssel anpassen!")</f>
        <v/>
      </c>
      <c r="J50" s="419"/>
    </row>
    <row r="51" spans="1:18" ht="15" x14ac:dyDescent="0.25">
      <c r="A51" s="441"/>
      <c r="B51" s="418"/>
      <c r="C51" s="435" t="s">
        <v>544</v>
      </c>
      <c r="D51" s="418"/>
      <c r="E51" s="419"/>
      <c r="F51" s="419"/>
      <c r="G51" s="435" t="s">
        <v>544</v>
      </c>
      <c r="H51" s="418"/>
      <c r="I51" s="387" t="str">
        <f>_xlfn.IFNA(IF(ISBLANK($H51),"",INDEX(A2_SaLi!$A$8:$E$507,MATCH(A3_Hinzu_Kürz!$H51,'Drop-Down Listen'!$L$2:$L$502,0),5)), "Kostenschlüssel anpassen!")</f>
        <v/>
      </c>
      <c r="J51" s="419"/>
    </row>
    <row r="52" spans="1:18" ht="15" x14ac:dyDescent="0.25">
      <c r="A52" s="441"/>
      <c r="B52" s="418"/>
      <c r="C52" s="435" t="s">
        <v>544</v>
      </c>
      <c r="D52" s="418"/>
      <c r="E52" s="419"/>
      <c r="F52" s="419"/>
      <c r="G52" s="435" t="s">
        <v>544</v>
      </c>
      <c r="H52" s="418"/>
      <c r="I52" s="387" t="str">
        <f>_xlfn.IFNA(IF(ISBLANK($H52),"",INDEX(A2_SaLi!$A$8:$E$507,MATCH(A3_Hinzu_Kürz!$H52,'Drop-Down Listen'!$L$2:$L$502,0),5)), "Kostenschlüssel anpassen!")</f>
        <v/>
      </c>
      <c r="J52" s="419"/>
    </row>
    <row r="53" spans="1:18" ht="15" x14ac:dyDescent="0.25">
      <c r="A53" s="441"/>
      <c r="B53" s="418"/>
      <c r="C53" s="435" t="s">
        <v>544</v>
      </c>
      <c r="D53" s="418"/>
      <c r="E53" s="419"/>
      <c r="F53" s="419"/>
      <c r="G53" s="435" t="s">
        <v>544</v>
      </c>
      <c r="H53" s="418"/>
      <c r="I53" s="387" t="str">
        <f>_xlfn.IFNA(IF(ISBLANK($H53),"",INDEX(A2_SaLi!$A$8:$E$507,MATCH(A3_Hinzu_Kürz!$H53,'Drop-Down Listen'!$L$2:$L$502,0),5)), "Kostenschlüssel anpassen!")</f>
        <v/>
      </c>
      <c r="J53" s="419"/>
    </row>
    <row r="54" spans="1:18" ht="15" x14ac:dyDescent="0.25">
      <c r="A54" s="441"/>
      <c r="B54" s="418"/>
      <c r="C54" s="435" t="s">
        <v>544</v>
      </c>
      <c r="D54" s="418"/>
      <c r="E54" s="419"/>
      <c r="F54" s="419"/>
      <c r="G54" s="435" t="s">
        <v>544</v>
      </c>
      <c r="H54" s="418"/>
      <c r="I54" s="387" t="str">
        <f>_xlfn.IFNA(IF(ISBLANK($H54),"",INDEX(A2_SaLi!$A$8:$E$507,MATCH(A3_Hinzu_Kürz!$H54,'Drop-Down Listen'!$L$2:$L$502,0),5)), "Kostenschlüssel anpassen!")</f>
        <v/>
      </c>
      <c r="J54" s="419"/>
    </row>
    <row r="55" spans="1:18" ht="15.75" customHeight="1" x14ac:dyDescent="0.25">
      <c r="A55" s="441"/>
      <c r="B55" s="418"/>
      <c r="C55" s="435" t="s">
        <v>544</v>
      </c>
      <c r="D55" s="418"/>
      <c r="E55" s="419"/>
      <c r="F55" s="419"/>
      <c r="G55" s="435" t="s">
        <v>544</v>
      </c>
      <c r="H55" s="418"/>
      <c r="I55" s="387" t="str">
        <f>_xlfn.IFNA(IF(ISBLANK($H55),"",INDEX(A2_SaLi!$A$8:$E$507,MATCH(A3_Hinzu_Kürz!$H55,'Drop-Down Listen'!$L$2:$L$502,0),5)), "Kostenschlüssel anpassen!")</f>
        <v/>
      </c>
      <c r="J55" s="419"/>
    </row>
    <row r="56" spans="1:18" ht="15.75" customHeight="1" x14ac:dyDescent="0.25">
      <c r="A56" s="441"/>
      <c r="B56" s="418"/>
      <c r="C56" s="435" t="s">
        <v>544</v>
      </c>
      <c r="D56" s="418"/>
      <c r="E56" s="419"/>
      <c r="F56" s="419"/>
      <c r="G56" s="435" t="s">
        <v>544</v>
      </c>
      <c r="H56" s="418"/>
      <c r="I56" s="387" t="str">
        <f>_xlfn.IFNA(IF(ISBLANK($H56),"",INDEX(A2_SaLi!$A$8:$E$507,MATCH(A3_Hinzu_Kürz!$H56,'Drop-Down Listen'!$L$2:$L$502,0),5)), "Kostenschlüssel anpassen!")</f>
        <v/>
      </c>
      <c r="J56" s="419"/>
    </row>
    <row r="57" spans="1:18" ht="15" x14ac:dyDescent="0.25">
      <c r="A57" s="441"/>
      <c r="B57" s="418"/>
      <c r="C57" s="435" t="s">
        <v>544</v>
      </c>
      <c r="D57" s="418"/>
      <c r="E57" s="419"/>
      <c r="F57" s="419"/>
      <c r="G57" s="435" t="s">
        <v>544</v>
      </c>
      <c r="H57" s="418"/>
      <c r="I57" s="387" t="str">
        <f>_xlfn.IFNA(IF(ISBLANK($H57),"",INDEX(A2_SaLi!$A$8:$E$507,MATCH(A3_Hinzu_Kürz!$H57,'Drop-Down Listen'!$L$2:$L$502,0),5)), "Kostenschlüssel anpassen!")</f>
        <v/>
      </c>
      <c r="J57" s="419"/>
      <c r="P57" s="436"/>
      <c r="Q57" s="436"/>
      <c r="R57" s="436"/>
    </row>
    <row r="58" spans="1:18" ht="15" x14ac:dyDescent="0.25">
      <c r="A58" s="441"/>
      <c r="B58" s="418"/>
      <c r="C58" s="435" t="s">
        <v>544</v>
      </c>
      <c r="D58" s="418"/>
      <c r="E58" s="419"/>
      <c r="F58" s="419"/>
      <c r="G58" s="435" t="s">
        <v>544</v>
      </c>
      <c r="H58" s="418"/>
      <c r="I58" s="387" t="str">
        <f>_xlfn.IFNA(IF(ISBLANK($H58),"",INDEX(A2_SaLi!$A$8:$E$507,MATCH(A3_Hinzu_Kürz!$H58,'Drop-Down Listen'!$L$2:$L$502,0),5)), "Kostenschlüssel anpassen!")</f>
        <v/>
      </c>
      <c r="J58" s="419"/>
      <c r="P58" s="437"/>
      <c r="Q58" s="438"/>
      <c r="R58" s="436"/>
    </row>
    <row r="59" spans="1:18" ht="15" x14ac:dyDescent="0.25">
      <c r="A59" s="441"/>
      <c r="B59" s="418"/>
      <c r="C59" s="435" t="s">
        <v>544</v>
      </c>
      <c r="D59" s="418"/>
      <c r="E59" s="419"/>
      <c r="F59" s="419"/>
      <c r="G59" s="435" t="s">
        <v>544</v>
      </c>
      <c r="H59" s="418"/>
      <c r="I59" s="387" t="str">
        <f>_xlfn.IFNA(IF(ISBLANK($H59),"",INDEX(A2_SaLi!$A$8:$E$507,MATCH(A3_Hinzu_Kürz!$H59,'Drop-Down Listen'!$L$2:$L$502,0),5)), "Kostenschlüssel anpassen!")</f>
        <v/>
      </c>
      <c r="J59" s="419"/>
      <c r="P59" s="437"/>
      <c r="Q59" s="438"/>
      <c r="R59" s="436"/>
    </row>
    <row r="60" spans="1:18" ht="15" x14ac:dyDescent="0.25">
      <c r="A60" s="441"/>
      <c r="B60" s="418"/>
      <c r="C60" s="435" t="s">
        <v>544</v>
      </c>
      <c r="D60" s="418"/>
      <c r="E60" s="419"/>
      <c r="F60" s="419"/>
      <c r="G60" s="435" t="s">
        <v>544</v>
      </c>
      <c r="H60" s="418"/>
      <c r="I60" s="387" t="str">
        <f>_xlfn.IFNA(IF(ISBLANK($H60),"",INDEX(A2_SaLi!$A$8:$E$507,MATCH(A3_Hinzu_Kürz!$H60,'Drop-Down Listen'!$L$2:$L$502,0),5)), "Kostenschlüssel anpassen!")</f>
        <v/>
      </c>
      <c r="J60" s="419"/>
      <c r="P60" s="437"/>
      <c r="Q60" s="438"/>
      <c r="R60" s="436"/>
    </row>
    <row r="61" spans="1:18" ht="15" x14ac:dyDescent="0.25">
      <c r="A61" s="441"/>
      <c r="B61" s="418"/>
      <c r="C61" s="435" t="s">
        <v>544</v>
      </c>
      <c r="D61" s="418"/>
      <c r="E61" s="419"/>
      <c r="F61" s="419"/>
      <c r="G61" s="435" t="s">
        <v>544</v>
      </c>
      <c r="H61" s="418"/>
      <c r="I61" s="387" t="str">
        <f>_xlfn.IFNA(IF(ISBLANK($H61),"",INDEX(A2_SaLi!$A$8:$E$507,MATCH(A3_Hinzu_Kürz!$H61,'Drop-Down Listen'!$L$2:$L$502,0),5)), "Kostenschlüssel anpassen!")</f>
        <v/>
      </c>
      <c r="J61" s="419"/>
      <c r="P61" s="437"/>
      <c r="Q61" s="438"/>
      <c r="R61" s="436"/>
    </row>
    <row r="62" spans="1:18" ht="15" x14ac:dyDescent="0.25">
      <c r="A62" s="441"/>
      <c r="B62" s="418"/>
      <c r="C62" s="435" t="s">
        <v>544</v>
      </c>
      <c r="D62" s="418"/>
      <c r="E62" s="419"/>
      <c r="F62" s="419"/>
      <c r="G62" s="435" t="s">
        <v>544</v>
      </c>
      <c r="H62" s="418"/>
      <c r="I62" s="387" t="str">
        <f>_xlfn.IFNA(IF(ISBLANK($H62),"",INDEX(A2_SaLi!$A$8:$E$507,MATCH(A3_Hinzu_Kürz!$H62,'Drop-Down Listen'!$L$2:$L$502,0),5)), "Kostenschlüssel anpassen!")</f>
        <v/>
      </c>
      <c r="J62" s="419"/>
      <c r="P62" s="437"/>
      <c r="Q62" s="438"/>
      <c r="R62" s="436"/>
    </row>
    <row r="63" spans="1:18" ht="15" x14ac:dyDescent="0.25">
      <c r="A63" s="441"/>
      <c r="B63" s="418"/>
      <c r="C63" s="435" t="s">
        <v>544</v>
      </c>
      <c r="D63" s="418"/>
      <c r="E63" s="419"/>
      <c r="F63" s="419"/>
      <c r="G63" s="435" t="s">
        <v>544</v>
      </c>
      <c r="H63" s="418"/>
      <c r="I63" s="387" t="str">
        <f>_xlfn.IFNA(IF(ISBLANK($H63),"",INDEX(A2_SaLi!$A$8:$E$507,MATCH(A3_Hinzu_Kürz!$H63,'Drop-Down Listen'!$L$2:$L$502,0),5)), "Kostenschlüssel anpassen!")</f>
        <v/>
      </c>
      <c r="J63" s="419"/>
      <c r="P63" s="436"/>
      <c r="Q63" s="436"/>
      <c r="R63" s="436"/>
    </row>
    <row r="64" spans="1:18" ht="15" x14ac:dyDescent="0.25">
      <c r="A64" s="441"/>
      <c r="B64" s="418"/>
      <c r="C64" s="435" t="s">
        <v>544</v>
      </c>
      <c r="D64" s="418"/>
      <c r="E64" s="419"/>
      <c r="F64" s="419"/>
      <c r="G64" s="435" t="s">
        <v>544</v>
      </c>
      <c r="H64" s="418"/>
      <c r="I64" s="387" t="str">
        <f>_xlfn.IFNA(IF(ISBLANK($H64),"",INDEX(A2_SaLi!$A$8:$E$507,MATCH(A3_Hinzu_Kürz!$H64,'Drop-Down Listen'!$L$2:$L$502,0),5)), "Kostenschlüssel anpassen!")</f>
        <v/>
      </c>
      <c r="J64" s="419"/>
      <c r="P64" s="436"/>
      <c r="Q64" s="436"/>
      <c r="R64" s="436"/>
    </row>
    <row r="65" spans="1:18" ht="15" x14ac:dyDescent="0.25">
      <c r="A65" s="441"/>
      <c r="B65" s="418"/>
      <c r="C65" s="435" t="s">
        <v>544</v>
      </c>
      <c r="D65" s="418"/>
      <c r="E65" s="419"/>
      <c r="F65" s="419"/>
      <c r="G65" s="435" t="s">
        <v>544</v>
      </c>
      <c r="H65" s="418"/>
      <c r="I65" s="387" t="str">
        <f>_xlfn.IFNA(IF(ISBLANK($H65),"",INDEX(A2_SaLi!$A$8:$E$507,MATCH(A3_Hinzu_Kürz!$H65,'Drop-Down Listen'!$L$2:$L$502,0),5)), "Kostenschlüssel anpassen!")</f>
        <v/>
      </c>
      <c r="J65" s="419"/>
      <c r="P65" s="436"/>
      <c r="Q65" s="436"/>
      <c r="R65" s="436"/>
    </row>
    <row r="66" spans="1:18" ht="15" x14ac:dyDescent="0.25">
      <c r="A66" s="441"/>
      <c r="B66" s="418"/>
      <c r="C66" s="435" t="s">
        <v>544</v>
      </c>
      <c r="D66" s="418"/>
      <c r="E66" s="419"/>
      <c r="F66" s="419"/>
      <c r="G66" s="435" t="s">
        <v>544</v>
      </c>
      <c r="H66" s="418"/>
      <c r="I66" s="387" t="str">
        <f>_xlfn.IFNA(IF(ISBLANK($H66),"",INDEX(A2_SaLi!$A$8:$E$507,MATCH(A3_Hinzu_Kürz!$H66,'Drop-Down Listen'!$L$2:$L$502,0),5)), "Kostenschlüssel anpassen!")</f>
        <v/>
      </c>
      <c r="J66" s="419"/>
    </row>
    <row r="67" spans="1:18" ht="15" x14ac:dyDescent="0.25">
      <c r="A67" s="441"/>
      <c r="B67" s="418"/>
      <c r="C67" s="435" t="s">
        <v>544</v>
      </c>
      <c r="D67" s="418"/>
      <c r="E67" s="419"/>
      <c r="F67" s="419"/>
      <c r="G67" s="435" t="s">
        <v>544</v>
      </c>
      <c r="H67" s="418"/>
      <c r="I67" s="387" t="str">
        <f>_xlfn.IFNA(IF(ISBLANK($H67),"",INDEX(A2_SaLi!$A$8:$E$507,MATCH(A3_Hinzu_Kürz!$H67,'Drop-Down Listen'!$L$2:$L$502,0),5)), "Kostenschlüssel anpassen!")</f>
        <v/>
      </c>
      <c r="J67" s="419"/>
    </row>
    <row r="68" spans="1:18" ht="15" x14ac:dyDescent="0.25">
      <c r="A68" s="441"/>
      <c r="B68" s="418"/>
      <c r="C68" s="435" t="s">
        <v>544</v>
      </c>
      <c r="D68" s="418"/>
      <c r="E68" s="419"/>
      <c r="F68" s="419"/>
      <c r="G68" s="435" t="s">
        <v>544</v>
      </c>
      <c r="H68" s="418"/>
      <c r="I68" s="387" t="str">
        <f>_xlfn.IFNA(IF(ISBLANK($H68),"",INDEX(A2_SaLi!$A$8:$E$507,MATCH(A3_Hinzu_Kürz!$H68,'Drop-Down Listen'!$L$2:$L$502,0),5)), "Kostenschlüssel anpassen!")</f>
        <v/>
      </c>
      <c r="J68" s="419"/>
    </row>
    <row r="69" spans="1:18" ht="15" x14ac:dyDescent="0.25">
      <c r="A69" s="441"/>
      <c r="B69" s="418"/>
      <c r="C69" s="435" t="s">
        <v>544</v>
      </c>
      <c r="D69" s="418"/>
      <c r="E69" s="419"/>
      <c r="F69" s="419"/>
      <c r="G69" s="435" t="s">
        <v>544</v>
      </c>
      <c r="H69" s="418"/>
      <c r="I69" s="387" t="str">
        <f>_xlfn.IFNA(IF(ISBLANK($H69),"",INDEX(A2_SaLi!$A$8:$E$507,MATCH(A3_Hinzu_Kürz!$H69,'Drop-Down Listen'!$L$2:$L$502,0),5)), "Kostenschlüssel anpassen!")</f>
        <v/>
      </c>
      <c r="J69" s="419"/>
    </row>
    <row r="70" spans="1:18" ht="15.75" customHeight="1" x14ac:dyDescent="0.25">
      <c r="A70" s="441"/>
      <c r="B70" s="418"/>
      <c r="C70" s="435" t="s">
        <v>544</v>
      </c>
      <c r="D70" s="418"/>
      <c r="E70" s="419"/>
      <c r="F70" s="419"/>
      <c r="G70" s="435" t="s">
        <v>544</v>
      </c>
      <c r="H70" s="418"/>
      <c r="I70" s="387" t="str">
        <f>_xlfn.IFNA(IF(ISBLANK($H70),"",INDEX(A2_SaLi!$A$8:$E$507,MATCH(A3_Hinzu_Kürz!$H70,'Drop-Down Listen'!$L$2:$L$502,0),5)), "Kostenschlüssel anpassen!")</f>
        <v/>
      </c>
      <c r="J70" s="419"/>
    </row>
    <row r="71" spans="1:18" ht="15.75" customHeight="1" x14ac:dyDescent="0.25">
      <c r="A71" s="441"/>
      <c r="B71" s="418"/>
      <c r="C71" s="435" t="s">
        <v>544</v>
      </c>
      <c r="D71" s="418"/>
      <c r="E71" s="419"/>
      <c r="F71" s="419"/>
      <c r="G71" s="435" t="s">
        <v>544</v>
      </c>
      <c r="H71" s="418"/>
      <c r="I71" s="387" t="str">
        <f>_xlfn.IFNA(IF(ISBLANK($H71),"",INDEX(A2_SaLi!$A$8:$E$507,MATCH(A3_Hinzu_Kürz!$H71,'Drop-Down Listen'!$L$2:$L$502,0),5)), "Kostenschlüssel anpassen!")</f>
        <v/>
      </c>
      <c r="J71" s="419"/>
    </row>
    <row r="72" spans="1:18" ht="15" x14ac:dyDescent="0.25">
      <c r="A72" s="441"/>
      <c r="B72" s="418"/>
      <c r="C72" s="435" t="s">
        <v>544</v>
      </c>
      <c r="D72" s="418"/>
      <c r="E72" s="419"/>
      <c r="F72" s="419"/>
      <c r="G72" s="435" t="s">
        <v>544</v>
      </c>
      <c r="H72" s="418"/>
      <c r="I72" s="387" t="str">
        <f>_xlfn.IFNA(IF(ISBLANK($H72),"",INDEX(A2_SaLi!$A$8:$E$507,MATCH(A3_Hinzu_Kürz!$H72,'Drop-Down Listen'!$L$2:$L$502,0),5)), "Kostenschlüssel anpassen!")</f>
        <v/>
      </c>
      <c r="J72" s="419"/>
    </row>
    <row r="73" spans="1:18" ht="15" x14ac:dyDescent="0.25">
      <c r="A73" s="441"/>
      <c r="B73" s="418"/>
      <c r="C73" s="435" t="s">
        <v>544</v>
      </c>
      <c r="D73" s="418"/>
      <c r="E73" s="419"/>
      <c r="F73" s="419"/>
      <c r="G73" s="435" t="s">
        <v>544</v>
      </c>
      <c r="H73" s="418"/>
      <c r="I73" s="387" t="str">
        <f>_xlfn.IFNA(IF(ISBLANK($H73),"",INDEX(A2_SaLi!$A$8:$E$507,MATCH(A3_Hinzu_Kürz!$H73,'Drop-Down Listen'!$L$2:$L$502,0),5)), "Kostenschlüssel anpassen!")</f>
        <v/>
      </c>
      <c r="J73" s="419"/>
    </row>
    <row r="74" spans="1:18" ht="15" x14ac:dyDescent="0.25">
      <c r="A74" s="441"/>
      <c r="B74" s="418"/>
      <c r="C74" s="435" t="s">
        <v>544</v>
      </c>
      <c r="D74" s="418"/>
      <c r="E74" s="419"/>
      <c r="F74" s="419"/>
      <c r="G74" s="435" t="s">
        <v>544</v>
      </c>
      <c r="H74" s="418"/>
      <c r="I74" s="387" t="str">
        <f>_xlfn.IFNA(IF(ISBLANK($H74),"",INDEX(A2_SaLi!$A$8:$E$507,MATCH(A3_Hinzu_Kürz!$H74,'Drop-Down Listen'!$L$2:$L$502,0),5)), "Kostenschlüssel anpassen!")</f>
        <v/>
      </c>
      <c r="J74" s="419"/>
    </row>
    <row r="75" spans="1:18" ht="15" x14ac:dyDescent="0.25">
      <c r="A75" s="441"/>
      <c r="B75" s="418"/>
      <c r="C75" s="435" t="s">
        <v>544</v>
      </c>
      <c r="D75" s="418"/>
      <c r="E75" s="419"/>
      <c r="F75" s="419"/>
      <c r="G75" s="435" t="s">
        <v>544</v>
      </c>
      <c r="H75" s="418"/>
      <c r="I75" s="387" t="str">
        <f>_xlfn.IFNA(IF(ISBLANK($H75),"",INDEX(A2_SaLi!$A$8:$E$507,MATCH(A3_Hinzu_Kürz!$H75,'Drop-Down Listen'!$L$2:$L$502,0),5)), "Kostenschlüssel anpassen!")</f>
        <v/>
      </c>
      <c r="J75" s="419"/>
    </row>
    <row r="76" spans="1:18" ht="15" x14ac:dyDescent="0.25">
      <c r="A76" s="441"/>
      <c r="B76" s="418"/>
      <c r="C76" s="435" t="s">
        <v>544</v>
      </c>
      <c r="D76" s="418"/>
      <c r="E76" s="419"/>
      <c r="F76" s="419"/>
      <c r="G76" s="435" t="s">
        <v>544</v>
      </c>
      <c r="H76" s="418"/>
      <c r="I76" s="387" t="str">
        <f>_xlfn.IFNA(IF(ISBLANK($H76),"",INDEX(A2_SaLi!$A$8:$E$507,MATCH(A3_Hinzu_Kürz!$H76,'Drop-Down Listen'!$L$2:$L$502,0),5)), "Kostenschlüssel anpassen!")</f>
        <v/>
      </c>
      <c r="J76" s="419"/>
    </row>
    <row r="77" spans="1:18" ht="15" x14ac:dyDescent="0.25">
      <c r="A77" s="441"/>
      <c r="B77" s="418"/>
      <c r="C77" s="435" t="s">
        <v>544</v>
      </c>
      <c r="D77" s="418"/>
      <c r="E77" s="419"/>
      <c r="F77" s="419"/>
      <c r="G77" s="435" t="s">
        <v>544</v>
      </c>
      <c r="H77" s="418"/>
      <c r="I77" s="387" t="str">
        <f>_xlfn.IFNA(IF(ISBLANK($H77),"",INDEX(A2_SaLi!$A$8:$E$507,MATCH(A3_Hinzu_Kürz!$H77,'Drop-Down Listen'!$L$2:$L$502,0),5)), "Kostenschlüssel anpassen!")</f>
        <v/>
      </c>
      <c r="J77" s="419"/>
    </row>
    <row r="78" spans="1:18" ht="15" x14ac:dyDescent="0.25">
      <c r="A78" s="441"/>
      <c r="B78" s="418"/>
      <c r="C78" s="435" t="s">
        <v>544</v>
      </c>
      <c r="D78" s="418"/>
      <c r="E78" s="419"/>
      <c r="F78" s="419"/>
      <c r="G78" s="435" t="s">
        <v>544</v>
      </c>
      <c r="H78" s="418"/>
      <c r="I78" s="387" t="str">
        <f>_xlfn.IFNA(IF(ISBLANK($H78),"",INDEX(A2_SaLi!$A$8:$E$507,MATCH(A3_Hinzu_Kürz!$H78,'Drop-Down Listen'!$L$2:$L$502,0),5)), "Kostenschlüssel anpassen!")</f>
        <v/>
      </c>
      <c r="J78" s="419"/>
    </row>
    <row r="79" spans="1:18" ht="15" x14ac:dyDescent="0.25">
      <c r="A79" s="441"/>
      <c r="B79" s="418"/>
      <c r="C79" s="435" t="s">
        <v>544</v>
      </c>
      <c r="D79" s="418"/>
      <c r="E79" s="419"/>
      <c r="F79" s="419"/>
      <c r="G79" s="435" t="s">
        <v>544</v>
      </c>
      <c r="H79" s="418"/>
      <c r="I79" s="387" t="str">
        <f>_xlfn.IFNA(IF(ISBLANK($H79),"",INDEX(A2_SaLi!$A$8:$E$507,MATCH(A3_Hinzu_Kürz!$H79,'Drop-Down Listen'!$L$2:$L$502,0),5)), "Kostenschlüssel anpassen!")</f>
        <v/>
      </c>
      <c r="J79" s="419"/>
    </row>
    <row r="80" spans="1:18" ht="15" x14ac:dyDescent="0.25">
      <c r="A80" s="441"/>
      <c r="B80" s="418"/>
      <c r="C80" s="435" t="s">
        <v>544</v>
      </c>
      <c r="D80" s="418"/>
      <c r="E80" s="419"/>
      <c r="F80" s="419"/>
      <c r="G80" s="435" t="s">
        <v>544</v>
      </c>
      <c r="H80" s="418"/>
      <c r="I80" s="387" t="str">
        <f>_xlfn.IFNA(IF(ISBLANK($H80),"",INDEX(A2_SaLi!$A$8:$E$507,MATCH(A3_Hinzu_Kürz!$H80,'Drop-Down Listen'!$L$2:$L$502,0),5)), "Kostenschlüssel anpassen!")</f>
        <v/>
      </c>
      <c r="J80" s="419"/>
    </row>
    <row r="81" spans="1:10" ht="15" x14ac:dyDescent="0.25">
      <c r="A81" s="441"/>
      <c r="B81" s="418"/>
      <c r="C81" s="435" t="s">
        <v>544</v>
      </c>
      <c r="D81" s="418"/>
      <c r="E81" s="419"/>
      <c r="F81" s="419"/>
      <c r="G81" s="435" t="s">
        <v>544</v>
      </c>
      <c r="H81" s="418"/>
      <c r="I81" s="387" t="str">
        <f>_xlfn.IFNA(IF(ISBLANK($H81),"",INDEX(A2_SaLi!$A$8:$E$507,MATCH(A3_Hinzu_Kürz!$H81,'Drop-Down Listen'!$L$2:$L$502,0),5)), "Kostenschlüssel anpassen!")</f>
        <v/>
      </c>
      <c r="J81" s="419"/>
    </row>
    <row r="82" spans="1:10" ht="15.75" customHeight="1" x14ac:dyDescent="0.25">
      <c r="A82" s="441"/>
      <c r="B82" s="418"/>
      <c r="C82" s="435" t="s">
        <v>544</v>
      </c>
      <c r="D82" s="418"/>
      <c r="E82" s="419"/>
      <c r="F82" s="419"/>
      <c r="G82" s="435" t="s">
        <v>544</v>
      </c>
      <c r="H82" s="418"/>
      <c r="I82" s="387" t="str">
        <f>_xlfn.IFNA(IF(ISBLANK($H82),"",INDEX(A2_SaLi!$A$8:$E$507,MATCH(A3_Hinzu_Kürz!$H82,'Drop-Down Listen'!$L$2:$L$502,0),5)), "Kostenschlüssel anpassen!")</f>
        <v/>
      </c>
      <c r="J82" s="419"/>
    </row>
    <row r="83" spans="1:10" ht="15" x14ac:dyDescent="0.25">
      <c r="A83" s="441"/>
      <c r="B83" s="418"/>
      <c r="C83" s="435" t="s">
        <v>544</v>
      </c>
      <c r="D83" s="418"/>
      <c r="E83" s="419"/>
      <c r="F83" s="419"/>
      <c r="G83" s="435" t="s">
        <v>544</v>
      </c>
      <c r="H83" s="418"/>
      <c r="I83" s="387" t="str">
        <f>_xlfn.IFNA(IF(ISBLANK($H83),"",INDEX(A2_SaLi!$A$8:$E$507,MATCH(A3_Hinzu_Kürz!$H83,'Drop-Down Listen'!$L$2:$L$502,0),5)), "Kostenschlüssel anpassen!")</f>
        <v/>
      </c>
      <c r="J83" s="419"/>
    </row>
    <row r="84" spans="1:10" ht="15" x14ac:dyDescent="0.25">
      <c r="A84" s="441"/>
      <c r="B84" s="418"/>
      <c r="C84" s="435" t="s">
        <v>544</v>
      </c>
      <c r="D84" s="418"/>
      <c r="E84" s="419"/>
      <c r="F84" s="419"/>
      <c r="G84" s="435" t="s">
        <v>544</v>
      </c>
      <c r="H84" s="418"/>
      <c r="I84" s="387" t="str">
        <f>_xlfn.IFNA(IF(ISBLANK($H84),"",INDEX(A2_SaLi!$A$8:$E$507,MATCH(A3_Hinzu_Kürz!$H84,'Drop-Down Listen'!$L$2:$L$502,0),5)), "Kostenschlüssel anpassen!")</f>
        <v/>
      </c>
      <c r="J84" s="419"/>
    </row>
    <row r="85" spans="1:10" ht="15" x14ac:dyDescent="0.25">
      <c r="A85" s="441"/>
      <c r="B85" s="418"/>
      <c r="C85" s="435" t="s">
        <v>544</v>
      </c>
      <c r="D85" s="418"/>
      <c r="E85" s="419"/>
      <c r="F85" s="419"/>
      <c r="G85" s="435" t="s">
        <v>544</v>
      </c>
      <c r="H85" s="418"/>
      <c r="I85" s="387" t="str">
        <f>_xlfn.IFNA(IF(ISBLANK($H85),"",INDEX(A2_SaLi!$A$8:$E$507,MATCH(A3_Hinzu_Kürz!$H85,'Drop-Down Listen'!$L$2:$L$502,0),5)), "Kostenschlüssel anpassen!")</f>
        <v/>
      </c>
      <c r="J85" s="419"/>
    </row>
    <row r="86" spans="1:10" ht="15" x14ac:dyDescent="0.25">
      <c r="A86" s="441"/>
      <c r="B86" s="418"/>
      <c r="C86" s="435" t="s">
        <v>544</v>
      </c>
      <c r="D86" s="418"/>
      <c r="E86" s="419"/>
      <c r="F86" s="419"/>
      <c r="G86" s="435" t="s">
        <v>544</v>
      </c>
      <c r="H86" s="418"/>
      <c r="I86" s="387" t="str">
        <f>_xlfn.IFNA(IF(ISBLANK($H86),"",INDEX(A2_SaLi!$A$8:$E$507,MATCH(A3_Hinzu_Kürz!$H86,'Drop-Down Listen'!$L$2:$L$502,0),5)), "Kostenschlüssel anpassen!")</f>
        <v/>
      </c>
      <c r="J86" s="419"/>
    </row>
    <row r="87" spans="1:10" ht="15" x14ac:dyDescent="0.25">
      <c r="A87" s="441"/>
      <c r="B87" s="418"/>
      <c r="C87" s="435" t="s">
        <v>544</v>
      </c>
      <c r="D87" s="418"/>
      <c r="E87" s="419"/>
      <c r="F87" s="419"/>
      <c r="G87" s="435" t="s">
        <v>544</v>
      </c>
      <c r="H87" s="418"/>
      <c r="I87" s="387" t="str">
        <f>_xlfn.IFNA(IF(ISBLANK($H87),"",INDEX(A2_SaLi!$A$8:$E$507,MATCH(A3_Hinzu_Kürz!$H87,'Drop-Down Listen'!$L$2:$L$502,0),5)), "Kostenschlüssel anpassen!")</f>
        <v/>
      </c>
      <c r="J87" s="419"/>
    </row>
    <row r="88" spans="1:10" ht="15" x14ac:dyDescent="0.25">
      <c r="A88" s="441"/>
      <c r="B88" s="418"/>
      <c r="C88" s="435" t="s">
        <v>544</v>
      </c>
      <c r="D88" s="418"/>
      <c r="E88" s="419"/>
      <c r="F88" s="419"/>
      <c r="G88" s="435" t="s">
        <v>544</v>
      </c>
      <c r="H88" s="418"/>
      <c r="I88" s="387" t="str">
        <f>_xlfn.IFNA(IF(ISBLANK($H88),"",INDEX(A2_SaLi!$A$8:$E$507,MATCH(A3_Hinzu_Kürz!$H88,'Drop-Down Listen'!$L$2:$L$502,0),5)), "Kostenschlüssel anpassen!")</f>
        <v/>
      </c>
      <c r="J88" s="419"/>
    </row>
    <row r="89" spans="1:10" ht="15" x14ac:dyDescent="0.25">
      <c r="A89" s="441"/>
      <c r="B89" s="418"/>
      <c r="C89" s="435" t="s">
        <v>544</v>
      </c>
      <c r="D89" s="418"/>
      <c r="E89" s="419"/>
      <c r="F89" s="419"/>
      <c r="G89" s="435" t="s">
        <v>544</v>
      </c>
      <c r="H89" s="418"/>
      <c r="I89" s="387" t="str">
        <f>_xlfn.IFNA(IF(ISBLANK($H89),"",INDEX(A2_SaLi!$A$8:$E$507,MATCH(A3_Hinzu_Kürz!$H89,'Drop-Down Listen'!$L$2:$L$502,0),5)), "Kostenschlüssel anpassen!")</f>
        <v/>
      </c>
      <c r="J89" s="419"/>
    </row>
    <row r="90" spans="1:10" ht="15" x14ac:dyDescent="0.25">
      <c r="A90" s="441"/>
      <c r="B90" s="418"/>
      <c r="C90" s="435" t="s">
        <v>544</v>
      </c>
      <c r="D90" s="418"/>
      <c r="E90" s="419"/>
      <c r="F90" s="419"/>
      <c r="G90" s="435" t="s">
        <v>544</v>
      </c>
      <c r="H90" s="418"/>
      <c r="I90" s="387" t="str">
        <f>_xlfn.IFNA(IF(ISBLANK($H90),"",INDEX(A2_SaLi!$A$8:$E$507,MATCH(A3_Hinzu_Kürz!$H90,'Drop-Down Listen'!$L$2:$L$502,0),5)), "Kostenschlüssel anpassen!")</f>
        <v/>
      </c>
      <c r="J90" s="419"/>
    </row>
    <row r="91" spans="1:10" ht="15" x14ac:dyDescent="0.25">
      <c r="A91" s="441"/>
      <c r="B91" s="418"/>
      <c r="C91" s="435" t="s">
        <v>544</v>
      </c>
      <c r="D91" s="418"/>
      <c r="E91" s="419"/>
      <c r="F91" s="419"/>
      <c r="G91" s="435" t="s">
        <v>544</v>
      </c>
      <c r="H91" s="418"/>
      <c r="I91" s="387" t="str">
        <f>_xlfn.IFNA(IF(ISBLANK($H91),"",INDEX(A2_SaLi!$A$8:$E$507,MATCH(A3_Hinzu_Kürz!$H91,'Drop-Down Listen'!$L$2:$L$502,0),5)), "Kostenschlüssel anpassen!")</f>
        <v/>
      </c>
      <c r="J91" s="419"/>
    </row>
    <row r="92" spans="1:10" ht="15" x14ac:dyDescent="0.25">
      <c r="A92" s="441"/>
      <c r="B92" s="418"/>
      <c r="C92" s="435" t="s">
        <v>544</v>
      </c>
      <c r="D92" s="418"/>
      <c r="E92" s="419"/>
      <c r="F92" s="419"/>
      <c r="G92" s="435" t="s">
        <v>544</v>
      </c>
      <c r="H92" s="418"/>
      <c r="I92" s="387" t="str">
        <f>_xlfn.IFNA(IF(ISBLANK($H92),"",INDEX(A2_SaLi!$A$8:$E$507,MATCH(A3_Hinzu_Kürz!$H92,'Drop-Down Listen'!$L$2:$L$502,0),5)), "Kostenschlüssel anpassen!")</f>
        <v/>
      </c>
      <c r="J92" s="419"/>
    </row>
    <row r="93" spans="1:10" ht="15" x14ac:dyDescent="0.25">
      <c r="A93" s="441"/>
      <c r="B93" s="418"/>
      <c r="C93" s="435" t="s">
        <v>544</v>
      </c>
      <c r="D93" s="418"/>
      <c r="E93" s="419"/>
      <c r="F93" s="419"/>
      <c r="G93" s="435" t="s">
        <v>544</v>
      </c>
      <c r="H93" s="418"/>
      <c r="I93" s="387" t="str">
        <f>_xlfn.IFNA(IF(ISBLANK($H93),"",INDEX(A2_SaLi!$A$8:$E$507,MATCH(A3_Hinzu_Kürz!$H93,'Drop-Down Listen'!$L$2:$L$502,0),5)), "Kostenschlüssel anpassen!")</f>
        <v/>
      </c>
      <c r="J93" s="419"/>
    </row>
    <row r="94" spans="1:10" ht="15" x14ac:dyDescent="0.25">
      <c r="A94" s="441"/>
      <c r="B94" s="418"/>
      <c r="C94" s="435" t="s">
        <v>544</v>
      </c>
      <c r="D94" s="418"/>
      <c r="E94" s="419"/>
      <c r="F94" s="419"/>
      <c r="G94" s="435" t="s">
        <v>544</v>
      </c>
      <c r="H94" s="418"/>
      <c r="I94" s="387" t="str">
        <f>_xlfn.IFNA(IF(ISBLANK($H94),"",INDEX(A2_SaLi!$A$8:$E$507,MATCH(A3_Hinzu_Kürz!$H94,'Drop-Down Listen'!$L$2:$L$502,0),5)), "Kostenschlüssel anpassen!")</f>
        <v/>
      </c>
      <c r="J94" s="419"/>
    </row>
    <row r="95" spans="1:10" ht="15" x14ac:dyDescent="0.25">
      <c r="A95" s="441"/>
      <c r="B95" s="418"/>
      <c r="C95" s="435" t="s">
        <v>544</v>
      </c>
      <c r="D95" s="418"/>
      <c r="E95" s="419"/>
      <c r="F95" s="419"/>
      <c r="G95" s="435" t="s">
        <v>544</v>
      </c>
      <c r="H95" s="418"/>
      <c r="I95" s="387" t="str">
        <f>_xlfn.IFNA(IF(ISBLANK($H95),"",INDEX(A2_SaLi!$A$8:$E$507,MATCH(A3_Hinzu_Kürz!$H95,'Drop-Down Listen'!$L$2:$L$502,0),5)), "Kostenschlüssel anpassen!")</f>
        <v/>
      </c>
      <c r="J95" s="419"/>
    </row>
    <row r="96" spans="1:10" ht="15" x14ac:dyDescent="0.25">
      <c r="A96" s="441"/>
      <c r="B96" s="418"/>
      <c r="C96" s="435" t="s">
        <v>544</v>
      </c>
      <c r="D96" s="418"/>
      <c r="E96" s="419"/>
      <c r="F96" s="419"/>
      <c r="G96" s="435" t="s">
        <v>544</v>
      </c>
      <c r="H96" s="418"/>
      <c r="I96" s="387" t="str">
        <f>_xlfn.IFNA(IF(ISBLANK($H96),"",INDEX(A2_SaLi!$A$8:$E$507,MATCH(A3_Hinzu_Kürz!$H96,'Drop-Down Listen'!$L$2:$L$502,0),5)), "Kostenschlüssel anpassen!")</f>
        <v/>
      </c>
      <c r="J96" s="419"/>
    </row>
    <row r="97" spans="1:10" ht="15" x14ac:dyDescent="0.25">
      <c r="A97" s="441"/>
      <c r="B97" s="418"/>
      <c r="C97" s="435" t="s">
        <v>544</v>
      </c>
      <c r="D97" s="418"/>
      <c r="E97" s="419"/>
      <c r="F97" s="419"/>
      <c r="G97" s="435" t="s">
        <v>544</v>
      </c>
      <c r="H97" s="418"/>
      <c r="I97" s="387" t="str">
        <f>_xlfn.IFNA(IF(ISBLANK($H97),"",INDEX(A2_SaLi!$A$8:$E$507,MATCH(A3_Hinzu_Kürz!$H97,'Drop-Down Listen'!$L$2:$L$502,0),5)), "Kostenschlüssel anpassen!")</f>
        <v/>
      </c>
      <c r="J97" s="419"/>
    </row>
    <row r="98" spans="1:10" ht="15" x14ac:dyDescent="0.25">
      <c r="A98" s="441"/>
      <c r="B98" s="418"/>
      <c r="C98" s="435" t="s">
        <v>544</v>
      </c>
      <c r="D98" s="418"/>
      <c r="E98" s="419"/>
      <c r="F98" s="419"/>
      <c r="G98" s="435" t="s">
        <v>544</v>
      </c>
      <c r="H98" s="418"/>
      <c r="I98" s="387" t="str">
        <f>_xlfn.IFNA(IF(ISBLANK($H98),"",INDEX(A2_SaLi!$A$8:$E$507,MATCH(A3_Hinzu_Kürz!$H98,'Drop-Down Listen'!$L$2:$L$502,0),5)), "Kostenschlüssel anpassen!")</f>
        <v/>
      </c>
      <c r="J98" s="419"/>
    </row>
    <row r="99" spans="1:10" ht="15" x14ac:dyDescent="0.25">
      <c r="A99" s="441"/>
      <c r="B99" s="418"/>
      <c r="C99" s="435" t="s">
        <v>544</v>
      </c>
      <c r="D99" s="418"/>
      <c r="E99" s="419"/>
      <c r="F99" s="419"/>
      <c r="G99" s="435" t="s">
        <v>544</v>
      </c>
      <c r="H99" s="418"/>
      <c r="I99" s="387" t="str">
        <f>_xlfn.IFNA(IF(ISBLANK($H99),"",INDEX(A2_SaLi!$A$8:$E$507,MATCH(A3_Hinzu_Kürz!$H99,'Drop-Down Listen'!$L$2:$L$502,0),5)), "Kostenschlüssel anpassen!")</f>
        <v/>
      </c>
      <c r="J99" s="419"/>
    </row>
    <row r="100" spans="1:10" ht="15" x14ac:dyDescent="0.25">
      <c r="A100" s="441"/>
      <c r="B100" s="418"/>
      <c r="C100" s="435" t="s">
        <v>544</v>
      </c>
      <c r="D100" s="418"/>
      <c r="E100" s="419"/>
      <c r="F100" s="419"/>
      <c r="G100" s="435" t="s">
        <v>544</v>
      </c>
      <c r="H100" s="418"/>
      <c r="I100" s="387" t="str">
        <f>_xlfn.IFNA(IF(ISBLANK($H100),"",INDEX(A2_SaLi!$A$8:$E$507,MATCH(A3_Hinzu_Kürz!$H100,'Drop-Down Listen'!$L$2:$L$502,0),5)), "Kostenschlüssel anpassen!")</f>
        <v/>
      </c>
      <c r="J100" s="419"/>
    </row>
    <row r="101" spans="1:10" ht="15" x14ac:dyDescent="0.25">
      <c r="A101" s="441"/>
      <c r="B101" s="418"/>
      <c r="C101" s="435" t="s">
        <v>544</v>
      </c>
      <c r="D101" s="418"/>
      <c r="E101" s="419"/>
      <c r="F101" s="419"/>
      <c r="G101" s="435" t="s">
        <v>544</v>
      </c>
      <c r="H101" s="418"/>
      <c r="I101" s="387" t="str">
        <f>_xlfn.IFNA(IF(ISBLANK($H101),"",INDEX(A2_SaLi!$A$8:$E$507,MATCH(A3_Hinzu_Kürz!$H101,'Drop-Down Listen'!$L$2:$L$502,0),5)), "Kostenschlüssel anpassen!")</f>
        <v/>
      </c>
      <c r="J101" s="419"/>
    </row>
    <row r="102" spans="1:10" ht="15" x14ac:dyDescent="0.25">
      <c r="A102" s="441"/>
      <c r="B102" s="418"/>
      <c r="C102" s="435" t="s">
        <v>544</v>
      </c>
      <c r="D102" s="418"/>
      <c r="E102" s="419"/>
      <c r="F102" s="419"/>
      <c r="G102" s="435" t="s">
        <v>544</v>
      </c>
      <c r="H102" s="418"/>
      <c r="I102" s="387" t="str">
        <f>_xlfn.IFNA(IF(ISBLANK($H102),"",INDEX(A2_SaLi!$A$8:$E$507,MATCH(A3_Hinzu_Kürz!$H102,'Drop-Down Listen'!$L$2:$L$502,0),5)), "Kostenschlüssel anpassen!")</f>
        <v/>
      </c>
      <c r="J102" s="419"/>
    </row>
    <row r="103" spans="1:10" ht="15" x14ac:dyDescent="0.25">
      <c r="A103" s="441"/>
      <c r="B103" s="418"/>
      <c r="C103" s="435" t="s">
        <v>544</v>
      </c>
      <c r="D103" s="418"/>
      <c r="E103" s="419"/>
      <c r="F103" s="419"/>
      <c r="G103" s="435" t="s">
        <v>544</v>
      </c>
      <c r="H103" s="418"/>
      <c r="I103" s="387" t="str">
        <f>_xlfn.IFNA(IF(ISBLANK($H103),"",INDEX(A2_SaLi!$A$8:$E$507,MATCH(A3_Hinzu_Kürz!$H103,'Drop-Down Listen'!$L$2:$L$502,0),5)), "Kostenschlüssel anpassen!")</f>
        <v/>
      </c>
      <c r="J103" s="419"/>
    </row>
    <row r="104" spans="1:10" ht="15" x14ac:dyDescent="0.25">
      <c r="A104" s="441"/>
      <c r="B104" s="418"/>
      <c r="C104" s="435" t="s">
        <v>544</v>
      </c>
      <c r="D104" s="418"/>
      <c r="E104" s="419"/>
      <c r="F104" s="419"/>
      <c r="G104" s="435" t="s">
        <v>544</v>
      </c>
      <c r="H104" s="418"/>
      <c r="I104" s="387" t="str">
        <f>_xlfn.IFNA(IF(ISBLANK($H104),"",INDEX(A2_SaLi!$A$8:$E$507,MATCH(A3_Hinzu_Kürz!$H104,'Drop-Down Listen'!$L$2:$L$502,0),5)), "Kostenschlüssel anpassen!")</f>
        <v/>
      </c>
      <c r="J104" s="419"/>
    </row>
    <row r="105" spans="1:10" ht="15" x14ac:dyDescent="0.25">
      <c r="A105" s="441"/>
      <c r="B105" s="418"/>
      <c r="C105" s="435" t="s">
        <v>544</v>
      </c>
      <c r="D105" s="418"/>
      <c r="E105" s="419"/>
      <c r="F105" s="419"/>
      <c r="G105" s="435" t="s">
        <v>544</v>
      </c>
      <c r="H105" s="418"/>
      <c r="I105" s="387" t="str">
        <f>_xlfn.IFNA(IF(ISBLANK($H105),"",INDEX(A2_SaLi!$A$8:$E$507,MATCH(A3_Hinzu_Kürz!$H105,'Drop-Down Listen'!$L$2:$L$502,0),5)), "Kostenschlüssel anpassen!")</f>
        <v/>
      </c>
      <c r="J105" s="419"/>
    </row>
    <row r="106" spans="1:10" ht="15" x14ac:dyDescent="0.25">
      <c r="A106" s="441"/>
      <c r="B106" s="418"/>
      <c r="C106" s="435" t="s">
        <v>544</v>
      </c>
      <c r="D106" s="418"/>
      <c r="E106" s="419"/>
      <c r="F106" s="419"/>
      <c r="G106" s="435" t="s">
        <v>544</v>
      </c>
      <c r="H106" s="418"/>
      <c r="I106" s="387" t="str">
        <f>_xlfn.IFNA(IF(ISBLANK($H106),"",INDEX(A2_SaLi!$A$8:$E$507,MATCH(A3_Hinzu_Kürz!$H106,'Drop-Down Listen'!$L$2:$L$502,0),5)), "Kostenschlüssel anpassen!")</f>
        <v/>
      </c>
      <c r="J106" s="419"/>
    </row>
    <row r="107" spans="1:10" ht="15" x14ac:dyDescent="0.25">
      <c r="A107" s="441"/>
      <c r="B107" s="418"/>
      <c r="C107" s="435" t="s">
        <v>544</v>
      </c>
      <c r="D107" s="418"/>
      <c r="E107" s="419"/>
      <c r="F107" s="419"/>
      <c r="G107" s="435" t="s">
        <v>544</v>
      </c>
      <c r="H107" s="418"/>
      <c r="I107" s="387" t="str">
        <f>_xlfn.IFNA(IF(ISBLANK($H107),"",INDEX(A2_SaLi!$A$8:$E$507,MATCH(A3_Hinzu_Kürz!$H107,'Drop-Down Listen'!$L$2:$L$502,0),5)), "Kostenschlüssel anpassen!")</f>
        <v/>
      </c>
      <c r="J107" s="419"/>
    </row>
    <row r="108" spans="1:10" ht="15" x14ac:dyDescent="0.25">
      <c r="A108" s="441"/>
      <c r="B108" s="418"/>
      <c r="C108" s="435" t="s">
        <v>544</v>
      </c>
      <c r="D108" s="418"/>
      <c r="E108" s="419"/>
      <c r="F108" s="419"/>
      <c r="G108" s="435" t="s">
        <v>544</v>
      </c>
      <c r="H108" s="418"/>
      <c r="I108" s="387" t="str">
        <f>_xlfn.IFNA(IF(ISBLANK($H108),"",INDEX(A2_SaLi!$A$8:$E$507,MATCH(A3_Hinzu_Kürz!$H108,'Drop-Down Listen'!$L$2:$L$502,0),5)), "Kostenschlüssel anpassen!")</f>
        <v/>
      </c>
      <c r="J108" s="419"/>
    </row>
    <row r="109" spans="1:10" ht="15" x14ac:dyDescent="0.25">
      <c r="A109" s="441"/>
      <c r="B109" s="418"/>
      <c r="C109" s="435" t="s">
        <v>544</v>
      </c>
      <c r="D109" s="418"/>
      <c r="E109" s="419"/>
      <c r="F109" s="419"/>
      <c r="G109" s="435" t="s">
        <v>544</v>
      </c>
      <c r="H109" s="418"/>
      <c r="I109" s="387" t="str">
        <f>_xlfn.IFNA(IF(ISBLANK($H109),"",INDEX(A2_SaLi!$A$8:$E$507,MATCH(A3_Hinzu_Kürz!$H109,'Drop-Down Listen'!$L$2:$L$502,0),5)), "Kostenschlüssel anpassen!")</f>
        <v/>
      </c>
      <c r="J109" s="419"/>
    </row>
    <row r="110" spans="1:10" ht="15" x14ac:dyDescent="0.25">
      <c r="A110" s="441"/>
      <c r="B110" s="418"/>
      <c r="C110" s="435" t="s">
        <v>544</v>
      </c>
      <c r="D110" s="418"/>
      <c r="E110" s="419"/>
      <c r="F110" s="419"/>
      <c r="G110" s="435" t="s">
        <v>544</v>
      </c>
      <c r="H110" s="418"/>
      <c r="I110" s="387" t="str">
        <f>_xlfn.IFNA(IF(ISBLANK($H110),"",INDEX(A2_SaLi!$A$8:$E$507,MATCH(A3_Hinzu_Kürz!$H110,'Drop-Down Listen'!$L$2:$L$502,0),5)), "Kostenschlüssel anpassen!")</f>
        <v/>
      </c>
      <c r="J110" s="419"/>
    </row>
    <row r="111" spans="1:10" ht="15" x14ac:dyDescent="0.25">
      <c r="A111" s="441"/>
      <c r="B111" s="418"/>
      <c r="C111" s="435" t="s">
        <v>544</v>
      </c>
      <c r="D111" s="418"/>
      <c r="E111" s="419"/>
      <c r="F111" s="419"/>
      <c r="G111" s="435" t="s">
        <v>544</v>
      </c>
      <c r="H111" s="418"/>
      <c r="I111" s="387" t="str">
        <f>_xlfn.IFNA(IF(ISBLANK($H111),"",INDEX(A2_SaLi!$A$8:$E$507,MATCH(A3_Hinzu_Kürz!$H111,'Drop-Down Listen'!$L$2:$L$502,0),5)), "Kostenschlüssel anpassen!")</f>
        <v/>
      </c>
      <c r="J111" s="419"/>
    </row>
    <row r="112" spans="1:10" ht="15" x14ac:dyDescent="0.25">
      <c r="A112" s="441"/>
      <c r="B112" s="418"/>
      <c r="C112" s="435" t="s">
        <v>544</v>
      </c>
      <c r="D112" s="418"/>
      <c r="E112" s="419"/>
      <c r="F112" s="419"/>
      <c r="G112" s="435" t="s">
        <v>544</v>
      </c>
      <c r="H112" s="418"/>
      <c r="I112" s="387" t="str">
        <f>_xlfn.IFNA(IF(ISBLANK($H112),"",INDEX(A2_SaLi!$A$8:$E$507,MATCH(A3_Hinzu_Kürz!$H112,'Drop-Down Listen'!$L$2:$L$502,0),5)), "Kostenschlüssel anpassen!")</f>
        <v/>
      </c>
      <c r="J112" s="419"/>
    </row>
    <row r="113" spans="1:10" ht="15" x14ac:dyDescent="0.25">
      <c r="A113" s="441"/>
      <c r="B113" s="418"/>
      <c r="C113" s="435" t="s">
        <v>544</v>
      </c>
      <c r="D113" s="418"/>
      <c r="E113" s="419"/>
      <c r="F113" s="419"/>
      <c r="G113" s="435" t="s">
        <v>544</v>
      </c>
      <c r="H113" s="418"/>
      <c r="I113" s="387" t="str">
        <f>_xlfn.IFNA(IF(ISBLANK($H113),"",INDEX(A2_SaLi!$A$8:$E$507,MATCH(A3_Hinzu_Kürz!$H113,'Drop-Down Listen'!$L$2:$L$502,0),5)), "Kostenschlüssel anpassen!")</f>
        <v/>
      </c>
      <c r="J113" s="419"/>
    </row>
    <row r="114" spans="1:10" ht="15" x14ac:dyDescent="0.25">
      <c r="A114" s="441"/>
      <c r="B114" s="418"/>
      <c r="C114" s="435" t="s">
        <v>544</v>
      </c>
      <c r="D114" s="418"/>
      <c r="E114" s="419"/>
      <c r="F114" s="419"/>
      <c r="G114" s="435" t="s">
        <v>544</v>
      </c>
      <c r="H114" s="418"/>
      <c r="I114" s="387" t="str">
        <f>_xlfn.IFNA(IF(ISBLANK($H114),"",INDEX(A2_SaLi!$A$8:$E$507,MATCH(A3_Hinzu_Kürz!$H114,'Drop-Down Listen'!$L$2:$L$502,0),5)), "Kostenschlüssel anpassen!")</f>
        <v/>
      </c>
      <c r="J114" s="419"/>
    </row>
    <row r="115" spans="1:10" ht="15" x14ac:dyDescent="0.25">
      <c r="A115" s="441"/>
      <c r="B115" s="418"/>
      <c r="C115" s="435" t="s">
        <v>544</v>
      </c>
      <c r="D115" s="418"/>
      <c r="E115" s="419"/>
      <c r="F115" s="419"/>
      <c r="G115" s="435" t="s">
        <v>544</v>
      </c>
      <c r="H115" s="418"/>
      <c r="I115" s="387" t="str">
        <f>_xlfn.IFNA(IF(ISBLANK($H115),"",INDEX(A2_SaLi!$A$8:$E$507,MATCH(A3_Hinzu_Kürz!$H115,'Drop-Down Listen'!$L$2:$L$502,0),5)), "Kostenschlüssel anpassen!")</f>
        <v/>
      </c>
      <c r="J115" s="419"/>
    </row>
    <row r="116" spans="1:10" ht="15" x14ac:dyDescent="0.25">
      <c r="A116" s="441"/>
      <c r="B116" s="418"/>
      <c r="C116" s="435" t="s">
        <v>544</v>
      </c>
      <c r="D116" s="418"/>
      <c r="E116" s="419"/>
      <c r="F116" s="419"/>
      <c r="G116" s="435" t="s">
        <v>544</v>
      </c>
      <c r="H116" s="418"/>
      <c r="I116" s="387" t="str">
        <f>_xlfn.IFNA(IF(ISBLANK($H116),"",INDEX(A2_SaLi!$A$8:$E$507,MATCH(A3_Hinzu_Kürz!$H116,'Drop-Down Listen'!$L$2:$L$502,0),5)), "Kostenschlüssel anpassen!")</f>
        <v/>
      </c>
      <c r="J116" s="419"/>
    </row>
    <row r="117" spans="1:10" ht="15" x14ac:dyDescent="0.25">
      <c r="A117" s="441"/>
      <c r="B117" s="418"/>
      <c r="C117" s="435" t="s">
        <v>544</v>
      </c>
      <c r="D117" s="418"/>
      <c r="E117" s="419"/>
      <c r="F117" s="419"/>
      <c r="G117" s="435" t="s">
        <v>544</v>
      </c>
      <c r="H117" s="418"/>
      <c r="I117" s="387" t="str">
        <f>_xlfn.IFNA(IF(ISBLANK($H117),"",INDEX(A2_SaLi!$A$8:$E$507,MATCH(A3_Hinzu_Kürz!$H117,'Drop-Down Listen'!$L$2:$L$502,0),5)), "Kostenschlüssel anpassen!")</f>
        <v/>
      </c>
      <c r="J117" s="419"/>
    </row>
    <row r="118" spans="1:10" ht="15" x14ac:dyDescent="0.25">
      <c r="A118" s="441"/>
      <c r="B118" s="418"/>
      <c r="C118" s="435" t="s">
        <v>544</v>
      </c>
      <c r="D118" s="418"/>
      <c r="E118" s="419"/>
      <c r="F118" s="419"/>
      <c r="G118" s="435" t="s">
        <v>544</v>
      </c>
      <c r="H118" s="418"/>
      <c r="I118" s="387" t="str">
        <f>_xlfn.IFNA(IF(ISBLANK($H118),"",INDEX(A2_SaLi!$A$8:$E$507,MATCH(A3_Hinzu_Kürz!$H118,'Drop-Down Listen'!$L$2:$L$502,0),5)), "Kostenschlüssel anpassen!")</f>
        <v/>
      </c>
      <c r="J118" s="419"/>
    </row>
    <row r="119" spans="1:10" ht="15" x14ac:dyDescent="0.25">
      <c r="A119" s="441"/>
      <c r="B119" s="418"/>
      <c r="C119" s="435" t="s">
        <v>544</v>
      </c>
      <c r="D119" s="418"/>
      <c r="E119" s="419"/>
      <c r="F119" s="419"/>
      <c r="G119" s="435" t="s">
        <v>544</v>
      </c>
      <c r="H119" s="418"/>
      <c r="I119" s="387" t="str">
        <f>_xlfn.IFNA(IF(ISBLANK($H119),"",INDEX(A2_SaLi!$A$8:$E$507,MATCH(A3_Hinzu_Kürz!$H119,'Drop-Down Listen'!$L$2:$L$502,0),5)), "Kostenschlüssel anpassen!")</f>
        <v/>
      </c>
      <c r="J119" s="419"/>
    </row>
    <row r="120" spans="1:10" ht="15" x14ac:dyDescent="0.25">
      <c r="A120" s="441"/>
      <c r="B120" s="418"/>
      <c r="C120" s="435" t="s">
        <v>544</v>
      </c>
      <c r="D120" s="418"/>
      <c r="E120" s="419"/>
      <c r="F120" s="419"/>
      <c r="G120" s="435" t="s">
        <v>544</v>
      </c>
      <c r="H120" s="418"/>
      <c r="I120" s="387" t="str">
        <f>_xlfn.IFNA(IF(ISBLANK($H120),"",INDEX(A2_SaLi!$A$8:$E$507,MATCH(A3_Hinzu_Kürz!$H120,'Drop-Down Listen'!$L$2:$L$502,0),5)), "Kostenschlüssel anpassen!")</f>
        <v/>
      </c>
      <c r="J120" s="419"/>
    </row>
    <row r="121" spans="1:10" ht="15" x14ac:dyDescent="0.25">
      <c r="A121" s="441"/>
      <c r="B121" s="418"/>
      <c r="C121" s="435" t="s">
        <v>544</v>
      </c>
      <c r="D121" s="418"/>
      <c r="E121" s="419"/>
      <c r="F121" s="419"/>
      <c r="G121" s="435" t="s">
        <v>544</v>
      </c>
      <c r="H121" s="418"/>
      <c r="I121" s="387" t="str">
        <f>_xlfn.IFNA(IF(ISBLANK($H121),"",INDEX(A2_SaLi!$A$8:$E$507,MATCH(A3_Hinzu_Kürz!$H121,'Drop-Down Listen'!$L$2:$L$502,0),5)), "Kostenschlüssel anpassen!")</f>
        <v/>
      </c>
      <c r="J121" s="419"/>
    </row>
    <row r="122" spans="1:10" ht="15" x14ac:dyDescent="0.25">
      <c r="A122" s="441"/>
      <c r="B122" s="418"/>
      <c r="C122" s="435" t="s">
        <v>544</v>
      </c>
      <c r="D122" s="418"/>
      <c r="E122" s="419"/>
      <c r="F122" s="419"/>
      <c r="G122" s="435" t="s">
        <v>544</v>
      </c>
      <c r="H122" s="418"/>
      <c r="I122" s="387" t="str">
        <f>_xlfn.IFNA(IF(ISBLANK($H122),"",INDEX(A2_SaLi!$A$8:$E$507,MATCH(A3_Hinzu_Kürz!$H122,'Drop-Down Listen'!$L$2:$L$502,0),5)), "Kostenschlüssel anpassen!")</f>
        <v/>
      </c>
      <c r="J122" s="419"/>
    </row>
    <row r="123" spans="1:10" ht="15" x14ac:dyDescent="0.25">
      <c r="A123" s="441"/>
      <c r="B123" s="418"/>
      <c r="C123" s="435" t="s">
        <v>544</v>
      </c>
      <c r="D123" s="418"/>
      <c r="E123" s="419"/>
      <c r="F123" s="419"/>
      <c r="G123" s="435" t="s">
        <v>544</v>
      </c>
      <c r="H123" s="418"/>
      <c r="I123" s="387" t="str">
        <f>_xlfn.IFNA(IF(ISBLANK($H123),"",INDEX(A2_SaLi!$A$8:$E$507,MATCH(A3_Hinzu_Kürz!$H123,'Drop-Down Listen'!$L$2:$L$502,0),5)), "Kostenschlüssel anpassen!")</f>
        <v/>
      </c>
      <c r="J123" s="419"/>
    </row>
    <row r="124" spans="1:10" ht="15" x14ac:dyDescent="0.25">
      <c r="A124" s="441"/>
      <c r="B124" s="418"/>
      <c r="C124" s="435" t="s">
        <v>544</v>
      </c>
      <c r="D124" s="418"/>
      <c r="E124" s="419"/>
      <c r="F124" s="419"/>
      <c r="G124" s="435" t="s">
        <v>544</v>
      </c>
      <c r="H124" s="418"/>
      <c r="I124" s="387" t="str">
        <f>_xlfn.IFNA(IF(ISBLANK($H124),"",INDEX(A2_SaLi!$A$8:$E$507,MATCH(A3_Hinzu_Kürz!$H124,'Drop-Down Listen'!$L$2:$L$502,0),5)), "Kostenschlüssel anpassen!")</f>
        <v/>
      </c>
      <c r="J124" s="419"/>
    </row>
    <row r="125" spans="1:10" ht="15" x14ac:dyDescent="0.25">
      <c r="A125" s="441"/>
      <c r="B125" s="418"/>
      <c r="C125" s="435" t="s">
        <v>544</v>
      </c>
      <c r="D125" s="418"/>
      <c r="E125" s="419"/>
      <c r="F125" s="419"/>
      <c r="G125" s="435" t="s">
        <v>544</v>
      </c>
      <c r="H125" s="418"/>
      <c r="I125" s="387" t="str">
        <f>_xlfn.IFNA(IF(ISBLANK($H125),"",INDEX(A2_SaLi!$A$8:$E$507,MATCH(A3_Hinzu_Kürz!$H125,'Drop-Down Listen'!$L$2:$L$502,0),5)), "Kostenschlüssel anpassen!")</f>
        <v/>
      </c>
      <c r="J125" s="419"/>
    </row>
    <row r="126" spans="1:10" ht="15" x14ac:dyDescent="0.25">
      <c r="A126" s="441"/>
      <c r="B126" s="418"/>
      <c r="C126" s="435" t="s">
        <v>544</v>
      </c>
      <c r="D126" s="418"/>
      <c r="E126" s="419"/>
      <c r="F126" s="419"/>
      <c r="G126" s="435" t="s">
        <v>544</v>
      </c>
      <c r="H126" s="418"/>
      <c r="I126" s="387" t="str">
        <f>_xlfn.IFNA(IF(ISBLANK($H126),"",INDEX(A2_SaLi!$A$8:$E$507,MATCH(A3_Hinzu_Kürz!$H126,'Drop-Down Listen'!$L$2:$L$502,0),5)), "Kostenschlüssel anpassen!")</f>
        <v/>
      </c>
      <c r="J126" s="419"/>
    </row>
    <row r="127" spans="1:10" ht="15" x14ac:dyDescent="0.25">
      <c r="A127" s="441"/>
      <c r="B127" s="418"/>
      <c r="C127" s="435" t="s">
        <v>544</v>
      </c>
      <c r="D127" s="418"/>
      <c r="E127" s="419"/>
      <c r="F127" s="419"/>
      <c r="G127" s="435" t="s">
        <v>544</v>
      </c>
      <c r="H127" s="418"/>
      <c r="I127" s="387" t="str">
        <f>_xlfn.IFNA(IF(ISBLANK($H127),"",INDEX(A2_SaLi!$A$8:$E$507,MATCH(A3_Hinzu_Kürz!$H127,'Drop-Down Listen'!$L$2:$L$502,0),5)), "Kostenschlüssel anpassen!")</f>
        <v/>
      </c>
      <c r="J127" s="419"/>
    </row>
    <row r="128" spans="1:10" ht="15" x14ac:dyDescent="0.25">
      <c r="A128" s="441"/>
      <c r="B128" s="418"/>
      <c r="C128" s="435" t="s">
        <v>544</v>
      </c>
      <c r="D128" s="418"/>
      <c r="E128" s="419"/>
      <c r="F128" s="419"/>
      <c r="G128" s="435" t="s">
        <v>544</v>
      </c>
      <c r="H128" s="418"/>
      <c r="I128" s="387" t="str">
        <f>_xlfn.IFNA(IF(ISBLANK($H128),"",INDEX(A2_SaLi!$A$8:$E$507,MATCH(A3_Hinzu_Kürz!$H128,'Drop-Down Listen'!$L$2:$L$502,0),5)), "Kostenschlüssel anpassen!")</f>
        <v/>
      </c>
      <c r="J128" s="419"/>
    </row>
    <row r="129" spans="1:10" ht="15" x14ac:dyDescent="0.25">
      <c r="A129" s="441"/>
      <c r="B129" s="418"/>
      <c r="C129" s="435" t="s">
        <v>544</v>
      </c>
      <c r="D129" s="418"/>
      <c r="E129" s="419"/>
      <c r="F129" s="419"/>
      <c r="G129" s="435" t="s">
        <v>544</v>
      </c>
      <c r="H129" s="418"/>
      <c r="I129" s="387" t="str">
        <f>_xlfn.IFNA(IF(ISBLANK($H129),"",INDEX(A2_SaLi!$A$8:$E$507,MATCH(A3_Hinzu_Kürz!$H129,'Drop-Down Listen'!$L$2:$L$502,0),5)), "Kostenschlüssel anpassen!")</f>
        <v/>
      </c>
      <c r="J129" s="419"/>
    </row>
    <row r="130" spans="1:10" ht="15" x14ac:dyDescent="0.25">
      <c r="A130" s="441"/>
      <c r="B130" s="418"/>
      <c r="C130" s="435" t="s">
        <v>544</v>
      </c>
      <c r="D130" s="418"/>
      <c r="E130" s="419"/>
      <c r="F130" s="419"/>
      <c r="G130" s="435" t="s">
        <v>544</v>
      </c>
      <c r="H130" s="418"/>
      <c r="I130" s="387" t="str">
        <f>_xlfn.IFNA(IF(ISBLANK($H130),"",INDEX(A2_SaLi!$A$8:$E$507,MATCH(A3_Hinzu_Kürz!$H130,'Drop-Down Listen'!$L$2:$L$502,0),5)), "Kostenschlüssel anpassen!")</f>
        <v/>
      </c>
      <c r="J130" s="419"/>
    </row>
    <row r="131" spans="1:10" ht="15" x14ac:dyDescent="0.25">
      <c r="A131" s="441"/>
      <c r="B131" s="418"/>
      <c r="C131" s="435" t="s">
        <v>544</v>
      </c>
      <c r="D131" s="418"/>
      <c r="E131" s="419"/>
      <c r="F131" s="419"/>
      <c r="G131" s="435" t="s">
        <v>544</v>
      </c>
      <c r="H131" s="418"/>
      <c r="I131" s="387" t="str">
        <f>_xlfn.IFNA(IF(ISBLANK($H131),"",INDEX(A2_SaLi!$A$8:$E$507,MATCH(A3_Hinzu_Kürz!$H131,'Drop-Down Listen'!$L$2:$L$502,0),5)), "Kostenschlüssel anpassen!")</f>
        <v/>
      </c>
      <c r="J131" s="419"/>
    </row>
    <row r="132" spans="1:10" ht="15" x14ac:dyDescent="0.25">
      <c r="A132" s="441"/>
      <c r="B132" s="418"/>
      <c r="C132" s="435" t="s">
        <v>544</v>
      </c>
      <c r="D132" s="418"/>
      <c r="E132" s="419"/>
      <c r="F132" s="419"/>
      <c r="G132" s="435" t="s">
        <v>544</v>
      </c>
      <c r="H132" s="418"/>
      <c r="I132" s="387" t="str">
        <f>_xlfn.IFNA(IF(ISBLANK($H132),"",INDEX(A2_SaLi!$A$8:$E$507,MATCH(A3_Hinzu_Kürz!$H132,'Drop-Down Listen'!$L$2:$L$502,0),5)), "Kostenschlüssel anpassen!")</f>
        <v/>
      </c>
      <c r="J132" s="419"/>
    </row>
    <row r="133" spans="1:10" ht="15" x14ac:dyDescent="0.25">
      <c r="A133" s="441"/>
      <c r="B133" s="418"/>
      <c r="C133" s="435" t="s">
        <v>544</v>
      </c>
      <c r="D133" s="418"/>
      <c r="E133" s="419"/>
      <c r="F133" s="419"/>
      <c r="G133" s="435" t="s">
        <v>544</v>
      </c>
      <c r="H133" s="418"/>
      <c r="I133" s="387" t="str">
        <f>_xlfn.IFNA(IF(ISBLANK($H133),"",INDEX(A2_SaLi!$A$8:$E$507,MATCH(A3_Hinzu_Kürz!$H133,'Drop-Down Listen'!$L$2:$L$502,0),5)), "Kostenschlüssel anpassen!")</f>
        <v/>
      </c>
      <c r="J133" s="419"/>
    </row>
    <row r="134" spans="1:10" ht="15" x14ac:dyDescent="0.25">
      <c r="A134" s="441"/>
      <c r="B134" s="418"/>
      <c r="C134" s="435" t="s">
        <v>544</v>
      </c>
      <c r="D134" s="418"/>
      <c r="E134" s="419"/>
      <c r="F134" s="419"/>
      <c r="G134" s="435" t="s">
        <v>544</v>
      </c>
      <c r="H134" s="418"/>
      <c r="I134" s="387" t="str">
        <f>_xlfn.IFNA(IF(ISBLANK($H134),"",INDEX(A2_SaLi!$A$8:$E$507,MATCH(A3_Hinzu_Kürz!$H134,'Drop-Down Listen'!$L$2:$L$502,0),5)), "Kostenschlüssel anpassen!")</f>
        <v/>
      </c>
      <c r="J134" s="419"/>
    </row>
    <row r="135" spans="1:10" ht="15" x14ac:dyDescent="0.25">
      <c r="A135" s="441"/>
      <c r="B135" s="418"/>
      <c r="C135" s="435" t="s">
        <v>544</v>
      </c>
      <c r="D135" s="418"/>
      <c r="E135" s="419"/>
      <c r="F135" s="419"/>
      <c r="G135" s="435" t="s">
        <v>544</v>
      </c>
      <c r="H135" s="418"/>
      <c r="I135" s="387" t="str">
        <f>_xlfn.IFNA(IF(ISBLANK($H135),"",INDEX(A2_SaLi!$A$8:$E$507,MATCH(A3_Hinzu_Kürz!$H135,'Drop-Down Listen'!$L$2:$L$502,0),5)), "Kostenschlüssel anpassen!")</f>
        <v/>
      </c>
      <c r="J135" s="419"/>
    </row>
    <row r="136" spans="1:10" ht="15" x14ac:dyDescent="0.25">
      <c r="A136" s="441"/>
      <c r="B136" s="418"/>
      <c r="C136" s="435" t="s">
        <v>544</v>
      </c>
      <c r="D136" s="418"/>
      <c r="E136" s="419"/>
      <c r="F136" s="419"/>
      <c r="G136" s="435" t="s">
        <v>544</v>
      </c>
      <c r="H136" s="418"/>
      <c r="I136" s="387" t="str">
        <f>_xlfn.IFNA(IF(ISBLANK($H136),"",INDEX(A2_SaLi!$A$8:$E$507,MATCH(A3_Hinzu_Kürz!$H136,'Drop-Down Listen'!$L$2:$L$502,0),5)), "Kostenschlüssel anpassen!")</f>
        <v/>
      </c>
      <c r="J136" s="419"/>
    </row>
    <row r="137" spans="1:10" ht="15" x14ac:dyDescent="0.25">
      <c r="A137" s="441"/>
      <c r="B137" s="418"/>
      <c r="C137" s="435" t="s">
        <v>544</v>
      </c>
      <c r="D137" s="418"/>
      <c r="E137" s="419"/>
      <c r="F137" s="419"/>
      <c r="G137" s="435" t="s">
        <v>544</v>
      </c>
      <c r="H137" s="418"/>
      <c r="I137" s="387" t="str">
        <f>_xlfn.IFNA(IF(ISBLANK($H137),"",INDEX(A2_SaLi!$A$8:$E$507,MATCH(A3_Hinzu_Kürz!$H137,'Drop-Down Listen'!$L$2:$L$502,0),5)), "Kostenschlüssel anpassen!")</f>
        <v/>
      </c>
      <c r="J137" s="419"/>
    </row>
    <row r="138" spans="1:10" ht="15" x14ac:dyDescent="0.25">
      <c r="A138" s="441"/>
      <c r="B138" s="418"/>
      <c r="C138" s="435" t="s">
        <v>544</v>
      </c>
      <c r="D138" s="418"/>
      <c r="E138" s="419"/>
      <c r="F138" s="419"/>
      <c r="G138" s="435" t="s">
        <v>544</v>
      </c>
      <c r="H138" s="418"/>
      <c r="I138" s="387" t="str">
        <f>_xlfn.IFNA(IF(ISBLANK($H138),"",INDEX(A2_SaLi!$A$8:$E$507,MATCH(A3_Hinzu_Kürz!$H138,'Drop-Down Listen'!$L$2:$L$502,0),5)), "Kostenschlüssel anpassen!")</f>
        <v/>
      </c>
      <c r="J138" s="419"/>
    </row>
    <row r="139" spans="1:10" ht="15" x14ac:dyDescent="0.25">
      <c r="A139" s="441"/>
      <c r="B139" s="418"/>
      <c r="C139" s="435" t="s">
        <v>544</v>
      </c>
      <c r="D139" s="418"/>
      <c r="E139" s="419"/>
      <c r="F139" s="419"/>
      <c r="G139" s="435" t="s">
        <v>544</v>
      </c>
      <c r="H139" s="418"/>
      <c r="I139" s="387" t="str">
        <f>_xlfn.IFNA(IF(ISBLANK($H139),"",INDEX(A2_SaLi!$A$8:$E$507,MATCH(A3_Hinzu_Kürz!$H139,'Drop-Down Listen'!$L$2:$L$502,0),5)), "Kostenschlüssel anpassen!")</f>
        <v/>
      </c>
      <c r="J139" s="419"/>
    </row>
    <row r="140" spans="1:10" ht="15" x14ac:dyDescent="0.25">
      <c r="A140" s="441"/>
      <c r="B140" s="418"/>
      <c r="C140" s="435" t="s">
        <v>544</v>
      </c>
      <c r="D140" s="418"/>
      <c r="E140" s="419"/>
      <c r="F140" s="419"/>
      <c r="G140" s="435" t="s">
        <v>544</v>
      </c>
      <c r="H140" s="418"/>
      <c r="I140" s="387" t="str">
        <f>_xlfn.IFNA(IF(ISBLANK($H140),"",INDEX(A2_SaLi!$A$8:$E$507,MATCH(A3_Hinzu_Kürz!$H140,'Drop-Down Listen'!$L$2:$L$502,0),5)), "Kostenschlüssel anpassen!")</f>
        <v/>
      </c>
      <c r="J140" s="419"/>
    </row>
    <row r="141" spans="1:10" ht="15" x14ac:dyDescent="0.25">
      <c r="A141" s="441"/>
      <c r="B141" s="418"/>
      <c r="C141" s="435" t="s">
        <v>544</v>
      </c>
      <c r="D141" s="418"/>
      <c r="E141" s="419"/>
      <c r="F141" s="419"/>
      <c r="G141" s="435" t="s">
        <v>544</v>
      </c>
      <c r="H141" s="418"/>
      <c r="I141" s="387" t="str">
        <f>_xlfn.IFNA(IF(ISBLANK($H141),"",INDEX(A2_SaLi!$A$8:$E$507,MATCH(A3_Hinzu_Kürz!$H141,'Drop-Down Listen'!$L$2:$L$502,0),5)), "Kostenschlüssel anpassen!")</f>
        <v/>
      </c>
      <c r="J141" s="419"/>
    </row>
    <row r="142" spans="1:10" ht="15" x14ac:dyDescent="0.25">
      <c r="A142" s="441"/>
      <c r="B142" s="418"/>
      <c r="C142" s="435" t="s">
        <v>544</v>
      </c>
      <c r="D142" s="418"/>
      <c r="E142" s="419"/>
      <c r="F142" s="419"/>
      <c r="G142" s="435" t="s">
        <v>544</v>
      </c>
      <c r="H142" s="418"/>
      <c r="I142" s="387" t="str">
        <f>_xlfn.IFNA(IF(ISBLANK($H142),"",INDEX(A2_SaLi!$A$8:$E$507,MATCH(A3_Hinzu_Kürz!$H142,'Drop-Down Listen'!$L$2:$L$502,0),5)), "Kostenschlüssel anpassen!")</f>
        <v/>
      </c>
      <c r="J142" s="419"/>
    </row>
    <row r="143" spans="1:10" ht="15" x14ac:dyDescent="0.25">
      <c r="A143" s="441"/>
      <c r="B143" s="418"/>
      <c r="C143" s="435" t="s">
        <v>544</v>
      </c>
      <c r="D143" s="418"/>
      <c r="E143" s="419"/>
      <c r="F143" s="419"/>
      <c r="G143" s="435" t="s">
        <v>544</v>
      </c>
      <c r="H143" s="418"/>
      <c r="I143" s="387" t="str">
        <f>_xlfn.IFNA(IF(ISBLANK($H143),"",INDEX(A2_SaLi!$A$8:$E$507,MATCH(A3_Hinzu_Kürz!$H143,'Drop-Down Listen'!$L$2:$L$502,0),5)), "Kostenschlüssel anpassen!")</f>
        <v/>
      </c>
      <c r="J143" s="419"/>
    </row>
    <row r="144" spans="1:10" ht="15" x14ac:dyDescent="0.25">
      <c r="A144" s="441"/>
      <c r="B144" s="418"/>
      <c r="C144" s="435" t="s">
        <v>544</v>
      </c>
      <c r="D144" s="418"/>
      <c r="E144" s="419"/>
      <c r="F144" s="419"/>
      <c r="G144" s="435" t="s">
        <v>544</v>
      </c>
      <c r="H144" s="418"/>
      <c r="I144" s="387" t="str">
        <f>_xlfn.IFNA(IF(ISBLANK($H144),"",INDEX(A2_SaLi!$A$8:$E$507,MATCH(A3_Hinzu_Kürz!$H144,'Drop-Down Listen'!$L$2:$L$502,0),5)), "Kostenschlüssel anpassen!")</f>
        <v/>
      </c>
      <c r="J144" s="419"/>
    </row>
    <row r="145" spans="1:10" ht="15" x14ac:dyDescent="0.25">
      <c r="A145" s="441"/>
      <c r="B145" s="418"/>
      <c r="C145" s="435" t="s">
        <v>544</v>
      </c>
      <c r="D145" s="418"/>
      <c r="E145" s="419"/>
      <c r="F145" s="419"/>
      <c r="G145" s="435" t="s">
        <v>544</v>
      </c>
      <c r="H145" s="418"/>
      <c r="I145" s="387" t="str">
        <f>_xlfn.IFNA(IF(ISBLANK($H145),"",INDEX(A2_SaLi!$A$8:$E$507,MATCH(A3_Hinzu_Kürz!$H145,'Drop-Down Listen'!$L$2:$L$502,0),5)), "Kostenschlüssel anpassen!")</f>
        <v/>
      </c>
      <c r="J145" s="419"/>
    </row>
    <row r="146" spans="1:10" ht="15" x14ac:dyDescent="0.25">
      <c r="A146" s="441"/>
      <c r="B146" s="418"/>
      <c r="C146" s="435" t="s">
        <v>544</v>
      </c>
      <c r="D146" s="418"/>
      <c r="E146" s="419"/>
      <c r="F146" s="419"/>
      <c r="G146" s="435" t="s">
        <v>544</v>
      </c>
      <c r="H146" s="418"/>
      <c r="I146" s="387" t="str">
        <f>_xlfn.IFNA(IF(ISBLANK($H146),"",INDEX(A2_SaLi!$A$8:$E$507,MATCH(A3_Hinzu_Kürz!$H146,'Drop-Down Listen'!$L$2:$L$502,0),5)), "Kostenschlüssel anpassen!")</f>
        <v/>
      </c>
      <c r="J146" s="419"/>
    </row>
    <row r="147" spans="1:10" ht="15" x14ac:dyDescent="0.25">
      <c r="A147" s="441"/>
      <c r="B147" s="418"/>
      <c r="C147" s="435" t="s">
        <v>544</v>
      </c>
      <c r="D147" s="418"/>
      <c r="E147" s="419"/>
      <c r="F147" s="419"/>
      <c r="G147" s="435" t="s">
        <v>544</v>
      </c>
      <c r="H147" s="418"/>
      <c r="I147" s="387" t="str">
        <f>_xlfn.IFNA(IF(ISBLANK($H147),"",INDEX(A2_SaLi!$A$8:$E$507,MATCH(A3_Hinzu_Kürz!$H147,'Drop-Down Listen'!$L$2:$L$502,0),5)), "Kostenschlüssel anpassen!")</f>
        <v/>
      </c>
      <c r="J147" s="419"/>
    </row>
    <row r="148" spans="1:10" ht="15" x14ac:dyDescent="0.25">
      <c r="A148" s="441"/>
      <c r="B148" s="418"/>
      <c r="C148" s="435" t="s">
        <v>544</v>
      </c>
      <c r="D148" s="418"/>
      <c r="E148" s="419"/>
      <c r="F148" s="419"/>
      <c r="G148" s="435" t="s">
        <v>544</v>
      </c>
      <c r="H148" s="418"/>
      <c r="I148" s="387" t="str">
        <f>_xlfn.IFNA(IF(ISBLANK($H148),"",INDEX(A2_SaLi!$A$8:$E$507,MATCH(A3_Hinzu_Kürz!$H148,'Drop-Down Listen'!$L$2:$L$502,0),5)), "Kostenschlüssel anpassen!")</f>
        <v/>
      </c>
      <c r="J148" s="419"/>
    </row>
    <row r="149" spans="1:10" ht="15" x14ac:dyDescent="0.25">
      <c r="A149" s="441"/>
      <c r="B149" s="418"/>
      <c r="C149" s="435" t="s">
        <v>544</v>
      </c>
      <c r="D149" s="418"/>
      <c r="E149" s="419"/>
      <c r="F149" s="419"/>
      <c r="G149" s="435" t="s">
        <v>544</v>
      </c>
      <c r="H149" s="418"/>
      <c r="I149" s="387" t="str">
        <f>_xlfn.IFNA(IF(ISBLANK($H149),"",INDEX(A2_SaLi!$A$8:$E$507,MATCH(A3_Hinzu_Kürz!$H149,'Drop-Down Listen'!$L$2:$L$502,0),5)), "Kostenschlüssel anpassen!")</f>
        <v/>
      </c>
      <c r="J149" s="419"/>
    </row>
    <row r="150" spans="1:10" ht="15" x14ac:dyDescent="0.25">
      <c r="A150" s="441"/>
      <c r="B150" s="418"/>
      <c r="C150" s="435" t="s">
        <v>544</v>
      </c>
      <c r="D150" s="418"/>
      <c r="E150" s="419"/>
      <c r="F150" s="419"/>
      <c r="G150" s="435" t="s">
        <v>544</v>
      </c>
      <c r="H150" s="418"/>
      <c r="I150" s="387" t="str">
        <f>_xlfn.IFNA(IF(ISBLANK($H150),"",INDEX(A2_SaLi!$A$8:$E$507,MATCH(A3_Hinzu_Kürz!$H150,'Drop-Down Listen'!$L$2:$L$502,0),5)), "Kostenschlüssel anpassen!")</f>
        <v/>
      </c>
      <c r="J150" s="419"/>
    </row>
    <row r="151" spans="1:10" ht="15" x14ac:dyDescent="0.25">
      <c r="A151" s="441"/>
      <c r="B151" s="418"/>
      <c r="C151" s="435" t="s">
        <v>544</v>
      </c>
      <c r="D151" s="418"/>
      <c r="E151" s="419"/>
      <c r="F151" s="419"/>
      <c r="G151" s="435" t="s">
        <v>544</v>
      </c>
      <c r="H151" s="418"/>
      <c r="I151" s="387" t="str">
        <f>_xlfn.IFNA(IF(ISBLANK($H151),"",INDEX(A2_SaLi!$A$8:$E$507,MATCH(A3_Hinzu_Kürz!$H151,'Drop-Down Listen'!$L$2:$L$502,0),5)), "Kostenschlüssel anpassen!")</f>
        <v/>
      </c>
      <c r="J151" s="419"/>
    </row>
    <row r="152" spans="1:10" ht="15" x14ac:dyDescent="0.25">
      <c r="A152" s="441"/>
      <c r="B152" s="418"/>
      <c r="C152" s="435" t="s">
        <v>544</v>
      </c>
      <c r="D152" s="418"/>
      <c r="E152" s="419"/>
      <c r="F152" s="419"/>
      <c r="G152" s="435" t="s">
        <v>544</v>
      </c>
      <c r="H152" s="418"/>
      <c r="I152" s="387" t="str">
        <f>_xlfn.IFNA(IF(ISBLANK($H152),"",INDEX(A2_SaLi!$A$8:$E$507,MATCH(A3_Hinzu_Kürz!$H152,'Drop-Down Listen'!$L$2:$L$502,0),5)), "Kostenschlüssel anpassen!")</f>
        <v/>
      </c>
      <c r="J152" s="419"/>
    </row>
    <row r="153" spans="1:10" ht="15" x14ac:dyDescent="0.25">
      <c r="A153" s="441"/>
      <c r="B153" s="418"/>
      <c r="C153" s="435" t="s">
        <v>544</v>
      </c>
      <c r="D153" s="418"/>
      <c r="E153" s="419"/>
      <c r="F153" s="419"/>
      <c r="G153" s="435" t="s">
        <v>544</v>
      </c>
      <c r="H153" s="418"/>
      <c r="I153" s="387" t="str">
        <f>_xlfn.IFNA(IF(ISBLANK($H153),"",INDEX(A2_SaLi!$A$8:$E$507,MATCH(A3_Hinzu_Kürz!$H153,'Drop-Down Listen'!$L$2:$L$502,0),5)), "Kostenschlüssel anpassen!")</f>
        <v/>
      </c>
      <c r="J153" s="419"/>
    </row>
    <row r="154" spans="1:10" ht="15" x14ac:dyDescent="0.25">
      <c r="A154" s="441"/>
      <c r="B154" s="418"/>
      <c r="C154" s="435" t="s">
        <v>544</v>
      </c>
      <c r="D154" s="418"/>
      <c r="E154" s="419"/>
      <c r="F154" s="419"/>
      <c r="G154" s="435" t="s">
        <v>544</v>
      </c>
      <c r="H154" s="418"/>
      <c r="I154" s="387" t="str">
        <f>_xlfn.IFNA(IF(ISBLANK($H154),"",INDEX(A2_SaLi!$A$8:$E$507,MATCH(A3_Hinzu_Kürz!$H154,'Drop-Down Listen'!$L$2:$L$502,0),5)), "Kostenschlüssel anpassen!")</f>
        <v/>
      </c>
      <c r="J154" s="419"/>
    </row>
    <row r="155" spans="1:10" ht="15" x14ac:dyDescent="0.25">
      <c r="A155" s="441"/>
      <c r="B155" s="418"/>
      <c r="C155" s="435" t="s">
        <v>544</v>
      </c>
      <c r="D155" s="418"/>
      <c r="E155" s="419"/>
      <c r="F155" s="419"/>
      <c r="G155" s="435" t="s">
        <v>544</v>
      </c>
      <c r="H155" s="418"/>
      <c r="I155" s="387" t="str">
        <f>_xlfn.IFNA(IF(ISBLANK($H155),"",INDEX(A2_SaLi!$A$8:$E$507,MATCH(A3_Hinzu_Kürz!$H155,'Drop-Down Listen'!$L$2:$L$502,0),5)), "Kostenschlüssel anpassen!")</f>
        <v/>
      </c>
      <c r="J155" s="419"/>
    </row>
    <row r="156" spans="1:10" ht="15" x14ac:dyDescent="0.25">
      <c r="A156" s="441"/>
      <c r="B156" s="418"/>
      <c r="C156" s="435" t="s">
        <v>544</v>
      </c>
      <c r="D156" s="418"/>
      <c r="E156" s="419"/>
      <c r="F156" s="419"/>
      <c r="G156" s="435" t="s">
        <v>544</v>
      </c>
      <c r="H156" s="418"/>
      <c r="I156" s="387" t="str">
        <f>_xlfn.IFNA(IF(ISBLANK($H156),"",INDEX(A2_SaLi!$A$8:$E$507,MATCH(A3_Hinzu_Kürz!$H156,'Drop-Down Listen'!$L$2:$L$502,0),5)), "Kostenschlüssel anpassen!")</f>
        <v/>
      </c>
      <c r="J156" s="419"/>
    </row>
    <row r="157" spans="1:10" ht="15" x14ac:dyDescent="0.25">
      <c r="A157" s="441"/>
      <c r="B157" s="418"/>
      <c r="C157" s="435" t="s">
        <v>544</v>
      </c>
      <c r="D157" s="418"/>
      <c r="E157" s="419"/>
      <c r="F157" s="419"/>
      <c r="G157" s="435" t="s">
        <v>544</v>
      </c>
      <c r="H157" s="418"/>
      <c r="I157" s="387" t="str">
        <f>_xlfn.IFNA(IF(ISBLANK($H157),"",INDEX(A2_SaLi!$A$8:$E$507,MATCH(A3_Hinzu_Kürz!$H157,'Drop-Down Listen'!$L$2:$L$502,0),5)), "Kostenschlüssel anpassen!")</f>
        <v/>
      </c>
      <c r="J157" s="419"/>
    </row>
    <row r="158" spans="1:10" ht="15" x14ac:dyDescent="0.25">
      <c r="A158" s="441"/>
      <c r="B158" s="418"/>
      <c r="C158" s="435" t="s">
        <v>544</v>
      </c>
      <c r="D158" s="418"/>
      <c r="E158" s="419"/>
      <c r="F158" s="419"/>
      <c r="G158" s="435" t="s">
        <v>544</v>
      </c>
      <c r="H158" s="418"/>
      <c r="I158" s="387" t="str">
        <f>_xlfn.IFNA(IF(ISBLANK($H158),"",INDEX(A2_SaLi!$A$8:$E$507,MATCH(A3_Hinzu_Kürz!$H158,'Drop-Down Listen'!$L$2:$L$502,0),5)), "Kostenschlüssel anpassen!")</f>
        <v/>
      </c>
      <c r="J158" s="419"/>
    </row>
    <row r="159" spans="1:10" ht="15" x14ac:dyDescent="0.25">
      <c r="A159" s="441"/>
      <c r="B159" s="418"/>
      <c r="C159" s="435" t="s">
        <v>544</v>
      </c>
      <c r="D159" s="418"/>
      <c r="E159" s="419"/>
      <c r="F159" s="419"/>
      <c r="G159" s="435" t="s">
        <v>544</v>
      </c>
      <c r="H159" s="418"/>
      <c r="I159" s="387" t="str">
        <f>_xlfn.IFNA(IF(ISBLANK($H159),"",INDEX(A2_SaLi!$A$8:$E$507,MATCH(A3_Hinzu_Kürz!$H159,'Drop-Down Listen'!$L$2:$L$502,0),5)), "Kostenschlüssel anpassen!")</f>
        <v/>
      </c>
      <c r="J159" s="419"/>
    </row>
    <row r="160" spans="1:10" ht="15" x14ac:dyDescent="0.25">
      <c r="A160" s="441"/>
      <c r="B160" s="418"/>
      <c r="C160" s="435" t="s">
        <v>544</v>
      </c>
      <c r="D160" s="418"/>
      <c r="E160" s="419"/>
      <c r="F160" s="419"/>
      <c r="G160" s="435" t="s">
        <v>544</v>
      </c>
      <c r="H160" s="418"/>
      <c r="I160" s="387" t="str">
        <f>_xlfn.IFNA(IF(ISBLANK($H160),"",INDEX(A2_SaLi!$A$8:$E$507,MATCH(A3_Hinzu_Kürz!$H160,'Drop-Down Listen'!$L$2:$L$502,0),5)), "Kostenschlüssel anpassen!")</f>
        <v/>
      </c>
      <c r="J160" s="419"/>
    </row>
    <row r="161" spans="1:10" ht="15" x14ac:dyDescent="0.25">
      <c r="A161" s="441"/>
      <c r="B161" s="418"/>
      <c r="C161" s="435" t="s">
        <v>544</v>
      </c>
      <c r="D161" s="418"/>
      <c r="E161" s="419"/>
      <c r="F161" s="419"/>
      <c r="G161" s="435" t="s">
        <v>544</v>
      </c>
      <c r="H161" s="418"/>
      <c r="I161" s="387" t="str">
        <f>_xlfn.IFNA(IF(ISBLANK($H161),"",INDEX(A2_SaLi!$A$8:$E$507,MATCH(A3_Hinzu_Kürz!$H161,'Drop-Down Listen'!$L$2:$L$502,0),5)), "Kostenschlüssel anpassen!")</f>
        <v/>
      </c>
      <c r="J161" s="419"/>
    </row>
    <row r="162" spans="1:10" ht="15" x14ac:dyDescent="0.25">
      <c r="A162" s="441"/>
      <c r="B162" s="418"/>
      <c r="C162" s="435" t="s">
        <v>544</v>
      </c>
      <c r="D162" s="418"/>
      <c r="E162" s="419"/>
      <c r="F162" s="419"/>
      <c r="G162" s="435" t="s">
        <v>544</v>
      </c>
      <c r="H162" s="418"/>
      <c r="I162" s="387" t="str">
        <f>_xlfn.IFNA(IF(ISBLANK($H162),"",INDEX(A2_SaLi!$A$8:$E$507,MATCH(A3_Hinzu_Kürz!$H162,'Drop-Down Listen'!$L$2:$L$502,0),5)), "Kostenschlüssel anpassen!")</f>
        <v/>
      </c>
      <c r="J162" s="419"/>
    </row>
    <row r="163" spans="1:10" ht="15" x14ac:dyDescent="0.25">
      <c r="A163" s="441"/>
      <c r="B163" s="418"/>
      <c r="C163" s="435" t="s">
        <v>544</v>
      </c>
      <c r="D163" s="418"/>
      <c r="E163" s="419"/>
      <c r="F163" s="419"/>
      <c r="G163" s="435" t="s">
        <v>544</v>
      </c>
      <c r="H163" s="418"/>
      <c r="I163" s="387" t="str">
        <f>_xlfn.IFNA(IF(ISBLANK($H163),"",INDEX(A2_SaLi!$A$8:$E$507,MATCH(A3_Hinzu_Kürz!$H163,'Drop-Down Listen'!$L$2:$L$502,0),5)), "Kostenschlüssel anpassen!")</f>
        <v/>
      </c>
      <c r="J163" s="419"/>
    </row>
    <row r="164" spans="1:10" ht="15" x14ac:dyDescent="0.25">
      <c r="A164" s="441"/>
      <c r="B164" s="418"/>
      <c r="C164" s="435" t="s">
        <v>544</v>
      </c>
      <c r="D164" s="418"/>
      <c r="E164" s="419"/>
      <c r="F164" s="419"/>
      <c r="G164" s="435" t="s">
        <v>544</v>
      </c>
      <c r="H164" s="418"/>
      <c r="I164" s="387" t="str">
        <f>_xlfn.IFNA(IF(ISBLANK($H164),"",INDEX(A2_SaLi!$A$8:$E$507,MATCH(A3_Hinzu_Kürz!$H164,'Drop-Down Listen'!$L$2:$L$502,0),5)), "Kostenschlüssel anpassen!")</f>
        <v/>
      </c>
      <c r="J164" s="419"/>
    </row>
    <row r="165" spans="1:10" ht="15" x14ac:dyDescent="0.25">
      <c r="A165" s="441"/>
      <c r="B165" s="418"/>
      <c r="C165" s="435" t="s">
        <v>544</v>
      </c>
      <c r="D165" s="418"/>
      <c r="E165" s="419"/>
      <c r="F165" s="419"/>
      <c r="G165" s="435" t="s">
        <v>544</v>
      </c>
      <c r="H165" s="418"/>
      <c r="I165" s="387" t="str">
        <f>_xlfn.IFNA(IF(ISBLANK($H165),"",INDEX(A2_SaLi!$A$8:$E$507,MATCH(A3_Hinzu_Kürz!$H165,'Drop-Down Listen'!$L$2:$L$502,0),5)), "Kostenschlüssel anpassen!")</f>
        <v/>
      </c>
      <c r="J165" s="419"/>
    </row>
    <row r="166" spans="1:10" ht="15" x14ac:dyDescent="0.25">
      <c r="A166" s="441"/>
      <c r="B166" s="418"/>
      <c r="C166" s="435" t="s">
        <v>544</v>
      </c>
      <c r="D166" s="418"/>
      <c r="E166" s="419"/>
      <c r="F166" s="419"/>
      <c r="G166" s="435" t="s">
        <v>544</v>
      </c>
      <c r="H166" s="418"/>
      <c r="I166" s="387" t="str">
        <f>_xlfn.IFNA(IF(ISBLANK($H166),"",INDEX(A2_SaLi!$A$8:$E$507,MATCH(A3_Hinzu_Kürz!$H166,'Drop-Down Listen'!$L$2:$L$502,0),5)), "Kostenschlüssel anpassen!")</f>
        <v/>
      </c>
      <c r="J166" s="419"/>
    </row>
    <row r="167" spans="1:10" ht="15" x14ac:dyDescent="0.25">
      <c r="A167" s="441"/>
      <c r="B167" s="418"/>
      <c r="C167" s="435" t="s">
        <v>544</v>
      </c>
      <c r="D167" s="418"/>
      <c r="E167" s="419"/>
      <c r="F167" s="419"/>
      <c r="G167" s="435" t="s">
        <v>544</v>
      </c>
      <c r="H167" s="418"/>
      <c r="I167" s="387" t="str">
        <f>_xlfn.IFNA(IF(ISBLANK($H167),"",INDEX(A2_SaLi!$A$8:$E$507,MATCH(A3_Hinzu_Kürz!$H167,'Drop-Down Listen'!$L$2:$L$502,0),5)), "Kostenschlüssel anpassen!")</f>
        <v/>
      </c>
      <c r="J167" s="419"/>
    </row>
    <row r="168" spans="1:10" ht="15" x14ac:dyDescent="0.25">
      <c r="A168" s="441"/>
      <c r="B168" s="418"/>
      <c r="C168" s="435" t="s">
        <v>544</v>
      </c>
      <c r="D168" s="418"/>
      <c r="E168" s="419"/>
      <c r="F168" s="419"/>
      <c r="G168" s="435" t="s">
        <v>544</v>
      </c>
      <c r="H168" s="418"/>
      <c r="I168" s="387" t="str">
        <f>_xlfn.IFNA(IF(ISBLANK($H168),"",INDEX(A2_SaLi!$A$8:$E$507,MATCH(A3_Hinzu_Kürz!$H168,'Drop-Down Listen'!$L$2:$L$502,0),5)), "Kostenschlüssel anpassen!")</f>
        <v/>
      </c>
      <c r="J168" s="419"/>
    </row>
    <row r="169" spans="1:10" ht="15" x14ac:dyDescent="0.25">
      <c r="A169" s="441"/>
      <c r="B169" s="418"/>
      <c r="C169" s="435" t="s">
        <v>544</v>
      </c>
      <c r="D169" s="418"/>
      <c r="E169" s="419"/>
      <c r="F169" s="419"/>
      <c r="G169" s="435" t="s">
        <v>544</v>
      </c>
      <c r="H169" s="418"/>
      <c r="I169" s="387" t="str">
        <f>_xlfn.IFNA(IF(ISBLANK($H169),"",INDEX(A2_SaLi!$A$8:$E$507,MATCH(A3_Hinzu_Kürz!$H169,'Drop-Down Listen'!$L$2:$L$502,0),5)), "Kostenschlüssel anpassen!")</f>
        <v/>
      </c>
      <c r="J169" s="419"/>
    </row>
    <row r="170" spans="1:10" ht="15" x14ac:dyDescent="0.25">
      <c r="A170" s="441"/>
      <c r="B170" s="418"/>
      <c r="C170" s="435" t="s">
        <v>544</v>
      </c>
      <c r="D170" s="418"/>
      <c r="E170" s="419"/>
      <c r="F170" s="419"/>
      <c r="G170" s="435" t="s">
        <v>544</v>
      </c>
      <c r="H170" s="418"/>
      <c r="I170" s="387" t="str">
        <f>_xlfn.IFNA(IF(ISBLANK($H170),"",INDEX(A2_SaLi!$A$8:$E$507,MATCH(A3_Hinzu_Kürz!$H170,'Drop-Down Listen'!$L$2:$L$502,0),5)), "Kostenschlüssel anpassen!")</f>
        <v/>
      </c>
      <c r="J170" s="419"/>
    </row>
    <row r="171" spans="1:10" ht="15" x14ac:dyDescent="0.25">
      <c r="A171" s="441"/>
      <c r="B171" s="418"/>
      <c r="C171" s="435" t="s">
        <v>544</v>
      </c>
      <c r="D171" s="418"/>
      <c r="E171" s="419"/>
      <c r="F171" s="419"/>
      <c r="G171" s="435" t="s">
        <v>544</v>
      </c>
      <c r="H171" s="418"/>
      <c r="I171" s="387" t="str">
        <f>_xlfn.IFNA(IF(ISBLANK($H171),"",INDEX(A2_SaLi!$A$8:$E$507,MATCH(A3_Hinzu_Kürz!$H171,'Drop-Down Listen'!$L$2:$L$502,0),5)), "Kostenschlüssel anpassen!")</f>
        <v/>
      </c>
      <c r="J171" s="419"/>
    </row>
    <row r="172" spans="1:10" ht="15" x14ac:dyDescent="0.25">
      <c r="A172" s="441"/>
      <c r="B172" s="418"/>
      <c r="C172" s="435" t="s">
        <v>544</v>
      </c>
      <c r="D172" s="418"/>
      <c r="E172" s="419"/>
      <c r="F172" s="419"/>
      <c r="G172" s="435" t="s">
        <v>544</v>
      </c>
      <c r="H172" s="418"/>
      <c r="I172" s="387" t="str">
        <f>_xlfn.IFNA(IF(ISBLANK($H172),"",INDEX(A2_SaLi!$A$8:$E$507,MATCH(A3_Hinzu_Kürz!$H172,'Drop-Down Listen'!$L$2:$L$502,0),5)), "Kostenschlüssel anpassen!")</f>
        <v/>
      </c>
      <c r="J172" s="419"/>
    </row>
    <row r="173" spans="1:10" ht="15" x14ac:dyDescent="0.25">
      <c r="A173" s="441"/>
      <c r="B173" s="418"/>
      <c r="C173" s="435" t="s">
        <v>544</v>
      </c>
      <c r="D173" s="418"/>
      <c r="E173" s="419"/>
      <c r="F173" s="419"/>
      <c r="G173" s="435" t="s">
        <v>544</v>
      </c>
      <c r="H173" s="418"/>
      <c r="I173" s="387" t="str">
        <f>_xlfn.IFNA(IF(ISBLANK($H173),"",INDEX(A2_SaLi!$A$8:$E$507,MATCH(A3_Hinzu_Kürz!$H173,'Drop-Down Listen'!$L$2:$L$502,0),5)), "Kostenschlüssel anpassen!")</f>
        <v/>
      </c>
      <c r="J173" s="419"/>
    </row>
    <row r="174" spans="1:10" ht="15" x14ac:dyDescent="0.25">
      <c r="A174" s="441"/>
      <c r="B174" s="418"/>
      <c r="C174" s="435" t="s">
        <v>544</v>
      </c>
      <c r="D174" s="418"/>
      <c r="E174" s="419"/>
      <c r="F174" s="419"/>
      <c r="G174" s="435" t="s">
        <v>544</v>
      </c>
      <c r="H174" s="418"/>
      <c r="I174" s="387" t="str">
        <f>_xlfn.IFNA(IF(ISBLANK($H174),"",INDEX(A2_SaLi!$A$8:$E$507,MATCH(A3_Hinzu_Kürz!$H174,'Drop-Down Listen'!$L$2:$L$502,0),5)), "Kostenschlüssel anpassen!")</f>
        <v/>
      </c>
      <c r="J174" s="419"/>
    </row>
    <row r="175" spans="1:10" ht="15" x14ac:dyDescent="0.25">
      <c r="A175" s="441"/>
      <c r="B175" s="418"/>
      <c r="C175" s="435" t="s">
        <v>544</v>
      </c>
      <c r="D175" s="418"/>
      <c r="E175" s="419"/>
      <c r="F175" s="419"/>
      <c r="G175" s="435" t="s">
        <v>544</v>
      </c>
      <c r="H175" s="418"/>
      <c r="I175" s="387" t="str">
        <f>_xlfn.IFNA(IF(ISBLANK($H175),"",INDEX(A2_SaLi!$A$8:$E$507,MATCH(A3_Hinzu_Kürz!$H175,'Drop-Down Listen'!$L$2:$L$502,0),5)), "Kostenschlüssel anpassen!")</f>
        <v/>
      </c>
      <c r="J175" s="419"/>
    </row>
    <row r="176" spans="1:10" ht="15" x14ac:dyDescent="0.25">
      <c r="A176" s="441"/>
      <c r="B176" s="418"/>
      <c r="C176" s="435" t="s">
        <v>544</v>
      </c>
      <c r="D176" s="418"/>
      <c r="E176" s="419"/>
      <c r="F176" s="419"/>
      <c r="G176" s="435" t="s">
        <v>544</v>
      </c>
      <c r="H176" s="418"/>
      <c r="I176" s="387" t="str">
        <f>_xlfn.IFNA(IF(ISBLANK($H176),"",INDEX(A2_SaLi!$A$8:$E$507,MATCH(A3_Hinzu_Kürz!$H176,'Drop-Down Listen'!$L$2:$L$502,0),5)), "Kostenschlüssel anpassen!")</f>
        <v/>
      </c>
      <c r="J176" s="419"/>
    </row>
    <row r="177" spans="1:10" ht="15" x14ac:dyDescent="0.25">
      <c r="A177" s="441"/>
      <c r="B177" s="418"/>
      <c r="C177" s="435" t="s">
        <v>544</v>
      </c>
      <c r="D177" s="418"/>
      <c r="E177" s="419"/>
      <c r="F177" s="419"/>
      <c r="G177" s="435" t="s">
        <v>544</v>
      </c>
      <c r="H177" s="418"/>
      <c r="I177" s="387" t="str">
        <f>_xlfn.IFNA(IF(ISBLANK($H177),"",INDEX(A2_SaLi!$A$8:$E$507,MATCH(A3_Hinzu_Kürz!$H177,'Drop-Down Listen'!$L$2:$L$502,0),5)), "Kostenschlüssel anpassen!")</f>
        <v/>
      </c>
      <c r="J177" s="419"/>
    </row>
    <row r="178" spans="1:10" ht="15" x14ac:dyDescent="0.25">
      <c r="A178" s="441"/>
      <c r="B178" s="418"/>
      <c r="C178" s="435" t="s">
        <v>544</v>
      </c>
      <c r="D178" s="418"/>
      <c r="E178" s="419"/>
      <c r="F178" s="419"/>
      <c r="G178" s="435" t="s">
        <v>544</v>
      </c>
      <c r="H178" s="418"/>
      <c r="I178" s="387" t="str">
        <f>_xlfn.IFNA(IF(ISBLANK($H178),"",INDEX(A2_SaLi!$A$8:$E$507,MATCH(A3_Hinzu_Kürz!$H178,'Drop-Down Listen'!$L$2:$L$502,0),5)), "Kostenschlüssel anpassen!")</f>
        <v/>
      </c>
      <c r="J178" s="419"/>
    </row>
    <row r="179" spans="1:10" ht="15" x14ac:dyDescent="0.25">
      <c r="A179" s="441"/>
      <c r="B179" s="418"/>
      <c r="C179" s="435" t="s">
        <v>544</v>
      </c>
      <c r="D179" s="418"/>
      <c r="E179" s="419"/>
      <c r="F179" s="419"/>
      <c r="G179" s="435" t="s">
        <v>544</v>
      </c>
      <c r="H179" s="418"/>
      <c r="I179" s="387" t="str">
        <f>_xlfn.IFNA(IF(ISBLANK($H179),"",INDEX(A2_SaLi!$A$8:$E$507,MATCH(A3_Hinzu_Kürz!$H179,'Drop-Down Listen'!$L$2:$L$502,0),5)), "Kostenschlüssel anpassen!")</f>
        <v/>
      </c>
      <c r="J179" s="419"/>
    </row>
    <row r="180" spans="1:10" ht="15" x14ac:dyDescent="0.25">
      <c r="A180" s="441"/>
      <c r="B180" s="418"/>
      <c r="C180" s="435" t="s">
        <v>544</v>
      </c>
      <c r="D180" s="418"/>
      <c r="E180" s="419"/>
      <c r="F180" s="419"/>
      <c r="G180" s="435" t="s">
        <v>544</v>
      </c>
      <c r="H180" s="418"/>
      <c r="I180" s="387" t="str">
        <f>_xlfn.IFNA(IF(ISBLANK($H180),"",INDEX(A2_SaLi!$A$8:$E$507,MATCH(A3_Hinzu_Kürz!$H180,'Drop-Down Listen'!$L$2:$L$502,0),5)), "Kostenschlüssel anpassen!")</f>
        <v/>
      </c>
      <c r="J180" s="419"/>
    </row>
    <row r="181" spans="1:10" ht="15" x14ac:dyDescent="0.25">
      <c r="A181" s="441"/>
      <c r="B181" s="418"/>
      <c r="C181" s="435" t="s">
        <v>544</v>
      </c>
      <c r="D181" s="418"/>
      <c r="E181" s="419"/>
      <c r="F181" s="419"/>
      <c r="G181" s="435" t="s">
        <v>544</v>
      </c>
      <c r="H181" s="418"/>
      <c r="I181" s="387" t="str">
        <f>_xlfn.IFNA(IF(ISBLANK($H181),"",INDEX(A2_SaLi!$A$8:$E$507,MATCH(A3_Hinzu_Kürz!$H181,'Drop-Down Listen'!$L$2:$L$502,0),5)), "Kostenschlüssel anpassen!")</f>
        <v/>
      </c>
      <c r="J181" s="419"/>
    </row>
    <row r="182" spans="1:10" ht="15" x14ac:dyDescent="0.25">
      <c r="A182" s="441"/>
      <c r="B182" s="418"/>
      <c r="C182" s="435" t="s">
        <v>544</v>
      </c>
      <c r="D182" s="418"/>
      <c r="E182" s="419"/>
      <c r="F182" s="419"/>
      <c r="G182" s="435" t="s">
        <v>544</v>
      </c>
      <c r="H182" s="418"/>
      <c r="I182" s="387" t="str">
        <f>_xlfn.IFNA(IF(ISBLANK($H182),"",INDEX(A2_SaLi!$A$8:$E$507,MATCH(A3_Hinzu_Kürz!$H182,'Drop-Down Listen'!$L$2:$L$502,0),5)), "Kostenschlüssel anpassen!")</f>
        <v/>
      </c>
      <c r="J182" s="419"/>
    </row>
    <row r="183" spans="1:10" ht="15" x14ac:dyDescent="0.25">
      <c r="A183" s="441"/>
      <c r="B183" s="418"/>
      <c r="C183" s="435" t="s">
        <v>544</v>
      </c>
      <c r="D183" s="418"/>
      <c r="E183" s="419"/>
      <c r="F183" s="419"/>
      <c r="G183" s="435" t="s">
        <v>544</v>
      </c>
      <c r="H183" s="418"/>
      <c r="I183" s="387" t="str">
        <f>_xlfn.IFNA(IF(ISBLANK($H183),"",INDEX(A2_SaLi!$A$8:$E$507,MATCH(A3_Hinzu_Kürz!$H183,'Drop-Down Listen'!$L$2:$L$502,0),5)), "Kostenschlüssel anpassen!")</f>
        <v/>
      </c>
      <c r="J183" s="419"/>
    </row>
    <row r="184" spans="1:10" ht="15" x14ac:dyDescent="0.25">
      <c r="A184" s="441"/>
      <c r="B184" s="418"/>
      <c r="C184" s="435" t="s">
        <v>544</v>
      </c>
      <c r="D184" s="418"/>
      <c r="E184" s="419"/>
      <c r="F184" s="419"/>
      <c r="G184" s="435" t="s">
        <v>544</v>
      </c>
      <c r="H184" s="418"/>
      <c r="I184" s="387" t="str">
        <f>_xlfn.IFNA(IF(ISBLANK($H184),"",INDEX(A2_SaLi!$A$8:$E$507,MATCH(A3_Hinzu_Kürz!$H184,'Drop-Down Listen'!$L$2:$L$502,0),5)), "Kostenschlüssel anpassen!")</f>
        <v/>
      </c>
      <c r="J184" s="419"/>
    </row>
    <row r="185" spans="1:10" ht="15" x14ac:dyDescent="0.25">
      <c r="A185" s="441"/>
      <c r="B185" s="418"/>
      <c r="C185" s="435" t="s">
        <v>544</v>
      </c>
      <c r="D185" s="418"/>
      <c r="E185" s="419"/>
      <c r="F185" s="419"/>
      <c r="G185" s="435" t="s">
        <v>544</v>
      </c>
      <c r="H185" s="418"/>
      <c r="I185" s="387" t="str">
        <f>_xlfn.IFNA(IF(ISBLANK($H185),"",INDEX(A2_SaLi!$A$8:$E$507,MATCH(A3_Hinzu_Kürz!$H185,'Drop-Down Listen'!$L$2:$L$502,0),5)), "Kostenschlüssel anpassen!")</f>
        <v/>
      </c>
      <c r="J185" s="419"/>
    </row>
    <row r="186" spans="1:10" ht="15" x14ac:dyDescent="0.25">
      <c r="A186" s="441"/>
      <c r="B186" s="418"/>
      <c r="C186" s="435" t="s">
        <v>544</v>
      </c>
      <c r="D186" s="418"/>
      <c r="E186" s="419"/>
      <c r="F186" s="419"/>
      <c r="G186" s="435" t="s">
        <v>544</v>
      </c>
      <c r="H186" s="418"/>
      <c r="I186" s="387" t="str">
        <f>_xlfn.IFNA(IF(ISBLANK($H186),"",INDEX(A2_SaLi!$A$8:$E$507,MATCH(A3_Hinzu_Kürz!$H186,'Drop-Down Listen'!$L$2:$L$502,0),5)), "Kostenschlüssel anpassen!")</f>
        <v/>
      </c>
      <c r="J186" s="419"/>
    </row>
    <row r="187" spans="1:10" ht="15" x14ac:dyDescent="0.25">
      <c r="A187" s="441"/>
      <c r="B187" s="418"/>
      <c r="C187" s="435" t="s">
        <v>544</v>
      </c>
      <c r="D187" s="418"/>
      <c r="E187" s="419"/>
      <c r="F187" s="419"/>
      <c r="G187" s="435" t="s">
        <v>544</v>
      </c>
      <c r="H187" s="418"/>
      <c r="I187" s="387" t="str">
        <f>_xlfn.IFNA(IF(ISBLANK($H187),"",INDEX(A2_SaLi!$A$8:$E$507,MATCH(A3_Hinzu_Kürz!$H187,'Drop-Down Listen'!$L$2:$L$502,0),5)), "Kostenschlüssel anpassen!")</f>
        <v/>
      </c>
      <c r="J187" s="419"/>
    </row>
    <row r="188" spans="1:10" ht="15" x14ac:dyDescent="0.25">
      <c r="A188" s="441"/>
      <c r="B188" s="418"/>
      <c r="C188" s="435" t="s">
        <v>544</v>
      </c>
      <c r="D188" s="418"/>
      <c r="E188" s="419"/>
      <c r="F188" s="419"/>
      <c r="G188" s="435" t="s">
        <v>544</v>
      </c>
      <c r="H188" s="418"/>
      <c r="I188" s="387" t="str">
        <f>_xlfn.IFNA(IF(ISBLANK($H188),"",INDEX(A2_SaLi!$A$8:$E$507,MATCH(A3_Hinzu_Kürz!$H188,'Drop-Down Listen'!$L$2:$L$502,0),5)), "Kostenschlüssel anpassen!")</f>
        <v/>
      </c>
      <c r="J188" s="419"/>
    </row>
    <row r="189" spans="1:10" ht="15" x14ac:dyDescent="0.25">
      <c r="A189" s="441"/>
      <c r="B189" s="418"/>
      <c r="C189" s="435" t="s">
        <v>544</v>
      </c>
      <c r="D189" s="418"/>
      <c r="E189" s="419"/>
      <c r="F189" s="419"/>
      <c r="G189" s="435" t="s">
        <v>544</v>
      </c>
      <c r="H189" s="418"/>
      <c r="I189" s="387" t="str">
        <f>_xlfn.IFNA(IF(ISBLANK($H189),"",INDEX(A2_SaLi!$A$8:$E$507,MATCH(A3_Hinzu_Kürz!$H189,'Drop-Down Listen'!$L$2:$L$502,0),5)), "Kostenschlüssel anpassen!")</f>
        <v/>
      </c>
      <c r="J189" s="419"/>
    </row>
    <row r="190" spans="1:10" ht="15" x14ac:dyDescent="0.25">
      <c r="A190" s="441"/>
      <c r="B190" s="418"/>
      <c r="C190" s="435" t="s">
        <v>544</v>
      </c>
      <c r="D190" s="418"/>
      <c r="E190" s="419"/>
      <c r="F190" s="419"/>
      <c r="G190" s="435" t="s">
        <v>544</v>
      </c>
      <c r="H190" s="418"/>
      <c r="I190" s="387" t="str">
        <f>_xlfn.IFNA(IF(ISBLANK($H190),"",INDEX(A2_SaLi!$A$8:$E$507,MATCH(A3_Hinzu_Kürz!$H190,'Drop-Down Listen'!$L$2:$L$502,0),5)), "Kostenschlüssel anpassen!")</f>
        <v/>
      </c>
      <c r="J190" s="419"/>
    </row>
    <row r="191" spans="1:10" ht="15" x14ac:dyDescent="0.25">
      <c r="A191" s="441"/>
      <c r="B191" s="418"/>
      <c r="C191" s="435" t="s">
        <v>544</v>
      </c>
      <c r="D191" s="418"/>
      <c r="E191" s="419"/>
      <c r="F191" s="419"/>
      <c r="G191" s="435" t="s">
        <v>544</v>
      </c>
      <c r="H191" s="418"/>
      <c r="I191" s="387" t="str">
        <f>_xlfn.IFNA(IF(ISBLANK($H191),"",INDEX(A2_SaLi!$A$8:$E$507,MATCH(A3_Hinzu_Kürz!$H191,'Drop-Down Listen'!$L$2:$L$502,0),5)), "Kostenschlüssel anpassen!")</f>
        <v/>
      </c>
      <c r="J191" s="419"/>
    </row>
    <row r="192" spans="1:10" ht="15" x14ac:dyDescent="0.25">
      <c r="A192" s="441"/>
      <c r="B192" s="418"/>
      <c r="C192" s="435" t="s">
        <v>544</v>
      </c>
      <c r="D192" s="418"/>
      <c r="E192" s="419"/>
      <c r="F192" s="419"/>
      <c r="G192" s="435" t="s">
        <v>544</v>
      </c>
      <c r="H192" s="418"/>
      <c r="I192" s="387" t="str">
        <f>_xlfn.IFNA(IF(ISBLANK($H192),"",INDEX(A2_SaLi!$A$8:$E$507,MATCH(A3_Hinzu_Kürz!$H192,'Drop-Down Listen'!$L$2:$L$502,0),5)), "Kostenschlüssel anpassen!")</f>
        <v/>
      </c>
      <c r="J192" s="419"/>
    </row>
    <row r="193" spans="1:10" ht="15" x14ac:dyDescent="0.25">
      <c r="A193" s="441"/>
      <c r="B193" s="418"/>
      <c r="C193" s="435" t="s">
        <v>544</v>
      </c>
      <c r="D193" s="418"/>
      <c r="E193" s="419"/>
      <c r="F193" s="419"/>
      <c r="G193" s="435" t="s">
        <v>544</v>
      </c>
      <c r="H193" s="418"/>
      <c r="I193" s="387" t="str">
        <f>_xlfn.IFNA(IF(ISBLANK($H193),"",INDEX(A2_SaLi!$A$8:$E$507,MATCH(A3_Hinzu_Kürz!$H193,'Drop-Down Listen'!$L$2:$L$502,0),5)), "Kostenschlüssel anpassen!")</f>
        <v/>
      </c>
      <c r="J193" s="419"/>
    </row>
    <row r="194" spans="1:10" ht="15" x14ac:dyDescent="0.25">
      <c r="A194" s="441"/>
      <c r="B194" s="418"/>
      <c r="C194" s="435" t="s">
        <v>544</v>
      </c>
      <c r="D194" s="418"/>
      <c r="E194" s="419"/>
      <c r="F194" s="419"/>
      <c r="G194" s="435" t="s">
        <v>544</v>
      </c>
      <c r="H194" s="418"/>
      <c r="I194" s="387" t="str">
        <f>_xlfn.IFNA(IF(ISBLANK($H194),"",INDEX(A2_SaLi!$A$8:$E$507,MATCH(A3_Hinzu_Kürz!$H194,'Drop-Down Listen'!$L$2:$L$502,0),5)), "Kostenschlüssel anpassen!")</f>
        <v/>
      </c>
      <c r="J194" s="419"/>
    </row>
    <row r="195" spans="1:10" ht="15" x14ac:dyDescent="0.25">
      <c r="A195" s="441"/>
      <c r="B195" s="418"/>
      <c r="C195" s="435" t="s">
        <v>544</v>
      </c>
      <c r="D195" s="418"/>
      <c r="E195" s="419"/>
      <c r="F195" s="419"/>
      <c r="G195" s="435" t="s">
        <v>544</v>
      </c>
      <c r="H195" s="418"/>
      <c r="I195" s="387" t="str">
        <f>_xlfn.IFNA(IF(ISBLANK($H195),"",INDEX(A2_SaLi!$A$8:$E$507,MATCH(A3_Hinzu_Kürz!$H195,'Drop-Down Listen'!$L$2:$L$502,0),5)), "Kostenschlüssel anpassen!")</f>
        <v/>
      </c>
      <c r="J195" s="419"/>
    </row>
    <row r="196" spans="1:10" ht="15" x14ac:dyDescent="0.25">
      <c r="A196" s="441"/>
      <c r="B196" s="418"/>
      <c r="C196" s="435" t="s">
        <v>544</v>
      </c>
      <c r="D196" s="418"/>
      <c r="E196" s="419"/>
      <c r="F196" s="419"/>
      <c r="G196" s="435" t="s">
        <v>544</v>
      </c>
      <c r="H196" s="418"/>
      <c r="I196" s="387" t="str">
        <f>_xlfn.IFNA(IF(ISBLANK($H196),"",INDEX(A2_SaLi!$A$8:$E$507,MATCH(A3_Hinzu_Kürz!$H196,'Drop-Down Listen'!$L$2:$L$502,0),5)), "Kostenschlüssel anpassen!")</f>
        <v/>
      </c>
      <c r="J196" s="419"/>
    </row>
    <row r="197" spans="1:10" ht="15" x14ac:dyDescent="0.25">
      <c r="A197" s="441"/>
      <c r="B197" s="418"/>
      <c r="C197" s="435" t="s">
        <v>544</v>
      </c>
      <c r="D197" s="418"/>
      <c r="E197" s="419"/>
      <c r="F197" s="419"/>
      <c r="G197" s="435" t="s">
        <v>544</v>
      </c>
      <c r="H197" s="418"/>
      <c r="I197" s="387" t="str">
        <f>_xlfn.IFNA(IF(ISBLANK($H197),"",INDEX(A2_SaLi!$A$8:$E$507,MATCH(A3_Hinzu_Kürz!$H197,'Drop-Down Listen'!$L$2:$L$502,0),5)), "Kostenschlüssel anpassen!")</f>
        <v/>
      </c>
      <c r="J197" s="419"/>
    </row>
    <row r="198" spans="1:10" ht="15" x14ac:dyDescent="0.25">
      <c r="A198" s="441"/>
      <c r="B198" s="418"/>
      <c r="C198" s="435" t="s">
        <v>544</v>
      </c>
      <c r="D198" s="418"/>
      <c r="E198" s="419"/>
      <c r="F198" s="419"/>
      <c r="G198" s="435" t="s">
        <v>544</v>
      </c>
      <c r="H198" s="418"/>
      <c r="I198" s="387" t="str">
        <f>_xlfn.IFNA(IF(ISBLANK($H198),"",INDEX(A2_SaLi!$A$8:$E$507,MATCH(A3_Hinzu_Kürz!$H198,'Drop-Down Listen'!$L$2:$L$502,0),5)), "Kostenschlüssel anpassen!")</f>
        <v/>
      </c>
      <c r="J198" s="419"/>
    </row>
    <row r="199" spans="1:10" ht="15" x14ac:dyDescent="0.25">
      <c r="A199" s="441"/>
      <c r="B199" s="418"/>
      <c r="C199" s="435" t="s">
        <v>544</v>
      </c>
      <c r="D199" s="418"/>
      <c r="E199" s="419"/>
      <c r="F199" s="419"/>
      <c r="G199" s="435" t="s">
        <v>544</v>
      </c>
      <c r="H199" s="418"/>
      <c r="I199" s="387" t="str">
        <f>_xlfn.IFNA(IF(ISBLANK($H199),"",INDEX(A2_SaLi!$A$8:$E$507,MATCH(A3_Hinzu_Kürz!$H199,'Drop-Down Listen'!$L$2:$L$502,0),5)), "Kostenschlüssel anpassen!")</f>
        <v/>
      </c>
      <c r="J199" s="419"/>
    </row>
    <row r="200" spans="1:10" ht="15" x14ac:dyDescent="0.25">
      <c r="A200" s="441"/>
      <c r="B200" s="418"/>
      <c r="C200" s="435" t="s">
        <v>544</v>
      </c>
      <c r="D200" s="418"/>
      <c r="E200" s="419"/>
      <c r="F200" s="419"/>
      <c r="G200" s="435" t="s">
        <v>544</v>
      </c>
      <c r="H200" s="418"/>
      <c r="I200" s="387" t="str">
        <f>_xlfn.IFNA(IF(ISBLANK($H200),"",INDEX(A2_SaLi!$A$8:$E$507,MATCH(A3_Hinzu_Kürz!$H200,'Drop-Down Listen'!$L$2:$L$502,0),5)), "Kostenschlüssel anpassen!")</f>
        <v/>
      </c>
      <c r="J200" s="419"/>
    </row>
    <row r="201" spans="1:10" ht="15" x14ac:dyDescent="0.25">
      <c r="A201" s="441"/>
      <c r="B201" s="418"/>
      <c r="C201" s="435" t="s">
        <v>544</v>
      </c>
      <c r="D201" s="418"/>
      <c r="E201" s="419"/>
      <c r="F201" s="419"/>
      <c r="G201" s="435" t="s">
        <v>544</v>
      </c>
      <c r="H201" s="418"/>
      <c r="I201" s="387" t="str">
        <f>_xlfn.IFNA(IF(ISBLANK($H201),"",INDEX(A2_SaLi!$A$8:$E$507,MATCH(A3_Hinzu_Kürz!$H201,'Drop-Down Listen'!$L$2:$L$502,0),5)), "Kostenschlüssel anpassen!")</f>
        <v/>
      </c>
      <c r="J201" s="419"/>
    </row>
    <row r="202" spans="1:10" ht="15" x14ac:dyDescent="0.25">
      <c r="A202" s="441"/>
      <c r="B202" s="418"/>
      <c r="C202" s="435" t="s">
        <v>544</v>
      </c>
      <c r="D202" s="418"/>
      <c r="E202" s="419"/>
      <c r="F202" s="419"/>
      <c r="G202" s="435" t="s">
        <v>544</v>
      </c>
      <c r="H202" s="418"/>
      <c r="I202" s="387" t="str">
        <f>_xlfn.IFNA(IF(ISBLANK($H202),"",INDEX(A2_SaLi!$A$8:$E$507,MATCH(A3_Hinzu_Kürz!$H202,'Drop-Down Listen'!$L$2:$L$502,0),5)), "Kostenschlüssel anpassen!")</f>
        <v/>
      </c>
      <c r="J202" s="419"/>
    </row>
    <row r="203" spans="1:10" ht="15" x14ac:dyDescent="0.25">
      <c r="A203" s="441"/>
      <c r="B203" s="418"/>
      <c r="C203" s="435" t="s">
        <v>544</v>
      </c>
      <c r="D203" s="418"/>
      <c r="E203" s="419"/>
      <c r="F203" s="419"/>
      <c r="G203" s="435" t="s">
        <v>544</v>
      </c>
      <c r="H203" s="418"/>
      <c r="I203" s="387" t="str">
        <f>_xlfn.IFNA(IF(ISBLANK($H203),"",INDEX(A2_SaLi!$A$8:$E$507,MATCH(A3_Hinzu_Kürz!$H203,'Drop-Down Listen'!$L$2:$L$502,0),5)), "Kostenschlüssel anpassen!")</f>
        <v/>
      </c>
      <c r="J203" s="419"/>
    </row>
    <row r="204" spans="1:10" ht="15" x14ac:dyDescent="0.25">
      <c r="A204" s="441"/>
      <c r="B204" s="418"/>
      <c r="C204" s="435" t="s">
        <v>544</v>
      </c>
      <c r="D204" s="418"/>
      <c r="E204" s="419"/>
      <c r="F204" s="419"/>
      <c r="G204" s="435" t="s">
        <v>544</v>
      </c>
      <c r="H204" s="418"/>
      <c r="I204" s="387" t="str">
        <f>_xlfn.IFNA(IF(ISBLANK($H204),"",INDEX(A2_SaLi!$A$8:$E$507,MATCH(A3_Hinzu_Kürz!$H204,'Drop-Down Listen'!$L$2:$L$502,0),5)), "Kostenschlüssel anpassen!")</f>
        <v/>
      </c>
      <c r="J204" s="419"/>
    </row>
    <row r="205" spans="1:10" ht="15" x14ac:dyDescent="0.25">
      <c r="A205" s="441"/>
      <c r="B205" s="418"/>
      <c r="C205" s="435" t="s">
        <v>544</v>
      </c>
      <c r="D205" s="418"/>
      <c r="E205" s="419"/>
      <c r="F205" s="419"/>
      <c r="G205" s="435" t="s">
        <v>544</v>
      </c>
      <c r="H205" s="418"/>
      <c r="I205" s="387" t="str">
        <f>_xlfn.IFNA(IF(ISBLANK($H205),"",INDEX(A2_SaLi!$A$8:$E$507,MATCH(A3_Hinzu_Kürz!$H205,'Drop-Down Listen'!$L$2:$L$502,0),5)), "Kostenschlüssel anpassen!")</f>
        <v/>
      </c>
      <c r="J205" s="419"/>
    </row>
    <row r="206" spans="1:10" ht="15" x14ac:dyDescent="0.25">
      <c r="A206" s="441"/>
      <c r="B206" s="418"/>
      <c r="C206" s="435" t="s">
        <v>544</v>
      </c>
      <c r="D206" s="418"/>
      <c r="E206" s="419"/>
      <c r="F206" s="419"/>
      <c r="G206" s="435" t="s">
        <v>544</v>
      </c>
      <c r="H206" s="418"/>
      <c r="I206" s="387" t="str">
        <f>_xlfn.IFNA(IF(ISBLANK($H206),"",INDEX(A2_SaLi!$A$8:$E$507,MATCH(A3_Hinzu_Kürz!$H206,'Drop-Down Listen'!$L$2:$L$502,0),5)), "Kostenschlüssel anpassen!")</f>
        <v/>
      </c>
      <c r="J206" s="419"/>
    </row>
    <row r="207" spans="1:10" ht="15" x14ac:dyDescent="0.25">
      <c r="A207" s="441"/>
      <c r="B207" s="418"/>
      <c r="C207" s="435" t="s">
        <v>544</v>
      </c>
      <c r="D207" s="418"/>
      <c r="E207" s="419"/>
      <c r="F207" s="419"/>
      <c r="G207" s="435" t="s">
        <v>544</v>
      </c>
      <c r="H207" s="418"/>
      <c r="I207" s="387" t="str">
        <f>_xlfn.IFNA(IF(ISBLANK($H207),"",INDEX(A2_SaLi!$A$8:$E$507,MATCH(A3_Hinzu_Kürz!$H207,'Drop-Down Listen'!$L$2:$L$502,0),5)), "Kostenschlüssel anpassen!")</f>
        <v/>
      </c>
      <c r="J207" s="419"/>
    </row>
    <row r="208" spans="1:10" ht="15" x14ac:dyDescent="0.25">
      <c r="A208" s="441"/>
      <c r="B208" s="418"/>
      <c r="C208" s="435" t="s">
        <v>544</v>
      </c>
      <c r="D208" s="418"/>
      <c r="E208" s="419"/>
      <c r="F208" s="419"/>
      <c r="G208" s="435" t="s">
        <v>544</v>
      </c>
      <c r="H208" s="418"/>
      <c r="I208" s="387" t="str">
        <f>_xlfn.IFNA(IF(ISBLANK($H208),"",INDEX(A2_SaLi!$A$8:$E$507,MATCH(A3_Hinzu_Kürz!$H208,'Drop-Down Listen'!$L$2:$L$502,0),5)), "Kostenschlüssel anpassen!")</f>
        <v/>
      </c>
      <c r="J208" s="419"/>
    </row>
    <row r="209" spans="1:10" ht="15" x14ac:dyDescent="0.25">
      <c r="A209" s="441"/>
      <c r="B209" s="418"/>
      <c r="C209" s="435" t="s">
        <v>544</v>
      </c>
      <c r="D209" s="418"/>
      <c r="E209" s="419"/>
      <c r="F209" s="419"/>
      <c r="G209" s="435" t="s">
        <v>544</v>
      </c>
      <c r="H209" s="418"/>
      <c r="I209" s="387" t="str">
        <f>_xlfn.IFNA(IF(ISBLANK($H209),"",INDEX(A2_SaLi!$A$8:$E$507,MATCH(A3_Hinzu_Kürz!$H209,'Drop-Down Listen'!$L$2:$L$502,0),5)), "Kostenschlüssel anpassen!")</f>
        <v/>
      </c>
      <c r="J209" s="419"/>
    </row>
    <row r="210" spans="1:10" ht="15" x14ac:dyDescent="0.25">
      <c r="A210" s="441"/>
      <c r="B210" s="418"/>
      <c r="C210" s="435" t="s">
        <v>544</v>
      </c>
      <c r="D210" s="418"/>
      <c r="E210" s="419"/>
      <c r="F210" s="419"/>
      <c r="G210" s="435" t="s">
        <v>544</v>
      </c>
      <c r="H210" s="418"/>
      <c r="I210" s="387" t="str">
        <f>_xlfn.IFNA(IF(ISBLANK($H210),"",INDEX(A2_SaLi!$A$8:$E$507,MATCH(A3_Hinzu_Kürz!$H210,'Drop-Down Listen'!$L$2:$L$502,0),5)), "Kostenschlüssel anpassen!")</f>
        <v/>
      </c>
      <c r="J210" s="419"/>
    </row>
    <row r="211" spans="1:10" ht="15" x14ac:dyDescent="0.25">
      <c r="A211" s="441"/>
      <c r="B211" s="418"/>
      <c r="C211" s="435" t="s">
        <v>544</v>
      </c>
      <c r="D211" s="418"/>
      <c r="E211" s="419"/>
      <c r="F211" s="419"/>
      <c r="G211" s="435" t="s">
        <v>544</v>
      </c>
      <c r="H211" s="418"/>
      <c r="I211" s="387" t="str">
        <f>_xlfn.IFNA(IF(ISBLANK($H211),"",INDEX(A2_SaLi!$A$8:$E$507,MATCH(A3_Hinzu_Kürz!$H211,'Drop-Down Listen'!$L$2:$L$502,0),5)), "Kostenschlüssel anpassen!")</f>
        <v/>
      </c>
      <c r="J211" s="419"/>
    </row>
    <row r="212" spans="1:10" ht="15" x14ac:dyDescent="0.25">
      <c r="A212" s="441"/>
      <c r="B212" s="418"/>
      <c r="C212" s="435" t="s">
        <v>544</v>
      </c>
      <c r="D212" s="418"/>
      <c r="E212" s="419"/>
      <c r="F212" s="419"/>
      <c r="G212" s="435" t="s">
        <v>544</v>
      </c>
      <c r="H212" s="418"/>
      <c r="I212" s="387" t="str">
        <f>_xlfn.IFNA(IF(ISBLANK($H212),"",INDEX(A2_SaLi!$A$8:$E$507,MATCH(A3_Hinzu_Kürz!$H212,'Drop-Down Listen'!$L$2:$L$502,0),5)), "Kostenschlüssel anpassen!")</f>
        <v/>
      </c>
      <c r="J212" s="419"/>
    </row>
    <row r="213" spans="1:10" ht="15" x14ac:dyDescent="0.25">
      <c r="A213" s="441"/>
      <c r="B213" s="418"/>
      <c r="C213" s="435" t="s">
        <v>544</v>
      </c>
      <c r="D213" s="418"/>
      <c r="E213" s="419"/>
      <c r="F213" s="419"/>
      <c r="G213" s="435" t="s">
        <v>544</v>
      </c>
      <c r="H213" s="418"/>
      <c r="I213" s="387" t="str">
        <f>_xlfn.IFNA(IF(ISBLANK($H213),"",INDEX(A2_SaLi!$A$8:$E$507,MATCH(A3_Hinzu_Kürz!$H213,'Drop-Down Listen'!$L$2:$L$502,0),5)), "Kostenschlüssel anpassen!")</f>
        <v/>
      </c>
      <c r="J213" s="419"/>
    </row>
    <row r="214" spans="1:10" ht="15" x14ac:dyDescent="0.25">
      <c r="A214" s="441"/>
      <c r="B214" s="418"/>
      <c r="C214" s="435" t="s">
        <v>544</v>
      </c>
      <c r="D214" s="418"/>
      <c r="E214" s="419"/>
      <c r="F214" s="419"/>
      <c r="G214" s="435" t="s">
        <v>544</v>
      </c>
      <c r="H214" s="418"/>
      <c r="I214" s="387" t="str">
        <f>_xlfn.IFNA(IF(ISBLANK($H214),"",INDEX(A2_SaLi!$A$8:$E$507,MATCH(A3_Hinzu_Kürz!$H214,'Drop-Down Listen'!$L$2:$L$502,0),5)), "Kostenschlüssel anpassen!")</f>
        <v/>
      </c>
      <c r="J214" s="419"/>
    </row>
    <row r="215" spans="1:10" ht="15" x14ac:dyDescent="0.25">
      <c r="A215" s="441"/>
      <c r="B215" s="418"/>
      <c r="C215" s="435" t="s">
        <v>544</v>
      </c>
      <c r="D215" s="418"/>
      <c r="E215" s="419"/>
      <c r="F215" s="419"/>
      <c r="G215" s="435" t="s">
        <v>544</v>
      </c>
      <c r="H215" s="418"/>
      <c r="I215" s="387" t="str">
        <f>_xlfn.IFNA(IF(ISBLANK($H215),"",INDEX(A2_SaLi!$A$8:$E$507,MATCH(A3_Hinzu_Kürz!$H215,'Drop-Down Listen'!$L$2:$L$502,0),5)), "Kostenschlüssel anpassen!")</f>
        <v/>
      </c>
      <c r="J215" s="419"/>
    </row>
    <row r="216" spans="1:10" ht="15" x14ac:dyDescent="0.25">
      <c r="A216" s="441"/>
      <c r="B216" s="418"/>
      <c r="C216" s="435" t="s">
        <v>544</v>
      </c>
      <c r="D216" s="418"/>
      <c r="E216" s="419"/>
      <c r="F216" s="419"/>
      <c r="G216" s="435" t="s">
        <v>544</v>
      </c>
      <c r="H216" s="418"/>
      <c r="I216" s="387" t="str">
        <f>_xlfn.IFNA(IF(ISBLANK($H216),"",INDEX(A2_SaLi!$A$8:$E$507,MATCH(A3_Hinzu_Kürz!$H216,'Drop-Down Listen'!$L$2:$L$502,0),5)), "Kostenschlüssel anpassen!")</f>
        <v/>
      </c>
      <c r="J216" s="419"/>
    </row>
    <row r="217" spans="1:10" ht="15" x14ac:dyDescent="0.25">
      <c r="A217" s="441"/>
      <c r="B217" s="418"/>
      <c r="C217" s="435" t="s">
        <v>544</v>
      </c>
      <c r="D217" s="418"/>
      <c r="E217" s="419"/>
      <c r="F217" s="419"/>
      <c r="G217" s="435" t="s">
        <v>544</v>
      </c>
      <c r="H217" s="418"/>
      <c r="I217" s="387" t="str">
        <f>_xlfn.IFNA(IF(ISBLANK($H217),"",INDEX(A2_SaLi!$A$8:$E$507,MATCH(A3_Hinzu_Kürz!$H217,'Drop-Down Listen'!$L$2:$L$502,0),5)), "Kostenschlüssel anpassen!")</f>
        <v/>
      </c>
      <c r="J217" s="419"/>
    </row>
    <row r="218" spans="1:10" ht="15" x14ac:dyDescent="0.25">
      <c r="A218" s="441"/>
      <c r="B218" s="418"/>
      <c r="C218" s="435" t="s">
        <v>544</v>
      </c>
      <c r="D218" s="418"/>
      <c r="E218" s="419"/>
      <c r="F218" s="419"/>
      <c r="G218" s="435" t="s">
        <v>544</v>
      </c>
      <c r="H218" s="418"/>
      <c r="I218" s="387" t="str">
        <f>_xlfn.IFNA(IF(ISBLANK($H218),"",INDEX(A2_SaLi!$A$8:$E$507,MATCH(A3_Hinzu_Kürz!$H218,'Drop-Down Listen'!$L$2:$L$502,0),5)), "Kostenschlüssel anpassen!")</f>
        <v/>
      </c>
      <c r="J218" s="419"/>
    </row>
    <row r="219" spans="1:10" ht="15" x14ac:dyDescent="0.25">
      <c r="A219" s="441"/>
      <c r="B219" s="418"/>
      <c r="C219" s="435" t="s">
        <v>544</v>
      </c>
      <c r="D219" s="418"/>
      <c r="E219" s="419"/>
      <c r="F219" s="419"/>
      <c r="G219" s="435" t="s">
        <v>544</v>
      </c>
      <c r="H219" s="418"/>
      <c r="I219" s="387" t="str">
        <f>_xlfn.IFNA(IF(ISBLANK($H219),"",INDEX(A2_SaLi!$A$8:$E$507,MATCH(A3_Hinzu_Kürz!$H219,'Drop-Down Listen'!$L$2:$L$502,0),5)), "Kostenschlüssel anpassen!")</f>
        <v/>
      </c>
      <c r="J219" s="419"/>
    </row>
    <row r="220" spans="1:10" ht="15" x14ac:dyDescent="0.25">
      <c r="A220" s="441"/>
      <c r="B220" s="418"/>
      <c r="C220" s="435" t="s">
        <v>544</v>
      </c>
      <c r="D220" s="418"/>
      <c r="E220" s="419"/>
      <c r="F220" s="419"/>
      <c r="G220" s="435" t="s">
        <v>544</v>
      </c>
      <c r="H220" s="418"/>
      <c r="I220" s="387" t="str">
        <f>_xlfn.IFNA(IF(ISBLANK($H220),"",INDEX(A2_SaLi!$A$8:$E$507,MATCH(A3_Hinzu_Kürz!$H220,'Drop-Down Listen'!$L$2:$L$502,0),5)), "Kostenschlüssel anpassen!")</f>
        <v/>
      </c>
      <c r="J220" s="419"/>
    </row>
    <row r="221" spans="1:10" ht="15" x14ac:dyDescent="0.25">
      <c r="A221" s="441"/>
      <c r="B221" s="418"/>
      <c r="C221" s="435" t="s">
        <v>544</v>
      </c>
      <c r="D221" s="418"/>
      <c r="E221" s="419"/>
      <c r="F221" s="419"/>
      <c r="G221" s="435" t="s">
        <v>544</v>
      </c>
      <c r="H221" s="418"/>
      <c r="I221" s="387" t="str">
        <f>_xlfn.IFNA(IF(ISBLANK($H221),"",INDEX(A2_SaLi!$A$8:$E$507,MATCH(A3_Hinzu_Kürz!$H221,'Drop-Down Listen'!$L$2:$L$502,0),5)), "Kostenschlüssel anpassen!")</f>
        <v/>
      </c>
      <c r="J221" s="419"/>
    </row>
    <row r="222" spans="1:10" ht="15" x14ac:dyDescent="0.25">
      <c r="A222" s="441"/>
      <c r="B222" s="418"/>
      <c r="C222" s="435" t="s">
        <v>544</v>
      </c>
      <c r="D222" s="418"/>
      <c r="E222" s="419"/>
      <c r="F222" s="419"/>
      <c r="G222" s="435" t="s">
        <v>544</v>
      </c>
      <c r="H222" s="418"/>
      <c r="I222" s="387" t="str">
        <f>_xlfn.IFNA(IF(ISBLANK($H222),"",INDEX(A2_SaLi!$A$8:$E$507,MATCH(A3_Hinzu_Kürz!$H222,'Drop-Down Listen'!$L$2:$L$502,0),5)), "Kostenschlüssel anpassen!")</f>
        <v/>
      </c>
      <c r="J222" s="419"/>
    </row>
    <row r="223" spans="1:10" ht="15" x14ac:dyDescent="0.25">
      <c r="A223" s="441"/>
      <c r="B223" s="418"/>
      <c r="C223" s="435" t="s">
        <v>544</v>
      </c>
      <c r="D223" s="418"/>
      <c r="E223" s="419"/>
      <c r="F223" s="419"/>
      <c r="G223" s="435" t="s">
        <v>544</v>
      </c>
      <c r="H223" s="418"/>
      <c r="I223" s="387" t="str">
        <f>_xlfn.IFNA(IF(ISBLANK($H223),"",INDEX(A2_SaLi!$A$8:$E$507,MATCH(A3_Hinzu_Kürz!$H223,'Drop-Down Listen'!$L$2:$L$502,0),5)), "Kostenschlüssel anpassen!")</f>
        <v/>
      </c>
      <c r="J223" s="419"/>
    </row>
    <row r="224" spans="1:10" ht="15" x14ac:dyDescent="0.25">
      <c r="A224" s="441"/>
      <c r="B224" s="418"/>
      <c r="C224" s="435" t="s">
        <v>544</v>
      </c>
      <c r="D224" s="418"/>
      <c r="E224" s="419"/>
      <c r="F224" s="419"/>
      <c r="G224" s="435" t="s">
        <v>544</v>
      </c>
      <c r="H224" s="418"/>
      <c r="I224" s="387" t="str">
        <f>_xlfn.IFNA(IF(ISBLANK($H224),"",INDEX(A2_SaLi!$A$8:$E$507,MATCH(A3_Hinzu_Kürz!$H224,'Drop-Down Listen'!$L$2:$L$502,0),5)), "Kostenschlüssel anpassen!")</f>
        <v/>
      </c>
      <c r="J224" s="419"/>
    </row>
    <row r="225" spans="1:10" ht="15" x14ac:dyDescent="0.25">
      <c r="A225" s="441"/>
      <c r="B225" s="418"/>
      <c r="C225" s="435" t="s">
        <v>544</v>
      </c>
      <c r="D225" s="418"/>
      <c r="E225" s="419"/>
      <c r="F225" s="419"/>
      <c r="G225" s="435" t="s">
        <v>544</v>
      </c>
      <c r="H225" s="418"/>
      <c r="I225" s="387" t="str">
        <f>_xlfn.IFNA(IF(ISBLANK($H225),"",INDEX(A2_SaLi!$A$8:$E$507,MATCH(A3_Hinzu_Kürz!$H225,'Drop-Down Listen'!$L$2:$L$502,0),5)), "Kostenschlüssel anpassen!")</f>
        <v/>
      </c>
      <c r="J225" s="419"/>
    </row>
    <row r="226" spans="1:10" ht="15" x14ac:dyDescent="0.25">
      <c r="A226" s="441"/>
      <c r="B226" s="418"/>
      <c r="C226" s="435" t="s">
        <v>544</v>
      </c>
      <c r="D226" s="418"/>
      <c r="E226" s="419"/>
      <c r="F226" s="419"/>
      <c r="G226" s="435" t="s">
        <v>544</v>
      </c>
      <c r="H226" s="418"/>
      <c r="I226" s="387" t="str">
        <f>_xlfn.IFNA(IF(ISBLANK($H226),"",INDEX(A2_SaLi!$A$8:$E$507,MATCH(A3_Hinzu_Kürz!$H226,'Drop-Down Listen'!$L$2:$L$502,0),5)), "Kostenschlüssel anpassen!")</f>
        <v/>
      </c>
      <c r="J226" s="419"/>
    </row>
    <row r="227" spans="1:10" ht="15" x14ac:dyDescent="0.25">
      <c r="A227" s="441"/>
      <c r="B227" s="418"/>
      <c r="C227" s="435" t="s">
        <v>544</v>
      </c>
      <c r="D227" s="418"/>
      <c r="E227" s="419"/>
      <c r="F227" s="419"/>
      <c r="G227" s="435" t="s">
        <v>544</v>
      </c>
      <c r="H227" s="418"/>
      <c r="I227" s="387" t="str">
        <f>_xlfn.IFNA(IF(ISBLANK($H227),"",INDEX(A2_SaLi!$A$8:$E$507,MATCH(A3_Hinzu_Kürz!$H227,'Drop-Down Listen'!$L$2:$L$502,0),5)), "Kostenschlüssel anpassen!")</f>
        <v/>
      </c>
      <c r="J227" s="419"/>
    </row>
    <row r="228" spans="1:10" ht="15" x14ac:dyDescent="0.25">
      <c r="A228" s="441"/>
      <c r="B228" s="418"/>
      <c r="C228" s="435" t="s">
        <v>544</v>
      </c>
      <c r="D228" s="418"/>
      <c r="E228" s="419"/>
      <c r="F228" s="419"/>
      <c r="G228" s="435" t="s">
        <v>544</v>
      </c>
      <c r="H228" s="418"/>
      <c r="I228" s="387" t="str">
        <f>_xlfn.IFNA(IF(ISBLANK($H228),"",INDEX(A2_SaLi!$A$8:$E$507,MATCH(A3_Hinzu_Kürz!$H228,'Drop-Down Listen'!$L$2:$L$502,0),5)), "Kostenschlüssel anpassen!")</f>
        <v/>
      </c>
      <c r="J228" s="419"/>
    </row>
    <row r="229" spans="1:10" ht="15" x14ac:dyDescent="0.25">
      <c r="A229" s="441"/>
      <c r="B229" s="418"/>
      <c r="C229" s="435" t="s">
        <v>544</v>
      </c>
      <c r="D229" s="418"/>
      <c r="E229" s="419"/>
      <c r="F229" s="419"/>
      <c r="G229" s="435" t="s">
        <v>544</v>
      </c>
      <c r="H229" s="418"/>
      <c r="I229" s="387" t="str">
        <f>_xlfn.IFNA(IF(ISBLANK($H229),"",INDEX(A2_SaLi!$A$8:$E$507,MATCH(A3_Hinzu_Kürz!$H229,'Drop-Down Listen'!$L$2:$L$502,0),5)), "Kostenschlüssel anpassen!")</f>
        <v/>
      </c>
      <c r="J229" s="419"/>
    </row>
    <row r="230" spans="1:10" ht="15" x14ac:dyDescent="0.25">
      <c r="A230" s="441"/>
      <c r="B230" s="418"/>
      <c r="C230" s="435" t="s">
        <v>544</v>
      </c>
      <c r="D230" s="418"/>
      <c r="E230" s="419"/>
      <c r="F230" s="419"/>
      <c r="G230" s="435" t="s">
        <v>544</v>
      </c>
      <c r="H230" s="418"/>
      <c r="I230" s="387" t="str">
        <f>_xlfn.IFNA(IF(ISBLANK($H230),"",INDEX(A2_SaLi!$A$8:$E$507,MATCH(A3_Hinzu_Kürz!$H230,'Drop-Down Listen'!$L$2:$L$502,0),5)), "Kostenschlüssel anpassen!")</f>
        <v/>
      </c>
      <c r="J230" s="419"/>
    </row>
    <row r="231" spans="1:10" ht="15" x14ac:dyDescent="0.25">
      <c r="A231" s="441"/>
      <c r="B231" s="418"/>
      <c r="C231" s="435" t="s">
        <v>544</v>
      </c>
      <c r="D231" s="418"/>
      <c r="E231" s="419"/>
      <c r="F231" s="419"/>
      <c r="G231" s="435" t="s">
        <v>544</v>
      </c>
      <c r="H231" s="418"/>
      <c r="I231" s="387" t="str">
        <f>_xlfn.IFNA(IF(ISBLANK($H231),"",INDEX(A2_SaLi!$A$8:$E$507,MATCH(A3_Hinzu_Kürz!$H231,'Drop-Down Listen'!$L$2:$L$502,0),5)), "Kostenschlüssel anpassen!")</f>
        <v/>
      </c>
      <c r="J231" s="419"/>
    </row>
    <row r="232" spans="1:10" ht="15" x14ac:dyDescent="0.25">
      <c r="A232" s="441"/>
      <c r="B232" s="418"/>
      <c r="C232" s="435" t="s">
        <v>544</v>
      </c>
      <c r="D232" s="418"/>
      <c r="E232" s="419"/>
      <c r="F232" s="419"/>
      <c r="G232" s="435" t="s">
        <v>544</v>
      </c>
      <c r="H232" s="418"/>
      <c r="I232" s="387" t="str">
        <f>_xlfn.IFNA(IF(ISBLANK($H232),"",INDEX(A2_SaLi!$A$8:$E$507,MATCH(A3_Hinzu_Kürz!$H232,'Drop-Down Listen'!$L$2:$L$502,0),5)), "Kostenschlüssel anpassen!")</f>
        <v/>
      </c>
      <c r="J232" s="419"/>
    </row>
    <row r="233" spans="1:10" ht="15" x14ac:dyDescent="0.25">
      <c r="A233" s="441"/>
      <c r="B233" s="418"/>
      <c r="C233" s="435" t="s">
        <v>544</v>
      </c>
      <c r="D233" s="418"/>
      <c r="E233" s="419"/>
      <c r="F233" s="419"/>
      <c r="G233" s="435" t="s">
        <v>544</v>
      </c>
      <c r="H233" s="418"/>
      <c r="I233" s="387" t="str">
        <f>_xlfn.IFNA(IF(ISBLANK($H233),"",INDEX(A2_SaLi!$A$8:$E$507,MATCH(A3_Hinzu_Kürz!$H233,'Drop-Down Listen'!$L$2:$L$502,0),5)), "Kostenschlüssel anpassen!")</f>
        <v/>
      </c>
      <c r="J233" s="419"/>
    </row>
    <row r="234" spans="1:10" ht="15" x14ac:dyDescent="0.25">
      <c r="A234" s="441"/>
      <c r="B234" s="418"/>
      <c r="C234" s="435" t="s">
        <v>544</v>
      </c>
      <c r="D234" s="418"/>
      <c r="E234" s="419"/>
      <c r="F234" s="419"/>
      <c r="G234" s="435" t="s">
        <v>544</v>
      </c>
      <c r="H234" s="418"/>
      <c r="I234" s="387" t="str">
        <f>_xlfn.IFNA(IF(ISBLANK($H234),"",INDEX(A2_SaLi!$A$8:$E$507,MATCH(A3_Hinzu_Kürz!$H234,'Drop-Down Listen'!$L$2:$L$502,0),5)), "Kostenschlüssel anpassen!")</f>
        <v/>
      </c>
      <c r="J234" s="419"/>
    </row>
    <row r="235" spans="1:10" ht="15" x14ac:dyDescent="0.25">
      <c r="A235" s="441"/>
      <c r="B235" s="418"/>
      <c r="C235" s="435" t="s">
        <v>544</v>
      </c>
      <c r="D235" s="418"/>
      <c r="E235" s="419"/>
      <c r="F235" s="419"/>
      <c r="G235" s="435" t="s">
        <v>544</v>
      </c>
      <c r="H235" s="418"/>
      <c r="I235" s="387" t="str">
        <f>_xlfn.IFNA(IF(ISBLANK($H235),"",INDEX(A2_SaLi!$A$8:$E$507,MATCH(A3_Hinzu_Kürz!$H235,'Drop-Down Listen'!$L$2:$L$502,0),5)), "Kostenschlüssel anpassen!")</f>
        <v/>
      </c>
      <c r="J235" s="419"/>
    </row>
    <row r="236" spans="1:10" ht="15" x14ac:dyDescent="0.25">
      <c r="A236" s="441"/>
      <c r="B236" s="418"/>
      <c r="C236" s="435" t="s">
        <v>544</v>
      </c>
      <c r="D236" s="418"/>
      <c r="E236" s="419"/>
      <c r="F236" s="419"/>
      <c r="G236" s="435" t="s">
        <v>544</v>
      </c>
      <c r="H236" s="418"/>
      <c r="I236" s="387" t="str">
        <f>_xlfn.IFNA(IF(ISBLANK($H236),"",INDEX(A2_SaLi!$A$8:$E$507,MATCH(A3_Hinzu_Kürz!$H236,'Drop-Down Listen'!$L$2:$L$502,0),5)), "Kostenschlüssel anpassen!")</f>
        <v/>
      </c>
      <c r="J236" s="419"/>
    </row>
    <row r="237" spans="1:10" ht="15" x14ac:dyDescent="0.25">
      <c r="A237" s="441"/>
      <c r="B237" s="418"/>
      <c r="C237" s="435" t="s">
        <v>544</v>
      </c>
      <c r="D237" s="418"/>
      <c r="E237" s="419"/>
      <c r="F237" s="419"/>
      <c r="G237" s="435" t="s">
        <v>544</v>
      </c>
      <c r="H237" s="418"/>
      <c r="I237" s="387" t="str">
        <f>_xlfn.IFNA(IF(ISBLANK($H237),"",INDEX(A2_SaLi!$A$8:$E$507,MATCH(A3_Hinzu_Kürz!$H237,'Drop-Down Listen'!$L$2:$L$502,0),5)), "Kostenschlüssel anpassen!")</f>
        <v/>
      </c>
      <c r="J237" s="419"/>
    </row>
    <row r="238" spans="1:10" ht="15" x14ac:dyDescent="0.25">
      <c r="A238" s="441"/>
      <c r="B238" s="418"/>
      <c r="C238" s="435" t="s">
        <v>544</v>
      </c>
      <c r="D238" s="418"/>
      <c r="E238" s="419"/>
      <c r="F238" s="419"/>
      <c r="G238" s="435" t="s">
        <v>544</v>
      </c>
      <c r="H238" s="418"/>
      <c r="I238" s="387" t="str">
        <f>_xlfn.IFNA(IF(ISBLANK($H238),"",INDEX(A2_SaLi!$A$8:$E$507,MATCH(A3_Hinzu_Kürz!$H238,'Drop-Down Listen'!$L$2:$L$502,0),5)), "Kostenschlüssel anpassen!")</f>
        <v/>
      </c>
      <c r="J238" s="419"/>
    </row>
    <row r="239" spans="1:10" ht="15" x14ac:dyDescent="0.25">
      <c r="A239" s="441"/>
      <c r="B239" s="418"/>
      <c r="C239" s="435" t="s">
        <v>544</v>
      </c>
      <c r="D239" s="418"/>
      <c r="E239" s="419"/>
      <c r="F239" s="419"/>
      <c r="G239" s="435" t="s">
        <v>544</v>
      </c>
      <c r="H239" s="418"/>
      <c r="I239" s="387" t="str">
        <f>_xlfn.IFNA(IF(ISBLANK($H239),"",INDEX(A2_SaLi!$A$8:$E$507,MATCH(A3_Hinzu_Kürz!$H239,'Drop-Down Listen'!$L$2:$L$502,0),5)), "Kostenschlüssel anpassen!")</f>
        <v/>
      </c>
      <c r="J239" s="419"/>
    </row>
    <row r="240" spans="1:10" ht="15" x14ac:dyDescent="0.25">
      <c r="A240" s="441"/>
      <c r="B240" s="418"/>
      <c r="C240" s="435" t="s">
        <v>544</v>
      </c>
      <c r="D240" s="418"/>
      <c r="E240" s="419"/>
      <c r="F240" s="419"/>
      <c r="G240" s="435" t="s">
        <v>544</v>
      </c>
      <c r="H240" s="418"/>
      <c r="I240" s="387" t="str">
        <f>_xlfn.IFNA(IF(ISBLANK($H240),"",INDEX(A2_SaLi!$A$8:$E$507,MATCH(A3_Hinzu_Kürz!$H240,'Drop-Down Listen'!$L$2:$L$502,0),5)), "Kostenschlüssel anpassen!")</f>
        <v/>
      </c>
      <c r="J240" s="419"/>
    </row>
    <row r="241" spans="1:10" ht="15" x14ac:dyDescent="0.25">
      <c r="A241" s="441"/>
      <c r="B241" s="418"/>
      <c r="C241" s="435" t="s">
        <v>544</v>
      </c>
      <c r="D241" s="418"/>
      <c r="E241" s="419"/>
      <c r="F241" s="419"/>
      <c r="G241" s="435" t="s">
        <v>544</v>
      </c>
      <c r="H241" s="418"/>
      <c r="I241" s="387" t="str">
        <f>_xlfn.IFNA(IF(ISBLANK($H241),"",INDEX(A2_SaLi!$A$8:$E$507,MATCH(A3_Hinzu_Kürz!$H241,'Drop-Down Listen'!$L$2:$L$502,0),5)), "Kostenschlüssel anpassen!")</f>
        <v/>
      </c>
      <c r="J241" s="419"/>
    </row>
    <row r="242" spans="1:10" ht="15" x14ac:dyDescent="0.25">
      <c r="A242" s="441"/>
      <c r="B242" s="418"/>
      <c r="C242" s="435" t="s">
        <v>544</v>
      </c>
      <c r="D242" s="418"/>
      <c r="E242" s="419"/>
      <c r="F242" s="419"/>
      <c r="G242" s="435" t="s">
        <v>544</v>
      </c>
      <c r="H242" s="418"/>
      <c r="I242" s="387" t="str">
        <f>_xlfn.IFNA(IF(ISBLANK($H242),"",INDEX(A2_SaLi!$A$8:$E$507,MATCH(A3_Hinzu_Kürz!$H242,'Drop-Down Listen'!$L$2:$L$502,0),5)), "Kostenschlüssel anpassen!")</f>
        <v/>
      </c>
      <c r="J242" s="419"/>
    </row>
    <row r="243" spans="1:10" ht="15" x14ac:dyDescent="0.25">
      <c r="A243" s="441"/>
      <c r="B243" s="418"/>
      <c r="C243" s="435" t="s">
        <v>544</v>
      </c>
      <c r="D243" s="418"/>
      <c r="E243" s="419"/>
      <c r="F243" s="419"/>
      <c r="G243" s="435" t="s">
        <v>544</v>
      </c>
      <c r="H243" s="418"/>
      <c r="I243" s="387" t="str">
        <f>_xlfn.IFNA(IF(ISBLANK($H243),"",INDEX(A2_SaLi!$A$8:$E$507,MATCH(A3_Hinzu_Kürz!$H243,'Drop-Down Listen'!$L$2:$L$502,0),5)), "Kostenschlüssel anpassen!")</f>
        <v/>
      </c>
      <c r="J243" s="419"/>
    </row>
    <row r="244" spans="1:10" ht="15" x14ac:dyDescent="0.25">
      <c r="A244" s="441"/>
      <c r="B244" s="418"/>
      <c r="C244" s="435" t="s">
        <v>544</v>
      </c>
      <c r="D244" s="418"/>
      <c r="E244" s="419"/>
      <c r="F244" s="419"/>
      <c r="G244" s="435" t="s">
        <v>544</v>
      </c>
      <c r="H244" s="418"/>
      <c r="I244" s="387" t="str">
        <f>_xlfn.IFNA(IF(ISBLANK($H244),"",INDEX(A2_SaLi!$A$8:$E$507,MATCH(A3_Hinzu_Kürz!$H244,'Drop-Down Listen'!$L$2:$L$502,0),5)), "Kostenschlüssel anpassen!")</f>
        <v/>
      </c>
      <c r="J244" s="419"/>
    </row>
    <row r="245" spans="1:10" ht="15" x14ac:dyDescent="0.25">
      <c r="A245" s="441"/>
      <c r="B245" s="418"/>
      <c r="C245" s="435" t="s">
        <v>544</v>
      </c>
      <c r="D245" s="418"/>
      <c r="E245" s="419"/>
      <c r="F245" s="419"/>
      <c r="G245" s="435" t="s">
        <v>544</v>
      </c>
      <c r="H245" s="418"/>
      <c r="I245" s="387" t="str">
        <f>_xlfn.IFNA(IF(ISBLANK($H245),"",INDEX(A2_SaLi!$A$8:$E$507,MATCH(A3_Hinzu_Kürz!$H245,'Drop-Down Listen'!$L$2:$L$502,0),5)), "Kostenschlüssel anpassen!")</f>
        <v/>
      </c>
      <c r="J245" s="419"/>
    </row>
    <row r="246" spans="1:10" ht="15" x14ac:dyDescent="0.25">
      <c r="A246" s="441"/>
      <c r="B246" s="418"/>
      <c r="C246" s="435" t="s">
        <v>544</v>
      </c>
      <c r="D246" s="418"/>
      <c r="E246" s="419"/>
      <c r="F246" s="419"/>
      <c r="G246" s="435" t="s">
        <v>544</v>
      </c>
      <c r="H246" s="418"/>
      <c r="I246" s="387" t="str">
        <f>_xlfn.IFNA(IF(ISBLANK($H246),"",INDEX(A2_SaLi!$A$8:$E$507,MATCH(A3_Hinzu_Kürz!$H246,'Drop-Down Listen'!$L$2:$L$502,0),5)), "Kostenschlüssel anpassen!")</f>
        <v/>
      </c>
      <c r="J246" s="419"/>
    </row>
    <row r="247" spans="1:10" ht="15" x14ac:dyDescent="0.25">
      <c r="A247" s="441"/>
      <c r="B247" s="418"/>
      <c r="C247" s="435" t="s">
        <v>544</v>
      </c>
      <c r="D247" s="418"/>
      <c r="E247" s="419"/>
      <c r="F247" s="419"/>
      <c r="G247" s="435" t="s">
        <v>544</v>
      </c>
      <c r="H247" s="418"/>
      <c r="I247" s="387" t="str">
        <f>_xlfn.IFNA(IF(ISBLANK($H247),"",INDEX(A2_SaLi!$A$8:$E$507,MATCH(A3_Hinzu_Kürz!$H247,'Drop-Down Listen'!$L$2:$L$502,0),5)), "Kostenschlüssel anpassen!")</f>
        <v/>
      </c>
      <c r="J247" s="419"/>
    </row>
    <row r="248" spans="1:10" ht="15" x14ac:dyDescent="0.25">
      <c r="A248" s="441"/>
      <c r="B248" s="418"/>
      <c r="C248" s="435" t="s">
        <v>544</v>
      </c>
      <c r="D248" s="418"/>
      <c r="E248" s="419"/>
      <c r="F248" s="419"/>
      <c r="G248" s="435" t="s">
        <v>544</v>
      </c>
      <c r="H248" s="418"/>
      <c r="I248" s="387" t="str">
        <f>_xlfn.IFNA(IF(ISBLANK($H248),"",INDEX(A2_SaLi!$A$8:$E$507,MATCH(A3_Hinzu_Kürz!$H248,'Drop-Down Listen'!$L$2:$L$502,0),5)), "Kostenschlüssel anpassen!")</f>
        <v/>
      </c>
      <c r="J248" s="419"/>
    </row>
    <row r="249" spans="1:10" ht="15" x14ac:dyDescent="0.25">
      <c r="A249" s="441"/>
      <c r="B249" s="418"/>
      <c r="C249" s="435" t="s">
        <v>544</v>
      </c>
      <c r="D249" s="418"/>
      <c r="E249" s="419"/>
      <c r="F249" s="419"/>
      <c r="G249" s="435" t="s">
        <v>544</v>
      </c>
      <c r="H249" s="418"/>
      <c r="I249" s="387" t="str">
        <f>_xlfn.IFNA(IF(ISBLANK($H249),"",INDEX(A2_SaLi!$A$8:$E$507,MATCH(A3_Hinzu_Kürz!$H249,'Drop-Down Listen'!$L$2:$L$502,0),5)), "Kostenschlüssel anpassen!")</f>
        <v/>
      </c>
      <c r="J249" s="419"/>
    </row>
    <row r="250" spans="1:10" ht="15" x14ac:dyDescent="0.25">
      <c r="A250" s="441"/>
      <c r="B250" s="418"/>
      <c r="C250" s="435" t="s">
        <v>544</v>
      </c>
      <c r="D250" s="418"/>
      <c r="E250" s="419"/>
      <c r="F250" s="419"/>
      <c r="G250" s="435" t="s">
        <v>544</v>
      </c>
      <c r="H250" s="418"/>
      <c r="I250" s="387" t="str">
        <f>_xlfn.IFNA(IF(ISBLANK($H250),"",INDEX(A2_SaLi!$A$8:$E$507,MATCH(A3_Hinzu_Kürz!$H250,'Drop-Down Listen'!$L$2:$L$502,0),5)), "Kostenschlüssel anpassen!")</f>
        <v/>
      </c>
      <c r="J250" s="419"/>
    </row>
    <row r="251" spans="1:10" ht="15" x14ac:dyDescent="0.25">
      <c r="A251" s="441"/>
      <c r="B251" s="418"/>
      <c r="C251" s="435" t="s">
        <v>544</v>
      </c>
      <c r="D251" s="418"/>
      <c r="E251" s="419"/>
      <c r="F251" s="419"/>
      <c r="G251" s="435" t="s">
        <v>544</v>
      </c>
      <c r="H251" s="418"/>
      <c r="I251" s="387" t="str">
        <f>_xlfn.IFNA(IF(ISBLANK($H251),"",INDEX(A2_SaLi!$A$8:$E$507,MATCH(A3_Hinzu_Kürz!$H251,'Drop-Down Listen'!$L$2:$L$502,0),5)), "Kostenschlüssel anpassen!")</f>
        <v/>
      </c>
      <c r="J251" s="419"/>
    </row>
    <row r="252" spans="1:10" ht="15" x14ac:dyDescent="0.25">
      <c r="A252" s="441"/>
      <c r="B252" s="418"/>
      <c r="C252" s="435" t="s">
        <v>544</v>
      </c>
      <c r="D252" s="418"/>
      <c r="E252" s="419"/>
      <c r="F252" s="419"/>
      <c r="G252" s="435" t="s">
        <v>544</v>
      </c>
      <c r="H252" s="418"/>
      <c r="I252" s="387" t="str">
        <f>_xlfn.IFNA(IF(ISBLANK($H252),"",INDEX(A2_SaLi!$A$8:$E$507,MATCH(A3_Hinzu_Kürz!$H252,'Drop-Down Listen'!$L$2:$L$502,0),5)), "Kostenschlüssel anpassen!")</f>
        <v/>
      </c>
      <c r="J252" s="419"/>
    </row>
    <row r="253" spans="1:10" ht="15" x14ac:dyDescent="0.25">
      <c r="A253" s="441"/>
      <c r="B253" s="418"/>
      <c r="C253" s="435" t="s">
        <v>544</v>
      </c>
      <c r="D253" s="418"/>
      <c r="E253" s="419"/>
      <c r="F253" s="419"/>
      <c r="G253" s="435" t="s">
        <v>544</v>
      </c>
      <c r="H253" s="418"/>
      <c r="I253" s="387" t="str">
        <f>_xlfn.IFNA(IF(ISBLANK($H253),"",INDEX(A2_SaLi!$A$8:$E$507,MATCH(A3_Hinzu_Kürz!$H253,'Drop-Down Listen'!$L$2:$L$502,0),5)), "Kostenschlüssel anpassen!")</f>
        <v/>
      </c>
      <c r="J253" s="419"/>
    </row>
    <row r="254" spans="1:10" ht="15" x14ac:dyDescent="0.25">
      <c r="A254" s="441"/>
      <c r="B254" s="418"/>
      <c r="C254" s="435" t="s">
        <v>544</v>
      </c>
      <c r="D254" s="418"/>
      <c r="E254" s="419"/>
      <c r="F254" s="419"/>
      <c r="G254" s="435" t="s">
        <v>544</v>
      </c>
      <c r="H254" s="418"/>
      <c r="I254" s="387" t="str">
        <f>_xlfn.IFNA(IF(ISBLANK($H254),"",INDEX(A2_SaLi!$A$8:$E$507,MATCH(A3_Hinzu_Kürz!$H254,'Drop-Down Listen'!$L$2:$L$502,0),5)), "Kostenschlüssel anpassen!")</f>
        <v/>
      </c>
      <c r="J254" s="419"/>
    </row>
    <row r="255" spans="1:10" ht="15" x14ac:dyDescent="0.25">
      <c r="A255" s="441"/>
      <c r="B255" s="418"/>
      <c r="C255" s="435" t="s">
        <v>544</v>
      </c>
      <c r="D255" s="418"/>
      <c r="E255" s="419"/>
      <c r="F255" s="419"/>
      <c r="G255" s="435" t="s">
        <v>544</v>
      </c>
      <c r="H255" s="418"/>
      <c r="I255" s="387" t="str">
        <f>_xlfn.IFNA(IF(ISBLANK($H255),"",INDEX(A2_SaLi!$A$8:$E$507,MATCH(A3_Hinzu_Kürz!$H255,'Drop-Down Listen'!$L$2:$L$502,0),5)), "Kostenschlüssel anpassen!")</f>
        <v/>
      </c>
      <c r="J255" s="419"/>
    </row>
    <row r="256" spans="1:10" ht="15" x14ac:dyDescent="0.25">
      <c r="A256" s="441"/>
      <c r="B256" s="418"/>
      <c r="C256" s="435" t="s">
        <v>544</v>
      </c>
      <c r="D256" s="418"/>
      <c r="E256" s="419"/>
      <c r="F256" s="419"/>
      <c r="G256" s="435" t="s">
        <v>544</v>
      </c>
      <c r="H256" s="418"/>
      <c r="I256" s="387" t="str">
        <f>_xlfn.IFNA(IF(ISBLANK($H256),"",INDEX(A2_SaLi!$A$8:$E$507,MATCH(A3_Hinzu_Kürz!$H256,'Drop-Down Listen'!$L$2:$L$502,0),5)), "Kostenschlüssel anpassen!")</f>
        <v/>
      </c>
      <c r="J256" s="419"/>
    </row>
    <row r="257" spans="1:10" ht="15" x14ac:dyDescent="0.25">
      <c r="A257" s="441"/>
      <c r="B257" s="418"/>
      <c r="C257" s="435" t="s">
        <v>544</v>
      </c>
      <c r="D257" s="418"/>
      <c r="E257" s="419"/>
      <c r="F257" s="419"/>
      <c r="G257" s="435" t="s">
        <v>544</v>
      </c>
      <c r="H257" s="418"/>
      <c r="I257" s="387" t="str">
        <f>_xlfn.IFNA(IF(ISBLANK($H257),"",INDEX(A2_SaLi!$A$8:$E$507,MATCH(A3_Hinzu_Kürz!$H257,'Drop-Down Listen'!$L$2:$L$502,0),5)), "Kostenschlüssel anpassen!")</f>
        <v/>
      </c>
      <c r="J257" s="419"/>
    </row>
    <row r="258" spans="1:10" ht="15" x14ac:dyDescent="0.25">
      <c r="A258" s="441"/>
      <c r="B258" s="418"/>
      <c r="C258" s="435" t="s">
        <v>544</v>
      </c>
      <c r="D258" s="418"/>
      <c r="E258" s="419"/>
      <c r="F258" s="419"/>
      <c r="G258" s="435" t="s">
        <v>544</v>
      </c>
      <c r="H258" s="418"/>
      <c r="I258" s="387" t="str">
        <f>_xlfn.IFNA(IF(ISBLANK($H258),"",INDEX(A2_SaLi!$A$8:$E$507,MATCH(A3_Hinzu_Kürz!$H258,'Drop-Down Listen'!$L$2:$L$502,0),5)), "Kostenschlüssel anpassen!")</f>
        <v/>
      </c>
      <c r="J258" s="419"/>
    </row>
    <row r="259" spans="1:10" ht="15" x14ac:dyDescent="0.25">
      <c r="A259" s="441"/>
      <c r="B259" s="418"/>
      <c r="C259" s="435" t="s">
        <v>544</v>
      </c>
      <c r="D259" s="418"/>
      <c r="E259" s="419"/>
      <c r="F259" s="419"/>
      <c r="G259" s="435" t="s">
        <v>544</v>
      </c>
      <c r="H259" s="418"/>
      <c r="I259" s="387" t="str">
        <f>_xlfn.IFNA(IF(ISBLANK($H259),"",INDEX(A2_SaLi!$A$8:$E$507,MATCH(A3_Hinzu_Kürz!$H259,'Drop-Down Listen'!$L$2:$L$502,0),5)), "Kostenschlüssel anpassen!")</f>
        <v/>
      </c>
      <c r="J259" s="419"/>
    </row>
    <row r="260" spans="1:10" ht="15" x14ac:dyDescent="0.25">
      <c r="A260" s="441"/>
      <c r="B260" s="418"/>
      <c r="C260" s="435" t="s">
        <v>544</v>
      </c>
      <c r="D260" s="418"/>
      <c r="E260" s="419"/>
      <c r="F260" s="419"/>
      <c r="G260" s="435" t="s">
        <v>544</v>
      </c>
      <c r="H260" s="418"/>
      <c r="I260" s="387" t="str">
        <f>_xlfn.IFNA(IF(ISBLANK($H260),"",INDEX(A2_SaLi!$A$8:$E$507,MATCH(A3_Hinzu_Kürz!$H260,'Drop-Down Listen'!$L$2:$L$502,0),5)), "Kostenschlüssel anpassen!")</f>
        <v/>
      </c>
      <c r="J260" s="419"/>
    </row>
    <row r="261" spans="1:10" ht="15" x14ac:dyDescent="0.25">
      <c r="A261" s="441"/>
      <c r="B261" s="418"/>
      <c r="C261" s="435" t="s">
        <v>544</v>
      </c>
      <c r="D261" s="418"/>
      <c r="E261" s="419"/>
      <c r="F261" s="419"/>
      <c r="G261" s="435" t="s">
        <v>544</v>
      </c>
      <c r="H261" s="418"/>
      <c r="I261" s="387" t="str">
        <f>_xlfn.IFNA(IF(ISBLANK($H261),"",INDEX(A2_SaLi!$A$8:$E$507,MATCH(A3_Hinzu_Kürz!$H261,'Drop-Down Listen'!$L$2:$L$502,0),5)), "Kostenschlüssel anpassen!")</f>
        <v/>
      </c>
      <c r="J261" s="419"/>
    </row>
    <row r="262" spans="1:10" ht="15" x14ac:dyDescent="0.25">
      <c r="A262" s="441"/>
      <c r="B262" s="418"/>
      <c r="C262" s="435" t="s">
        <v>544</v>
      </c>
      <c r="D262" s="418"/>
      <c r="E262" s="419"/>
      <c r="F262" s="419"/>
      <c r="G262" s="435" t="s">
        <v>544</v>
      </c>
      <c r="H262" s="418"/>
      <c r="I262" s="387" t="str">
        <f>_xlfn.IFNA(IF(ISBLANK($H262),"",INDEX(A2_SaLi!$A$8:$E$507,MATCH(A3_Hinzu_Kürz!$H262,'Drop-Down Listen'!$L$2:$L$502,0),5)), "Kostenschlüssel anpassen!")</f>
        <v/>
      </c>
      <c r="J262" s="419"/>
    </row>
    <row r="263" spans="1:10" ht="15" x14ac:dyDescent="0.25">
      <c r="A263" s="441"/>
      <c r="B263" s="418"/>
      <c r="C263" s="435" t="s">
        <v>544</v>
      </c>
      <c r="D263" s="418"/>
      <c r="E263" s="419"/>
      <c r="F263" s="419"/>
      <c r="G263" s="435" t="s">
        <v>544</v>
      </c>
      <c r="H263" s="418"/>
      <c r="I263" s="387" t="str">
        <f>_xlfn.IFNA(IF(ISBLANK($H263),"",INDEX(A2_SaLi!$A$8:$E$507,MATCH(A3_Hinzu_Kürz!$H263,'Drop-Down Listen'!$L$2:$L$502,0),5)), "Kostenschlüssel anpassen!")</f>
        <v/>
      </c>
      <c r="J263" s="419"/>
    </row>
    <row r="264" spans="1:10" ht="15" x14ac:dyDescent="0.25">
      <c r="A264" s="441"/>
      <c r="B264" s="418"/>
      <c r="C264" s="435" t="s">
        <v>544</v>
      </c>
      <c r="D264" s="418"/>
      <c r="E264" s="419"/>
      <c r="F264" s="419"/>
      <c r="G264" s="435" t="s">
        <v>544</v>
      </c>
      <c r="H264" s="418"/>
      <c r="I264" s="387" t="str">
        <f>_xlfn.IFNA(IF(ISBLANK($H264),"",INDEX(A2_SaLi!$A$8:$E$507,MATCH(A3_Hinzu_Kürz!$H264,'Drop-Down Listen'!$L$2:$L$502,0),5)), "Kostenschlüssel anpassen!")</f>
        <v/>
      </c>
      <c r="J264" s="419"/>
    </row>
    <row r="265" spans="1:10" ht="15" x14ac:dyDescent="0.25">
      <c r="A265" s="441"/>
      <c r="B265" s="418"/>
      <c r="C265" s="435" t="s">
        <v>544</v>
      </c>
      <c r="D265" s="418"/>
      <c r="E265" s="419"/>
      <c r="F265" s="419"/>
      <c r="G265" s="435" t="s">
        <v>544</v>
      </c>
      <c r="H265" s="418"/>
      <c r="I265" s="387" t="str">
        <f>_xlfn.IFNA(IF(ISBLANK($H265),"",INDEX(A2_SaLi!$A$8:$E$507,MATCH(A3_Hinzu_Kürz!$H265,'Drop-Down Listen'!$L$2:$L$502,0),5)), "Kostenschlüssel anpassen!")</f>
        <v/>
      </c>
      <c r="J265" s="419"/>
    </row>
    <row r="266" spans="1:10" ht="15" x14ac:dyDescent="0.25">
      <c r="A266" s="441"/>
      <c r="B266" s="418"/>
      <c r="C266" s="435" t="s">
        <v>544</v>
      </c>
      <c r="D266" s="418"/>
      <c r="E266" s="419"/>
      <c r="F266" s="419"/>
      <c r="G266" s="435" t="s">
        <v>544</v>
      </c>
      <c r="H266" s="418"/>
      <c r="I266" s="387" t="str">
        <f>_xlfn.IFNA(IF(ISBLANK($H266),"",INDEX(A2_SaLi!$A$8:$E$507,MATCH(A3_Hinzu_Kürz!$H266,'Drop-Down Listen'!$L$2:$L$502,0),5)), "Kostenschlüssel anpassen!")</f>
        <v/>
      </c>
      <c r="J266" s="419"/>
    </row>
    <row r="267" spans="1:10" ht="15" x14ac:dyDescent="0.25">
      <c r="A267" s="441"/>
      <c r="B267" s="418"/>
      <c r="C267" s="435" t="s">
        <v>544</v>
      </c>
      <c r="D267" s="418"/>
      <c r="E267" s="419"/>
      <c r="F267" s="419"/>
      <c r="G267" s="435" t="s">
        <v>544</v>
      </c>
      <c r="H267" s="418"/>
      <c r="I267" s="387" t="str">
        <f>_xlfn.IFNA(IF(ISBLANK($H267),"",INDEX(A2_SaLi!$A$8:$E$507,MATCH(A3_Hinzu_Kürz!$H267,'Drop-Down Listen'!$L$2:$L$502,0),5)), "Kostenschlüssel anpassen!")</f>
        <v/>
      </c>
      <c r="J267" s="419"/>
    </row>
    <row r="268" spans="1:10" ht="15" x14ac:dyDescent="0.25">
      <c r="A268" s="441"/>
      <c r="B268" s="418"/>
      <c r="C268" s="435" t="s">
        <v>544</v>
      </c>
      <c r="D268" s="418"/>
      <c r="E268" s="419"/>
      <c r="F268" s="419"/>
      <c r="G268" s="435" t="s">
        <v>544</v>
      </c>
      <c r="H268" s="418"/>
      <c r="I268" s="387" t="str">
        <f>_xlfn.IFNA(IF(ISBLANK($H268),"",INDEX(A2_SaLi!$A$8:$E$507,MATCH(A3_Hinzu_Kürz!$H268,'Drop-Down Listen'!$L$2:$L$502,0),5)), "Kostenschlüssel anpassen!")</f>
        <v/>
      </c>
      <c r="J268" s="419"/>
    </row>
    <row r="269" spans="1:10" ht="15" x14ac:dyDescent="0.25">
      <c r="A269" s="441"/>
      <c r="B269" s="418"/>
      <c r="C269" s="435" t="s">
        <v>544</v>
      </c>
      <c r="D269" s="418"/>
      <c r="E269" s="419"/>
      <c r="F269" s="419"/>
      <c r="G269" s="435" t="s">
        <v>544</v>
      </c>
      <c r="H269" s="418"/>
      <c r="I269" s="387" t="str">
        <f>_xlfn.IFNA(IF(ISBLANK($H269),"",INDEX(A2_SaLi!$A$8:$E$507,MATCH(A3_Hinzu_Kürz!$H269,'Drop-Down Listen'!$L$2:$L$502,0),5)), "Kostenschlüssel anpassen!")</f>
        <v/>
      </c>
      <c r="J269" s="419"/>
    </row>
    <row r="270" spans="1:10" ht="15" x14ac:dyDescent="0.25">
      <c r="A270" s="441"/>
      <c r="B270" s="418"/>
      <c r="C270" s="435" t="s">
        <v>544</v>
      </c>
      <c r="D270" s="418"/>
      <c r="E270" s="419"/>
      <c r="F270" s="419"/>
      <c r="G270" s="435" t="s">
        <v>544</v>
      </c>
      <c r="H270" s="418"/>
      <c r="I270" s="387" t="str">
        <f>_xlfn.IFNA(IF(ISBLANK($H270),"",INDEX(A2_SaLi!$A$8:$E$507,MATCH(A3_Hinzu_Kürz!$H270,'Drop-Down Listen'!$L$2:$L$502,0),5)), "Kostenschlüssel anpassen!")</f>
        <v/>
      </c>
      <c r="J270" s="419"/>
    </row>
    <row r="271" spans="1:10" ht="15" x14ac:dyDescent="0.25">
      <c r="A271" s="441"/>
      <c r="B271" s="418"/>
      <c r="C271" s="435" t="s">
        <v>544</v>
      </c>
      <c r="D271" s="418"/>
      <c r="E271" s="419"/>
      <c r="F271" s="419"/>
      <c r="G271" s="435" t="s">
        <v>544</v>
      </c>
      <c r="H271" s="418"/>
      <c r="I271" s="387" t="str">
        <f>_xlfn.IFNA(IF(ISBLANK($H271),"",INDEX(A2_SaLi!$A$8:$E$507,MATCH(A3_Hinzu_Kürz!$H271,'Drop-Down Listen'!$L$2:$L$502,0),5)), "Kostenschlüssel anpassen!")</f>
        <v/>
      </c>
      <c r="J271" s="419"/>
    </row>
    <row r="272" spans="1:10" ht="15" x14ac:dyDescent="0.25">
      <c r="A272" s="441"/>
      <c r="B272" s="418"/>
      <c r="C272" s="435" t="s">
        <v>544</v>
      </c>
      <c r="D272" s="418"/>
      <c r="E272" s="419"/>
      <c r="F272" s="419"/>
      <c r="G272" s="435" t="s">
        <v>544</v>
      </c>
      <c r="H272" s="418"/>
      <c r="I272" s="387" t="str">
        <f>_xlfn.IFNA(IF(ISBLANK($H272),"",INDEX(A2_SaLi!$A$8:$E$507,MATCH(A3_Hinzu_Kürz!$H272,'Drop-Down Listen'!$L$2:$L$502,0),5)), "Kostenschlüssel anpassen!")</f>
        <v/>
      </c>
      <c r="J272" s="419"/>
    </row>
    <row r="273" spans="1:10" ht="15" x14ac:dyDescent="0.25">
      <c r="A273" s="441"/>
      <c r="B273" s="418"/>
      <c r="C273" s="435" t="s">
        <v>544</v>
      </c>
      <c r="D273" s="418"/>
      <c r="E273" s="419"/>
      <c r="F273" s="419"/>
      <c r="G273" s="435" t="s">
        <v>544</v>
      </c>
      <c r="H273" s="418"/>
      <c r="I273" s="387" t="str">
        <f>_xlfn.IFNA(IF(ISBLANK($H273),"",INDEX(A2_SaLi!$A$8:$E$507,MATCH(A3_Hinzu_Kürz!$H273,'Drop-Down Listen'!$L$2:$L$502,0),5)), "Kostenschlüssel anpassen!")</f>
        <v/>
      </c>
      <c r="J273" s="419"/>
    </row>
    <row r="274" spans="1:10" ht="15" x14ac:dyDescent="0.25">
      <c r="A274" s="441"/>
      <c r="B274" s="418"/>
      <c r="C274" s="435" t="s">
        <v>544</v>
      </c>
      <c r="D274" s="418"/>
      <c r="E274" s="419"/>
      <c r="F274" s="419"/>
      <c r="G274" s="435" t="s">
        <v>544</v>
      </c>
      <c r="H274" s="418"/>
      <c r="I274" s="387" t="str">
        <f>_xlfn.IFNA(IF(ISBLANK($H274),"",INDEX(A2_SaLi!$A$8:$E$507,MATCH(A3_Hinzu_Kürz!$H274,'Drop-Down Listen'!$L$2:$L$502,0),5)), "Kostenschlüssel anpassen!")</f>
        <v/>
      </c>
      <c r="J274" s="419"/>
    </row>
    <row r="275" spans="1:10" ht="15" x14ac:dyDescent="0.25">
      <c r="A275" s="441"/>
      <c r="B275" s="418"/>
      <c r="C275" s="435" t="s">
        <v>544</v>
      </c>
      <c r="D275" s="418"/>
      <c r="E275" s="419"/>
      <c r="F275" s="419"/>
      <c r="G275" s="435" t="s">
        <v>544</v>
      </c>
      <c r="H275" s="418"/>
      <c r="I275" s="387" t="str">
        <f>_xlfn.IFNA(IF(ISBLANK($H275),"",INDEX(A2_SaLi!$A$8:$E$507,MATCH(A3_Hinzu_Kürz!$H275,'Drop-Down Listen'!$L$2:$L$502,0),5)), "Kostenschlüssel anpassen!")</f>
        <v/>
      </c>
      <c r="J275" s="419"/>
    </row>
    <row r="276" spans="1:10" ht="15" x14ac:dyDescent="0.25">
      <c r="A276" s="441"/>
      <c r="B276" s="418"/>
      <c r="C276" s="435" t="s">
        <v>544</v>
      </c>
      <c r="D276" s="418"/>
      <c r="E276" s="419"/>
      <c r="F276" s="419"/>
      <c r="G276" s="435" t="s">
        <v>544</v>
      </c>
      <c r="H276" s="418"/>
      <c r="I276" s="387" t="str">
        <f>_xlfn.IFNA(IF(ISBLANK($H276),"",INDEX(A2_SaLi!$A$8:$E$507,MATCH(A3_Hinzu_Kürz!$H276,'Drop-Down Listen'!$L$2:$L$502,0),5)), "Kostenschlüssel anpassen!")</f>
        <v/>
      </c>
      <c r="J276" s="419"/>
    </row>
    <row r="277" spans="1:10" ht="15" x14ac:dyDescent="0.25">
      <c r="A277" s="441"/>
      <c r="B277" s="418"/>
      <c r="C277" s="435" t="s">
        <v>544</v>
      </c>
      <c r="D277" s="418"/>
      <c r="E277" s="419"/>
      <c r="F277" s="419"/>
      <c r="G277" s="435" t="s">
        <v>544</v>
      </c>
      <c r="H277" s="418"/>
      <c r="I277" s="387" t="str">
        <f>_xlfn.IFNA(IF(ISBLANK($H277),"",INDEX(A2_SaLi!$A$8:$E$507,MATCH(A3_Hinzu_Kürz!$H277,'Drop-Down Listen'!$L$2:$L$502,0),5)), "Kostenschlüssel anpassen!")</f>
        <v/>
      </c>
      <c r="J277" s="419"/>
    </row>
    <row r="278" spans="1:10" ht="15" x14ac:dyDescent="0.25">
      <c r="A278" s="441"/>
      <c r="B278" s="418"/>
      <c r="C278" s="435" t="s">
        <v>544</v>
      </c>
      <c r="D278" s="418"/>
      <c r="E278" s="419"/>
      <c r="F278" s="419"/>
      <c r="G278" s="435" t="s">
        <v>544</v>
      </c>
      <c r="H278" s="418"/>
      <c r="I278" s="387" t="str">
        <f>_xlfn.IFNA(IF(ISBLANK($H278),"",INDEX(A2_SaLi!$A$8:$E$507,MATCH(A3_Hinzu_Kürz!$H278,'Drop-Down Listen'!$L$2:$L$502,0),5)), "Kostenschlüssel anpassen!")</f>
        <v/>
      </c>
      <c r="J278" s="419"/>
    </row>
    <row r="279" spans="1:10" ht="15" x14ac:dyDescent="0.25">
      <c r="A279" s="441"/>
      <c r="B279" s="418"/>
      <c r="C279" s="435" t="s">
        <v>544</v>
      </c>
      <c r="D279" s="418"/>
      <c r="E279" s="419"/>
      <c r="F279" s="419"/>
      <c r="G279" s="435" t="s">
        <v>544</v>
      </c>
      <c r="H279" s="418"/>
      <c r="I279" s="387" t="str">
        <f>_xlfn.IFNA(IF(ISBLANK($H279),"",INDEX(A2_SaLi!$A$8:$E$507,MATCH(A3_Hinzu_Kürz!$H279,'Drop-Down Listen'!$L$2:$L$502,0),5)), "Kostenschlüssel anpassen!")</f>
        <v/>
      </c>
      <c r="J279" s="419"/>
    </row>
    <row r="280" spans="1:10" ht="15" x14ac:dyDescent="0.25">
      <c r="A280" s="441"/>
      <c r="B280" s="418"/>
      <c r="C280" s="435" t="s">
        <v>544</v>
      </c>
      <c r="D280" s="418"/>
      <c r="E280" s="419"/>
      <c r="F280" s="419"/>
      <c r="G280" s="435" t="s">
        <v>544</v>
      </c>
      <c r="H280" s="418"/>
      <c r="I280" s="387" t="str">
        <f>_xlfn.IFNA(IF(ISBLANK($H280),"",INDEX(A2_SaLi!$A$8:$E$507,MATCH(A3_Hinzu_Kürz!$H280,'Drop-Down Listen'!$L$2:$L$502,0),5)), "Kostenschlüssel anpassen!")</f>
        <v/>
      </c>
      <c r="J280" s="419"/>
    </row>
    <row r="281" spans="1:10" ht="15" x14ac:dyDescent="0.25">
      <c r="A281" s="441"/>
      <c r="B281" s="418"/>
      <c r="C281" s="435" t="s">
        <v>544</v>
      </c>
      <c r="D281" s="418"/>
      <c r="E281" s="419"/>
      <c r="F281" s="419"/>
      <c r="G281" s="435" t="s">
        <v>544</v>
      </c>
      <c r="H281" s="418"/>
      <c r="I281" s="387" t="str">
        <f>_xlfn.IFNA(IF(ISBLANK($H281),"",INDEX(A2_SaLi!$A$8:$E$507,MATCH(A3_Hinzu_Kürz!$H281,'Drop-Down Listen'!$L$2:$L$502,0),5)), "Kostenschlüssel anpassen!")</f>
        <v/>
      </c>
      <c r="J281" s="419"/>
    </row>
    <row r="282" spans="1:10" ht="15" x14ac:dyDescent="0.25">
      <c r="A282" s="441"/>
      <c r="B282" s="418"/>
      <c r="C282" s="435" t="s">
        <v>544</v>
      </c>
      <c r="D282" s="418"/>
      <c r="E282" s="419"/>
      <c r="F282" s="419"/>
      <c r="G282" s="435" t="s">
        <v>544</v>
      </c>
      <c r="H282" s="418"/>
      <c r="I282" s="387" t="str">
        <f>_xlfn.IFNA(IF(ISBLANK($H282),"",INDEX(A2_SaLi!$A$8:$E$507,MATCH(A3_Hinzu_Kürz!$H282,'Drop-Down Listen'!$L$2:$L$502,0),5)), "Kostenschlüssel anpassen!")</f>
        <v/>
      </c>
      <c r="J282" s="419"/>
    </row>
    <row r="283" spans="1:10" ht="15" x14ac:dyDescent="0.25">
      <c r="A283" s="441"/>
      <c r="B283" s="418"/>
      <c r="C283" s="435" t="s">
        <v>544</v>
      </c>
      <c r="D283" s="418"/>
      <c r="E283" s="419"/>
      <c r="F283" s="419"/>
      <c r="G283" s="435" t="s">
        <v>544</v>
      </c>
      <c r="H283" s="418"/>
      <c r="I283" s="387" t="str">
        <f>_xlfn.IFNA(IF(ISBLANK($H283),"",INDEX(A2_SaLi!$A$8:$E$507,MATCH(A3_Hinzu_Kürz!$H283,'Drop-Down Listen'!$L$2:$L$502,0),5)), "Kostenschlüssel anpassen!")</f>
        <v/>
      </c>
      <c r="J283" s="419"/>
    </row>
    <row r="284" spans="1:10" ht="15" x14ac:dyDescent="0.25">
      <c r="A284" s="441"/>
      <c r="B284" s="418"/>
      <c r="C284" s="435" t="s">
        <v>544</v>
      </c>
      <c r="D284" s="418"/>
      <c r="E284" s="419"/>
      <c r="F284" s="419"/>
      <c r="G284" s="435" t="s">
        <v>544</v>
      </c>
      <c r="H284" s="418"/>
      <c r="I284" s="387" t="str">
        <f>_xlfn.IFNA(IF(ISBLANK($H284),"",INDEX(A2_SaLi!$A$8:$E$507,MATCH(A3_Hinzu_Kürz!$H284,'Drop-Down Listen'!$L$2:$L$502,0),5)), "Kostenschlüssel anpassen!")</f>
        <v/>
      </c>
      <c r="J284" s="419"/>
    </row>
    <row r="285" spans="1:10" ht="15" x14ac:dyDescent="0.25">
      <c r="A285" s="441"/>
      <c r="B285" s="418"/>
      <c r="C285" s="435" t="s">
        <v>544</v>
      </c>
      <c r="D285" s="418"/>
      <c r="E285" s="419"/>
      <c r="F285" s="419"/>
      <c r="G285" s="435" t="s">
        <v>544</v>
      </c>
      <c r="H285" s="418"/>
      <c r="I285" s="387" t="str">
        <f>_xlfn.IFNA(IF(ISBLANK($H285),"",INDEX(A2_SaLi!$A$8:$E$507,MATCH(A3_Hinzu_Kürz!$H285,'Drop-Down Listen'!$L$2:$L$502,0),5)), "Kostenschlüssel anpassen!")</f>
        <v/>
      </c>
      <c r="J285" s="419"/>
    </row>
    <row r="286" spans="1:10" ht="15" x14ac:dyDescent="0.25">
      <c r="A286" s="441"/>
      <c r="B286" s="418"/>
      <c r="C286" s="435" t="s">
        <v>544</v>
      </c>
      <c r="D286" s="418"/>
      <c r="E286" s="419"/>
      <c r="F286" s="419"/>
      <c r="G286" s="435" t="s">
        <v>544</v>
      </c>
      <c r="H286" s="418"/>
      <c r="I286" s="387" t="str">
        <f>_xlfn.IFNA(IF(ISBLANK($H286),"",INDEX(A2_SaLi!$A$8:$E$507,MATCH(A3_Hinzu_Kürz!$H286,'Drop-Down Listen'!$L$2:$L$502,0),5)), "Kostenschlüssel anpassen!")</f>
        <v/>
      </c>
      <c r="J286" s="419"/>
    </row>
    <row r="287" spans="1:10" ht="15" x14ac:dyDescent="0.25">
      <c r="A287" s="441"/>
      <c r="B287" s="418"/>
      <c r="C287" s="435" t="s">
        <v>544</v>
      </c>
      <c r="D287" s="418"/>
      <c r="E287" s="419"/>
      <c r="F287" s="419"/>
      <c r="G287" s="435" t="s">
        <v>544</v>
      </c>
      <c r="H287" s="418"/>
      <c r="I287" s="387" t="str">
        <f>_xlfn.IFNA(IF(ISBLANK($H287),"",INDEX(A2_SaLi!$A$8:$E$507,MATCH(A3_Hinzu_Kürz!$H287,'Drop-Down Listen'!$L$2:$L$502,0),5)), "Kostenschlüssel anpassen!")</f>
        <v/>
      </c>
      <c r="J287" s="419"/>
    </row>
    <row r="288" spans="1:10" ht="15" x14ac:dyDescent="0.25">
      <c r="A288" s="441"/>
      <c r="B288" s="418"/>
      <c r="C288" s="435" t="s">
        <v>544</v>
      </c>
      <c r="D288" s="418"/>
      <c r="E288" s="419"/>
      <c r="F288" s="419"/>
      <c r="G288" s="435" t="s">
        <v>544</v>
      </c>
      <c r="H288" s="418"/>
      <c r="I288" s="387" t="str">
        <f>_xlfn.IFNA(IF(ISBLANK($H288),"",INDEX(A2_SaLi!$A$8:$E$507,MATCH(A3_Hinzu_Kürz!$H288,'Drop-Down Listen'!$L$2:$L$502,0),5)), "Kostenschlüssel anpassen!")</f>
        <v/>
      </c>
      <c r="J288" s="419"/>
    </row>
    <row r="289" spans="1:10" ht="15" x14ac:dyDescent="0.25">
      <c r="A289" s="441"/>
      <c r="B289" s="418"/>
      <c r="C289" s="435" t="s">
        <v>544</v>
      </c>
      <c r="D289" s="418"/>
      <c r="E289" s="419"/>
      <c r="F289" s="419"/>
      <c r="G289" s="435" t="s">
        <v>544</v>
      </c>
      <c r="H289" s="418"/>
      <c r="I289" s="387" t="str">
        <f>_xlfn.IFNA(IF(ISBLANK($H289),"",INDEX(A2_SaLi!$A$8:$E$507,MATCH(A3_Hinzu_Kürz!$H289,'Drop-Down Listen'!$L$2:$L$502,0),5)), "Kostenschlüssel anpassen!")</f>
        <v/>
      </c>
      <c r="J289" s="419"/>
    </row>
    <row r="290" spans="1:10" ht="15" x14ac:dyDescent="0.25">
      <c r="A290" s="441"/>
      <c r="B290" s="418"/>
      <c r="C290" s="435" t="s">
        <v>544</v>
      </c>
      <c r="D290" s="418"/>
      <c r="E290" s="419"/>
      <c r="F290" s="419"/>
      <c r="G290" s="435" t="s">
        <v>544</v>
      </c>
      <c r="H290" s="418"/>
      <c r="I290" s="387" t="str">
        <f>_xlfn.IFNA(IF(ISBLANK($H290),"",INDEX(A2_SaLi!$A$8:$E$507,MATCH(A3_Hinzu_Kürz!$H290,'Drop-Down Listen'!$L$2:$L$502,0),5)), "Kostenschlüssel anpassen!")</f>
        <v/>
      </c>
      <c r="J290" s="419"/>
    </row>
    <row r="291" spans="1:10" ht="15" x14ac:dyDescent="0.25">
      <c r="A291" s="441"/>
      <c r="B291" s="418"/>
      <c r="C291" s="435" t="s">
        <v>544</v>
      </c>
      <c r="D291" s="418"/>
      <c r="E291" s="419"/>
      <c r="F291" s="419"/>
      <c r="G291" s="435" t="s">
        <v>544</v>
      </c>
      <c r="H291" s="418"/>
      <c r="I291" s="387" t="str">
        <f>_xlfn.IFNA(IF(ISBLANK($H291),"",INDEX(A2_SaLi!$A$8:$E$507,MATCH(A3_Hinzu_Kürz!$H291,'Drop-Down Listen'!$L$2:$L$502,0),5)), "Kostenschlüssel anpassen!")</f>
        <v/>
      </c>
      <c r="J291" s="419"/>
    </row>
    <row r="292" spans="1:10" ht="15" x14ac:dyDescent="0.25">
      <c r="A292" s="441"/>
      <c r="B292" s="418"/>
      <c r="C292" s="435" t="s">
        <v>544</v>
      </c>
      <c r="D292" s="418"/>
      <c r="E292" s="419"/>
      <c r="F292" s="419"/>
      <c r="G292" s="435" t="s">
        <v>544</v>
      </c>
      <c r="H292" s="418"/>
      <c r="I292" s="387" t="str">
        <f>_xlfn.IFNA(IF(ISBLANK($H292),"",INDEX(A2_SaLi!$A$8:$E$507,MATCH(A3_Hinzu_Kürz!$H292,'Drop-Down Listen'!$L$2:$L$502,0),5)), "Kostenschlüssel anpassen!")</f>
        <v/>
      </c>
      <c r="J292" s="419"/>
    </row>
    <row r="293" spans="1:10" ht="15" x14ac:dyDescent="0.25">
      <c r="A293" s="441"/>
      <c r="B293" s="418"/>
      <c r="C293" s="435" t="s">
        <v>544</v>
      </c>
      <c r="D293" s="418"/>
      <c r="E293" s="419"/>
      <c r="F293" s="419"/>
      <c r="G293" s="435" t="s">
        <v>544</v>
      </c>
      <c r="H293" s="418"/>
      <c r="I293" s="387" t="str">
        <f>_xlfn.IFNA(IF(ISBLANK($H293),"",INDEX(A2_SaLi!$A$8:$E$507,MATCH(A3_Hinzu_Kürz!$H293,'Drop-Down Listen'!$L$2:$L$502,0),5)), "Kostenschlüssel anpassen!")</f>
        <v/>
      </c>
      <c r="J293" s="419"/>
    </row>
    <row r="294" spans="1:10" ht="15" x14ac:dyDescent="0.25">
      <c r="A294" s="441"/>
      <c r="B294" s="418"/>
      <c r="C294" s="435" t="s">
        <v>544</v>
      </c>
      <c r="D294" s="418"/>
      <c r="E294" s="419"/>
      <c r="F294" s="419"/>
      <c r="G294" s="435" t="s">
        <v>544</v>
      </c>
      <c r="H294" s="418"/>
      <c r="I294" s="387" t="str">
        <f>_xlfn.IFNA(IF(ISBLANK($H294),"",INDEX(A2_SaLi!$A$8:$E$507,MATCH(A3_Hinzu_Kürz!$H294,'Drop-Down Listen'!$L$2:$L$502,0),5)), "Kostenschlüssel anpassen!")</f>
        <v/>
      </c>
      <c r="J294" s="419"/>
    </row>
    <row r="295" spans="1:10" ht="15" x14ac:dyDescent="0.25">
      <c r="A295" s="441"/>
      <c r="B295" s="418"/>
      <c r="C295" s="435" t="s">
        <v>544</v>
      </c>
      <c r="D295" s="418"/>
      <c r="E295" s="419"/>
      <c r="F295" s="419"/>
      <c r="G295" s="435" t="s">
        <v>544</v>
      </c>
      <c r="H295" s="418"/>
      <c r="I295" s="387" t="str">
        <f>_xlfn.IFNA(IF(ISBLANK($H295),"",INDEX(A2_SaLi!$A$8:$E$507,MATCH(A3_Hinzu_Kürz!$H295,'Drop-Down Listen'!$L$2:$L$502,0),5)), "Kostenschlüssel anpassen!")</f>
        <v/>
      </c>
      <c r="J295" s="419"/>
    </row>
    <row r="296" spans="1:10" ht="15" x14ac:dyDescent="0.25">
      <c r="A296" s="441"/>
      <c r="B296" s="418"/>
      <c r="C296" s="435" t="s">
        <v>544</v>
      </c>
      <c r="D296" s="418"/>
      <c r="E296" s="419"/>
      <c r="F296" s="419"/>
      <c r="G296" s="435" t="s">
        <v>544</v>
      </c>
      <c r="H296" s="418"/>
      <c r="I296" s="387" t="str">
        <f>_xlfn.IFNA(IF(ISBLANK($H296),"",INDEX(A2_SaLi!$A$8:$E$507,MATCH(A3_Hinzu_Kürz!$H296,'Drop-Down Listen'!$L$2:$L$502,0),5)), "Kostenschlüssel anpassen!")</f>
        <v/>
      </c>
      <c r="J296" s="419"/>
    </row>
    <row r="297" spans="1:10" ht="15" x14ac:dyDescent="0.25">
      <c r="A297" s="441"/>
      <c r="B297" s="418"/>
      <c r="C297" s="435" t="s">
        <v>544</v>
      </c>
      <c r="D297" s="418"/>
      <c r="E297" s="419"/>
      <c r="F297" s="419"/>
      <c r="G297" s="435" t="s">
        <v>544</v>
      </c>
      <c r="H297" s="418"/>
      <c r="I297" s="387" t="str">
        <f>_xlfn.IFNA(IF(ISBLANK($H297),"",INDEX(A2_SaLi!$A$8:$E$507,MATCH(A3_Hinzu_Kürz!$H297,'Drop-Down Listen'!$L$2:$L$502,0),5)), "Kostenschlüssel anpassen!")</f>
        <v/>
      </c>
      <c r="J297" s="419"/>
    </row>
    <row r="298" spans="1:10" ht="15" x14ac:dyDescent="0.25">
      <c r="A298" s="441"/>
      <c r="B298" s="418"/>
      <c r="C298" s="435" t="s">
        <v>544</v>
      </c>
      <c r="D298" s="418"/>
      <c r="E298" s="419"/>
      <c r="F298" s="419"/>
      <c r="G298" s="435" t="s">
        <v>544</v>
      </c>
      <c r="H298" s="418"/>
      <c r="I298" s="387" t="str">
        <f>_xlfn.IFNA(IF(ISBLANK($H298),"",INDEX(A2_SaLi!$A$8:$E$507,MATCH(A3_Hinzu_Kürz!$H298,'Drop-Down Listen'!$L$2:$L$502,0),5)), "Kostenschlüssel anpassen!")</f>
        <v/>
      </c>
      <c r="J298" s="419"/>
    </row>
    <row r="299" spans="1:10" ht="15" x14ac:dyDescent="0.25">
      <c r="A299" s="441"/>
      <c r="B299" s="418"/>
      <c r="C299" s="435" t="s">
        <v>544</v>
      </c>
      <c r="D299" s="418"/>
      <c r="E299" s="419"/>
      <c r="F299" s="419"/>
      <c r="G299" s="435" t="s">
        <v>544</v>
      </c>
      <c r="H299" s="418"/>
      <c r="I299" s="387" t="str">
        <f>_xlfn.IFNA(IF(ISBLANK($H299),"",INDEX(A2_SaLi!$A$8:$E$507,MATCH(A3_Hinzu_Kürz!$H299,'Drop-Down Listen'!$L$2:$L$502,0),5)), "Kostenschlüssel anpassen!")</f>
        <v/>
      </c>
      <c r="J299" s="419"/>
    </row>
    <row r="300" spans="1:10" ht="15" x14ac:dyDescent="0.25">
      <c r="A300" s="441"/>
      <c r="B300" s="418"/>
      <c r="C300" s="435" t="s">
        <v>544</v>
      </c>
      <c r="D300" s="418"/>
      <c r="E300" s="419"/>
      <c r="F300" s="419"/>
      <c r="G300" s="435" t="s">
        <v>544</v>
      </c>
      <c r="H300" s="418"/>
      <c r="I300" s="387" t="str">
        <f>_xlfn.IFNA(IF(ISBLANK($H300),"",INDEX(A2_SaLi!$A$8:$E$507,MATCH(A3_Hinzu_Kürz!$H300,'Drop-Down Listen'!$L$2:$L$502,0),5)), "Kostenschlüssel anpassen!")</f>
        <v/>
      </c>
      <c r="J300" s="419"/>
    </row>
    <row r="301" spans="1:10" ht="15" x14ac:dyDescent="0.25">
      <c r="A301" s="441"/>
      <c r="B301" s="418"/>
      <c r="C301" s="435" t="s">
        <v>544</v>
      </c>
      <c r="D301" s="418"/>
      <c r="E301" s="419"/>
      <c r="F301" s="419"/>
      <c r="G301" s="435" t="s">
        <v>544</v>
      </c>
      <c r="H301" s="418"/>
      <c r="I301" s="387" t="str">
        <f>_xlfn.IFNA(IF(ISBLANK($H301),"",INDEX(A2_SaLi!$A$8:$E$507,MATCH(A3_Hinzu_Kürz!$H301,'Drop-Down Listen'!$L$2:$L$502,0),5)), "Kostenschlüssel anpassen!")</f>
        <v/>
      </c>
      <c r="J301" s="419"/>
    </row>
    <row r="302" spans="1:10" ht="15" x14ac:dyDescent="0.25">
      <c r="A302" s="441"/>
      <c r="B302" s="418"/>
      <c r="C302" s="435" t="s">
        <v>544</v>
      </c>
      <c r="D302" s="418"/>
      <c r="E302" s="419"/>
      <c r="F302" s="419"/>
      <c r="G302" s="435" t="s">
        <v>544</v>
      </c>
      <c r="H302" s="418"/>
      <c r="I302" s="387" t="str">
        <f>_xlfn.IFNA(IF(ISBLANK($H302),"",INDEX(A2_SaLi!$A$8:$E$507,MATCH(A3_Hinzu_Kürz!$H302,'Drop-Down Listen'!$L$2:$L$502,0),5)), "Kostenschlüssel anpassen!")</f>
        <v/>
      </c>
      <c r="J302" s="419"/>
    </row>
    <row r="303" spans="1:10" ht="15" x14ac:dyDescent="0.25">
      <c r="A303" s="441"/>
      <c r="B303" s="418"/>
      <c r="C303" s="435" t="s">
        <v>544</v>
      </c>
      <c r="D303" s="418"/>
      <c r="E303" s="419"/>
      <c r="F303" s="419"/>
      <c r="G303" s="435" t="s">
        <v>544</v>
      </c>
      <c r="H303" s="418"/>
      <c r="I303" s="387" t="str">
        <f>_xlfn.IFNA(IF(ISBLANK($H303),"",INDEX(A2_SaLi!$A$8:$E$507,MATCH(A3_Hinzu_Kürz!$H303,'Drop-Down Listen'!$L$2:$L$502,0),5)), "Kostenschlüssel anpassen!")</f>
        <v/>
      </c>
      <c r="J303" s="419"/>
    </row>
    <row r="304" spans="1:10" ht="15" x14ac:dyDescent="0.25">
      <c r="A304" s="441"/>
      <c r="B304" s="418"/>
      <c r="C304" s="435" t="s">
        <v>544</v>
      </c>
      <c r="D304" s="418"/>
      <c r="E304" s="419"/>
      <c r="F304" s="419"/>
      <c r="G304" s="435" t="s">
        <v>544</v>
      </c>
      <c r="H304" s="418"/>
      <c r="I304" s="387" t="str">
        <f>_xlfn.IFNA(IF(ISBLANK($H304),"",INDEX(A2_SaLi!$A$8:$E$507,MATCH(A3_Hinzu_Kürz!$H304,'Drop-Down Listen'!$L$2:$L$502,0),5)), "Kostenschlüssel anpassen!")</f>
        <v/>
      </c>
      <c r="J304" s="419"/>
    </row>
    <row r="305" spans="1:10" ht="15" x14ac:dyDescent="0.25">
      <c r="A305" s="441"/>
      <c r="B305" s="418"/>
      <c r="C305" s="435" t="s">
        <v>544</v>
      </c>
      <c r="D305" s="418"/>
      <c r="E305" s="419"/>
      <c r="F305" s="419"/>
      <c r="G305" s="435" t="s">
        <v>544</v>
      </c>
      <c r="H305" s="418"/>
      <c r="I305" s="387" t="str">
        <f>_xlfn.IFNA(IF(ISBLANK($H305),"",INDEX(A2_SaLi!$A$8:$E$507,MATCH(A3_Hinzu_Kürz!$H305,'Drop-Down Listen'!$L$2:$L$502,0),5)), "Kostenschlüssel anpassen!")</f>
        <v/>
      </c>
      <c r="J305" s="419"/>
    </row>
    <row r="306" spans="1:10" ht="15" x14ac:dyDescent="0.25">
      <c r="A306" s="441"/>
      <c r="B306" s="418"/>
      <c r="C306" s="435" t="s">
        <v>544</v>
      </c>
      <c r="D306" s="418"/>
      <c r="E306" s="419"/>
      <c r="F306" s="419"/>
      <c r="G306" s="435" t="s">
        <v>544</v>
      </c>
      <c r="H306" s="418"/>
      <c r="I306" s="387" t="str">
        <f>_xlfn.IFNA(IF(ISBLANK($H306),"",INDEX(A2_SaLi!$A$8:$E$507,MATCH(A3_Hinzu_Kürz!$H306,'Drop-Down Listen'!$L$2:$L$502,0),5)), "Kostenschlüssel anpassen!")</f>
        <v/>
      </c>
      <c r="J306" s="419"/>
    </row>
    <row r="307" spans="1:10" ht="15" x14ac:dyDescent="0.25">
      <c r="A307" s="441"/>
      <c r="B307" s="418"/>
      <c r="C307" s="435" t="s">
        <v>544</v>
      </c>
      <c r="D307" s="418"/>
      <c r="E307" s="419"/>
      <c r="F307" s="419"/>
      <c r="G307" s="435" t="s">
        <v>544</v>
      </c>
      <c r="H307" s="418"/>
      <c r="I307" s="387" t="str">
        <f>_xlfn.IFNA(IF(ISBLANK($H307),"",INDEX(A2_SaLi!$A$8:$E$507,MATCH(A3_Hinzu_Kürz!$H307,'Drop-Down Listen'!$L$2:$L$502,0),5)), "Kostenschlüssel anpassen!")</f>
        <v/>
      </c>
      <c r="J307" s="419"/>
    </row>
    <row r="308" spans="1:10" ht="15" x14ac:dyDescent="0.25">
      <c r="A308" s="441"/>
      <c r="B308" s="418"/>
      <c r="C308" s="435" t="s">
        <v>544</v>
      </c>
      <c r="D308" s="418"/>
      <c r="E308" s="419"/>
      <c r="F308" s="419"/>
      <c r="G308" s="435" t="s">
        <v>544</v>
      </c>
      <c r="H308" s="418"/>
      <c r="I308" s="387" t="str">
        <f>_xlfn.IFNA(IF(ISBLANK($H308),"",INDEX(A2_SaLi!$A$8:$E$507,MATCH(A3_Hinzu_Kürz!$H308,'Drop-Down Listen'!$L$2:$L$502,0),5)), "Kostenschlüssel anpassen!")</f>
        <v/>
      </c>
      <c r="J308" s="419"/>
    </row>
    <row r="309" spans="1:10" ht="15" x14ac:dyDescent="0.25">
      <c r="A309" s="441"/>
      <c r="B309" s="418"/>
      <c r="C309" s="435" t="s">
        <v>544</v>
      </c>
      <c r="D309" s="418"/>
      <c r="E309" s="419"/>
      <c r="F309" s="419"/>
      <c r="G309" s="435" t="s">
        <v>544</v>
      </c>
      <c r="H309" s="418"/>
      <c r="I309" s="387" t="str">
        <f>_xlfn.IFNA(IF(ISBLANK($H309),"",INDEX(A2_SaLi!$A$8:$E$507,MATCH(A3_Hinzu_Kürz!$H309,'Drop-Down Listen'!$L$2:$L$502,0),5)), "Kostenschlüssel anpassen!")</f>
        <v/>
      </c>
      <c r="J309" s="419"/>
    </row>
    <row r="310" spans="1:10" ht="15" x14ac:dyDescent="0.25">
      <c r="A310" s="441"/>
      <c r="B310" s="418"/>
      <c r="C310" s="435" t="s">
        <v>544</v>
      </c>
      <c r="D310" s="418"/>
      <c r="E310" s="419"/>
      <c r="F310" s="419"/>
      <c r="G310" s="435" t="s">
        <v>544</v>
      </c>
      <c r="H310" s="418"/>
      <c r="I310" s="387" t="str">
        <f>_xlfn.IFNA(IF(ISBLANK($H310),"",INDEX(A2_SaLi!$A$8:$E$507,MATCH(A3_Hinzu_Kürz!$H310,'Drop-Down Listen'!$L$2:$L$502,0),5)), "Kostenschlüssel anpassen!")</f>
        <v/>
      </c>
      <c r="J310" s="419"/>
    </row>
    <row r="311" spans="1:10" ht="15" x14ac:dyDescent="0.25">
      <c r="A311" s="441"/>
      <c r="B311" s="418"/>
      <c r="C311" s="435" t="s">
        <v>544</v>
      </c>
      <c r="D311" s="418"/>
      <c r="E311" s="419"/>
      <c r="F311" s="419"/>
      <c r="G311" s="435" t="s">
        <v>544</v>
      </c>
      <c r="H311" s="418"/>
      <c r="I311" s="387" t="str">
        <f>_xlfn.IFNA(IF(ISBLANK($H311),"",INDEX(A2_SaLi!$A$8:$E$507,MATCH(A3_Hinzu_Kürz!$H311,'Drop-Down Listen'!$L$2:$L$502,0),5)), "Kostenschlüssel anpassen!")</f>
        <v/>
      </c>
      <c r="J311" s="419"/>
    </row>
    <row r="312" spans="1:10" ht="15" x14ac:dyDescent="0.25">
      <c r="A312" s="441"/>
      <c r="B312" s="418"/>
      <c r="C312" s="435" t="s">
        <v>544</v>
      </c>
      <c r="D312" s="418"/>
      <c r="E312" s="419"/>
      <c r="F312" s="419"/>
      <c r="G312" s="435" t="s">
        <v>544</v>
      </c>
      <c r="H312" s="418"/>
      <c r="I312" s="387" t="str">
        <f>_xlfn.IFNA(IF(ISBLANK($H312),"",INDEX(A2_SaLi!$A$8:$E$507,MATCH(A3_Hinzu_Kürz!$H312,'Drop-Down Listen'!$L$2:$L$502,0),5)), "Kostenschlüssel anpassen!")</f>
        <v/>
      </c>
      <c r="J312" s="419"/>
    </row>
    <row r="313" spans="1:10" ht="15" x14ac:dyDescent="0.25">
      <c r="A313" s="441"/>
      <c r="B313" s="418"/>
      <c r="C313" s="435" t="s">
        <v>544</v>
      </c>
      <c r="D313" s="418"/>
      <c r="E313" s="419"/>
      <c r="F313" s="419"/>
      <c r="G313" s="435" t="s">
        <v>544</v>
      </c>
      <c r="H313" s="418"/>
      <c r="I313" s="387" t="str">
        <f>_xlfn.IFNA(IF(ISBLANK($H313),"",INDEX(A2_SaLi!$A$8:$E$507,MATCH(A3_Hinzu_Kürz!$H313,'Drop-Down Listen'!$L$2:$L$502,0),5)), "Kostenschlüssel anpassen!")</f>
        <v/>
      </c>
      <c r="J313" s="419"/>
    </row>
    <row r="314" spans="1:10" ht="15" x14ac:dyDescent="0.25">
      <c r="A314" s="441"/>
      <c r="B314" s="418"/>
      <c r="C314" s="435" t="s">
        <v>544</v>
      </c>
      <c r="D314" s="418"/>
      <c r="E314" s="419"/>
      <c r="F314" s="419"/>
      <c r="G314" s="435" t="s">
        <v>544</v>
      </c>
      <c r="H314" s="418"/>
      <c r="I314" s="387" t="str">
        <f>_xlfn.IFNA(IF(ISBLANK($H314),"",INDEX(A2_SaLi!$A$8:$E$507,MATCH(A3_Hinzu_Kürz!$H314,'Drop-Down Listen'!$L$2:$L$502,0),5)), "Kostenschlüssel anpassen!")</f>
        <v/>
      </c>
      <c r="J314" s="419"/>
    </row>
    <row r="315" spans="1:10" ht="15" x14ac:dyDescent="0.25">
      <c r="A315" s="441"/>
      <c r="B315" s="418"/>
      <c r="C315" s="435" t="s">
        <v>544</v>
      </c>
      <c r="D315" s="418"/>
      <c r="E315" s="419"/>
      <c r="F315" s="419"/>
      <c r="G315" s="435" t="s">
        <v>544</v>
      </c>
      <c r="H315" s="418"/>
      <c r="I315" s="387" t="str">
        <f>_xlfn.IFNA(IF(ISBLANK($H315),"",INDEX(A2_SaLi!$A$8:$E$507,MATCH(A3_Hinzu_Kürz!$H315,'Drop-Down Listen'!$L$2:$L$502,0),5)), "Kostenschlüssel anpassen!")</f>
        <v/>
      </c>
      <c r="J315" s="419"/>
    </row>
    <row r="316" spans="1:10" ht="15" x14ac:dyDescent="0.25">
      <c r="A316" s="441"/>
      <c r="B316" s="418"/>
      <c r="C316" s="435" t="s">
        <v>544</v>
      </c>
      <c r="D316" s="418"/>
      <c r="E316" s="419"/>
      <c r="F316" s="419"/>
      <c r="G316" s="435" t="s">
        <v>544</v>
      </c>
      <c r="H316" s="418"/>
      <c r="I316" s="387" t="str">
        <f>_xlfn.IFNA(IF(ISBLANK($H316),"",INDEX(A2_SaLi!$A$8:$E$507,MATCH(A3_Hinzu_Kürz!$H316,'Drop-Down Listen'!$L$2:$L$502,0),5)), "Kostenschlüssel anpassen!")</f>
        <v/>
      </c>
      <c r="J316" s="419"/>
    </row>
    <row r="317" spans="1:10" ht="15" x14ac:dyDescent="0.25">
      <c r="A317" s="441"/>
      <c r="B317" s="418"/>
      <c r="C317" s="435" t="s">
        <v>544</v>
      </c>
      <c r="D317" s="418"/>
      <c r="E317" s="419"/>
      <c r="F317" s="419"/>
      <c r="G317" s="435" t="s">
        <v>544</v>
      </c>
      <c r="H317" s="418"/>
      <c r="I317" s="387" t="str">
        <f>_xlfn.IFNA(IF(ISBLANK($H317),"",INDEX(A2_SaLi!$A$8:$E$507,MATCH(A3_Hinzu_Kürz!$H317,'Drop-Down Listen'!$L$2:$L$502,0),5)), "Kostenschlüssel anpassen!")</f>
        <v/>
      </c>
      <c r="J317" s="419"/>
    </row>
    <row r="318" spans="1:10" ht="15" x14ac:dyDescent="0.25">
      <c r="A318" s="441"/>
      <c r="B318" s="418"/>
      <c r="C318" s="435" t="s">
        <v>544</v>
      </c>
      <c r="D318" s="418"/>
      <c r="E318" s="419"/>
      <c r="F318" s="419"/>
      <c r="G318" s="435" t="s">
        <v>544</v>
      </c>
      <c r="H318" s="418"/>
      <c r="I318" s="387" t="str">
        <f>_xlfn.IFNA(IF(ISBLANK($H318),"",INDEX(A2_SaLi!$A$8:$E$507,MATCH(A3_Hinzu_Kürz!$H318,'Drop-Down Listen'!$L$2:$L$502,0),5)), "Kostenschlüssel anpassen!")</f>
        <v/>
      </c>
      <c r="J318" s="419"/>
    </row>
    <row r="319" spans="1:10" ht="15" x14ac:dyDescent="0.25">
      <c r="A319" s="441"/>
      <c r="B319" s="418"/>
      <c r="C319" s="435" t="s">
        <v>544</v>
      </c>
      <c r="D319" s="418"/>
      <c r="E319" s="419"/>
      <c r="F319" s="419"/>
      <c r="G319" s="435" t="s">
        <v>544</v>
      </c>
      <c r="H319" s="418"/>
      <c r="I319" s="387" t="str">
        <f>_xlfn.IFNA(IF(ISBLANK($H319),"",INDEX(A2_SaLi!$A$8:$E$507,MATCH(A3_Hinzu_Kürz!$H319,'Drop-Down Listen'!$L$2:$L$502,0),5)), "Kostenschlüssel anpassen!")</f>
        <v/>
      </c>
      <c r="J319" s="419"/>
    </row>
    <row r="320" spans="1:10" ht="15" x14ac:dyDescent="0.25">
      <c r="A320" s="441"/>
      <c r="B320" s="418"/>
      <c r="C320" s="435" t="s">
        <v>544</v>
      </c>
      <c r="D320" s="418"/>
      <c r="E320" s="419"/>
      <c r="F320" s="419"/>
      <c r="G320" s="435" t="s">
        <v>544</v>
      </c>
      <c r="H320" s="418"/>
      <c r="I320" s="387" t="str">
        <f>_xlfn.IFNA(IF(ISBLANK($H320),"",INDEX(A2_SaLi!$A$8:$E$507,MATCH(A3_Hinzu_Kürz!$H320,'Drop-Down Listen'!$L$2:$L$502,0),5)), "Kostenschlüssel anpassen!")</f>
        <v/>
      </c>
      <c r="J320" s="419"/>
    </row>
    <row r="321" spans="1:10" ht="15" x14ac:dyDescent="0.25">
      <c r="A321" s="441"/>
      <c r="B321" s="418"/>
      <c r="C321" s="435" t="s">
        <v>544</v>
      </c>
      <c r="D321" s="418"/>
      <c r="E321" s="419"/>
      <c r="F321" s="419"/>
      <c r="G321" s="435" t="s">
        <v>544</v>
      </c>
      <c r="H321" s="418"/>
      <c r="I321" s="387" t="str">
        <f>_xlfn.IFNA(IF(ISBLANK($H321),"",INDEX(A2_SaLi!$A$8:$E$507,MATCH(A3_Hinzu_Kürz!$H321,'Drop-Down Listen'!$L$2:$L$502,0),5)), "Kostenschlüssel anpassen!")</f>
        <v/>
      </c>
      <c r="J321" s="419"/>
    </row>
    <row r="322" spans="1:10" ht="15" x14ac:dyDescent="0.25">
      <c r="A322" s="441"/>
      <c r="B322" s="418"/>
      <c r="C322" s="435" t="s">
        <v>544</v>
      </c>
      <c r="D322" s="418"/>
      <c r="E322" s="419"/>
      <c r="F322" s="419"/>
      <c r="G322" s="435" t="s">
        <v>544</v>
      </c>
      <c r="H322" s="418"/>
      <c r="I322" s="387" t="str">
        <f>_xlfn.IFNA(IF(ISBLANK($H322),"",INDEX(A2_SaLi!$A$8:$E$507,MATCH(A3_Hinzu_Kürz!$H322,'Drop-Down Listen'!$L$2:$L$502,0),5)), "Kostenschlüssel anpassen!")</f>
        <v/>
      </c>
      <c r="J322" s="419"/>
    </row>
    <row r="323" spans="1:10" ht="15" x14ac:dyDescent="0.25">
      <c r="A323" s="441"/>
      <c r="B323" s="418"/>
      <c r="C323" s="435" t="s">
        <v>544</v>
      </c>
      <c r="D323" s="418"/>
      <c r="E323" s="419"/>
      <c r="F323" s="419"/>
      <c r="G323" s="435" t="s">
        <v>544</v>
      </c>
      <c r="H323" s="418"/>
      <c r="I323" s="387" t="str">
        <f>_xlfn.IFNA(IF(ISBLANK($H323),"",INDEX(A2_SaLi!$A$8:$E$507,MATCH(A3_Hinzu_Kürz!$H323,'Drop-Down Listen'!$L$2:$L$502,0),5)), "Kostenschlüssel anpassen!")</f>
        <v/>
      </c>
      <c r="J323" s="419"/>
    </row>
    <row r="324" spans="1:10" ht="15" x14ac:dyDescent="0.25">
      <c r="A324" s="441"/>
      <c r="B324" s="418"/>
      <c r="C324" s="435" t="s">
        <v>544</v>
      </c>
      <c r="D324" s="418"/>
      <c r="E324" s="419"/>
      <c r="F324" s="419"/>
      <c r="G324" s="435" t="s">
        <v>544</v>
      </c>
      <c r="H324" s="418"/>
      <c r="I324" s="387" t="str">
        <f>_xlfn.IFNA(IF(ISBLANK($H324),"",INDEX(A2_SaLi!$A$8:$E$507,MATCH(A3_Hinzu_Kürz!$H324,'Drop-Down Listen'!$L$2:$L$502,0),5)), "Kostenschlüssel anpassen!")</f>
        <v/>
      </c>
      <c r="J324" s="419"/>
    </row>
    <row r="325" spans="1:10" ht="15" x14ac:dyDescent="0.25">
      <c r="A325" s="441"/>
      <c r="B325" s="418"/>
      <c r="C325" s="435" t="s">
        <v>544</v>
      </c>
      <c r="D325" s="418"/>
      <c r="E325" s="419"/>
      <c r="F325" s="419"/>
      <c r="G325" s="435" t="s">
        <v>544</v>
      </c>
      <c r="H325" s="418"/>
      <c r="I325" s="387" t="str">
        <f>_xlfn.IFNA(IF(ISBLANK($H325),"",INDEX(A2_SaLi!$A$8:$E$507,MATCH(A3_Hinzu_Kürz!$H325,'Drop-Down Listen'!$L$2:$L$502,0),5)), "Kostenschlüssel anpassen!")</f>
        <v/>
      </c>
      <c r="J325" s="419"/>
    </row>
    <row r="326" spans="1:10" ht="15" x14ac:dyDescent="0.25">
      <c r="A326" s="441"/>
      <c r="B326" s="418"/>
      <c r="C326" s="435" t="s">
        <v>544</v>
      </c>
      <c r="D326" s="418"/>
      <c r="E326" s="419"/>
      <c r="F326" s="419"/>
      <c r="G326" s="435" t="s">
        <v>544</v>
      </c>
      <c r="H326" s="418"/>
      <c r="I326" s="387" t="str">
        <f>_xlfn.IFNA(IF(ISBLANK($H326),"",INDEX(A2_SaLi!$A$8:$E$507,MATCH(A3_Hinzu_Kürz!$H326,'Drop-Down Listen'!$L$2:$L$502,0),5)), "Kostenschlüssel anpassen!")</f>
        <v/>
      </c>
      <c r="J326" s="419"/>
    </row>
    <row r="327" spans="1:10" ht="15" x14ac:dyDescent="0.25">
      <c r="A327" s="441"/>
      <c r="B327" s="418"/>
      <c r="C327" s="435" t="s">
        <v>544</v>
      </c>
      <c r="D327" s="418"/>
      <c r="E327" s="419"/>
      <c r="F327" s="419"/>
      <c r="G327" s="435" t="s">
        <v>544</v>
      </c>
      <c r="H327" s="418"/>
      <c r="I327" s="387" t="str">
        <f>_xlfn.IFNA(IF(ISBLANK($H327),"",INDEX(A2_SaLi!$A$8:$E$507,MATCH(A3_Hinzu_Kürz!$H327,'Drop-Down Listen'!$L$2:$L$502,0),5)), "Kostenschlüssel anpassen!")</f>
        <v/>
      </c>
      <c r="J327" s="419"/>
    </row>
    <row r="328" spans="1:10" ht="15" x14ac:dyDescent="0.25">
      <c r="A328" s="441"/>
      <c r="B328" s="418"/>
      <c r="C328" s="435" t="s">
        <v>544</v>
      </c>
      <c r="D328" s="418"/>
      <c r="E328" s="419"/>
      <c r="F328" s="419"/>
      <c r="G328" s="435" t="s">
        <v>544</v>
      </c>
      <c r="H328" s="418"/>
      <c r="I328" s="387" t="str">
        <f>_xlfn.IFNA(IF(ISBLANK($H328),"",INDEX(A2_SaLi!$A$8:$E$507,MATCH(A3_Hinzu_Kürz!$H328,'Drop-Down Listen'!$L$2:$L$502,0),5)), "Kostenschlüssel anpassen!")</f>
        <v/>
      </c>
      <c r="J328" s="419"/>
    </row>
    <row r="329" spans="1:10" ht="15" x14ac:dyDescent="0.25">
      <c r="A329" s="441"/>
      <c r="B329" s="418"/>
      <c r="C329" s="435" t="s">
        <v>544</v>
      </c>
      <c r="D329" s="418"/>
      <c r="E329" s="419"/>
      <c r="F329" s="419"/>
      <c r="G329" s="435" t="s">
        <v>544</v>
      </c>
      <c r="H329" s="418"/>
      <c r="I329" s="387" t="str">
        <f>_xlfn.IFNA(IF(ISBLANK($H329),"",INDEX(A2_SaLi!$A$8:$E$507,MATCH(A3_Hinzu_Kürz!$H329,'Drop-Down Listen'!$L$2:$L$502,0),5)), "Kostenschlüssel anpassen!")</f>
        <v/>
      </c>
      <c r="J329" s="419"/>
    </row>
    <row r="330" spans="1:10" ht="15" x14ac:dyDescent="0.25">
      <c r="A330" s="441"/>
      <c r="B330" s="418"/>
      <c r="C330" s="435" t="s">
        <v>544</v>
      </c>
      <c r="D330" s="418"/>
      <c r="E330" s="419"/>
      <c r="F330" s="419"/>
      <c r="G330" s="435" t="s">
        <v>544</v>
      </c>
      <c r="H330" s="418"/>
      <c r="I330" s="387" t="str">
        <f>_xlfn.IFNA(IF(ISBLANK($H330),"",INDEX(A2_SaLi!$A$8:$E$507,MATCH(A3_Hinzu_Kürz!$H330,'Drop-Down Listen'!$L$2:$L$502,0),5)), "Kostenschlüssel anpassen!")</f>
        <v/>
      </c>
      <c r="J330" s="419"/>
    </row>
    <row r="331" spans="1:10" ht="15" x14ac:dyDescent="0.25">
      <c r="A331" s="441"/>
      <c r="B331" s="418"/>
      <c r="C331" s="435" t="s">
        <v>544</v>
      </c>
      <c r="D331" s="418"/>
      <c r="E331" s="419"/>
      <c r="F331" s="419"/>
      <c r="G331" s="435" t="s">
        <v>544</v>
      </c>
      <c r="H331" s="418"/>
      <c r="I331" s="387" t="str">
        <f>_xlfn.IFNA(IF(ISBLANK($H331),"",INDEX(A2_SaLi!$A$8:$E$507,MATCH(A3_Hinzu_Kürz!$H331,'Drop-Down Listen'!$L$2:$L$502,0),5)), "Kostenschlüssel anpassen!")</f>
        <v/>
      </c>
      <c r="J331" s="419"/>
    </row>
    <row r="332" spans="1:10" ht="15" x14ac:dyDescent="0.25">
      <c r="A332" s="441"/>
      <c r="B332" s="418"/>
      <c r="C332" s="435" t="s">
        <v>544</v>
      </c>
      <c r="D332" s="418"/>
      <c r="E332" s="419"/>
      <c r="F332" s="419"/>
      <c r="G332" s="435" t="s">
        <v>544</v>
      </c>
      <c r="H332" s="418"/>
      <c r="I332" s="387" t="str">
        <f>_xlfn.IFNA(IF(ISBLANK($H332),"",INDEX(A2_SaLi!$A$8:$E$507,MATCH(A3_Hinzu_Kürz!$H332,'Drop-Down Listen'!$L$2:$L$502,0),5)), "Kostenschlüssel anpassen!")</f>
        <v/>
      </c>
      <c r="J332" s="419"/>
    </row>
    <row r="333" spans="1:10" ht="15" x14ac:dyDescent="0.25">
      <c r="A333" s="441"/>
      <c r="B333" s="418"/>
      <c r="C333" s="435" t="s">
        <v>544</v>
      </c>
      <c r="D333" s="418"/>
      <c r="E333" s="419"/>
      <c r="F333" s="419"/>
      <c r="G333" s="435" t="s">
        <v>544</v>
      </c>
      <c r="H333" s="418"/>
      <c r="I333" s="387" t="str">
        <f>_xlfn.IFNA(IF(ISBLANK($H333),"",INDEX(A2_SaLi!$A$8:$E$507,MATCH(A3_Hinzu_Kürz!$H333,'Drop-Down Listen'!$L$2:$L$502,0),5)), "Kostenschlüssel anpassen!")</f>
        <v/>
      </c>
      <c r="J333" s="419"/>
    </row>
    <row r="334" spans="1:10" ht="15" x14ac:dyDescent="0.25">
      <c r="A334" s="441"/>
      <c r="B334" s="418"/>
      <c r="C334" s="435" t="s">
        <v>544</v>
      </c>
      <c r="D334" s="418"/>
      <c r="E334" s="419"/>
      <c r="F334" s="419"/>
      <c r="G334" s="435" t="s">
        <v>544</v>
      </c>
      <c r="H334" s="418"/>
      <c r="I334" s="387" t="str">
        <f>_xlfn.IFNA(IF(ISBLANK($H334),"",INDEX(A2_SaLi!$A$8:$E$507,MATCH(A3_Hinzu_Kürz!$H334,'Drop-Down Listen'!$L$2:$L$502,0),5)), "Kostenschlüssel anpassen!")</f>
        <v/>
      </c>
      <c r="J334" s="419"/>
    </row>
    <row r="335" spans="1:10" ht="15" x14ac:dyDescent="0.25">
      <c r="A335" s="441"/>
      <c r="B335" s="418"/>
      <c r="C335" s="435" t="s">
        <v>544</v>
      </c>
      <c r="D335" s="418"/>
      <c r="E335" s="419"/>
      <c r="F335" s="419"/>
      <c r="G335" s="435" t="s">
        <v>544</v>
      </c>
      <c r="H335" s="418"/>
      <c r="I335" s="387" t="str">
        <f>_xlfn.IFNA(IF(ISBLANK($H335),"",INDEX(A2_SaLi!$A$8:$E$507,MATCH(A3_Hinzu_Kürz!$H335,'Drop-Down Listen'!$L$2:$L$502,0),5)), "Kostenschlüssel anpassen!")</f>
        <v/>
      </c>
      <c r="J335" s="419"/>
    </row>
    <row r="336" spans="1:10" ht="15" x14ac:dyDescent="0.25">
      <c r="A336" s="441"/>
      <c r="B336" s="418"/>
      <c r="C336" s="435" t="s">
        <v>544</v>
      </c>
      <c r="D336" s="418"/>
      <c r="E336" s="419"/>
      <c r="F336" s="419"/>
      <c r="G336" s="435" t="s">
        <v>544</v>
      </c>
      <c r="H336" s="418"/>
      <c r="I336" s="387" t="str">
        <f>_xlfn.IFNA(IF(ISBLANK($H336),"",INDEX(A2_SaLi!$A$8:$E$507,MATCH(A3_Hinzu_Kürz!$H336,'Drop-Down Listen'!$L$2:$L$502,0),5)), "Kostenschlüssel anpassen!")</f>
        <v/>
      </c>
      <c r="J336" s="419"/>
    </row>
    <row r="337" spans="1:10" ht="15" x14ac:dyDescent="0.25">
      <c r="A337" s="441"/>
      <c r="B337" s="418"/>
      <c r="C337" s="435" t="s">
        <v>544</v>
      </c>
      <c r="D337" s="418"/>
      <c r="E337" s="419"/>
      <c r="F337" s="419"/>
      <c r="G337" s="435" t="s">
        <v>544</v>
      </c>
      <c r="H337" s="418"/>
      <c r="I337" s="387" t="str">
        <f>_xlfn.IFNA(IF(ISBLANK($H337),"",INDEX(A2_SaLi!$A$8:$E$507,MATCH(A3_Hinzu_Kürz!$H337,'Drop-Down Listen'!$L$2:$L$502,0),5)), "Kostenschlüssel anpassen!")</f>
        <v/>
      </c>
      <c r="J337" s="419"/>
    </row>
    <row r="338" spans="1:10" ht="15" x14ac:dyDescent="0.25">
      <c r="A338" s="441"/>
      <c r="B338" s="418"/>
      <c r="C338" s="435" t="s">
        <v>544</v>
      </c>
      <c r="D338" s="418"/>
      <c r="E338" s="419"/>
      <c r="F338" s="419"/>
      <c r="G338" s="435" t="s">
        <v>544</v>
      </c>
      <c r="H338" s="418"/>
      <c r="I338" s="387" t="str">
        <f>_xlfn.IFNA(IF(ISBLANK($H338),"",INDEX(A2_SaLi!$A$8:$E$507,MATCH(A3_Hinzu_Kürz!$H338,'Drop-Down Listen'!$L$2:$L$502,0),5)), "Kostenschlüssel anpassen!")</f>
        <v/>
      </c>
      <c r="J338" s="419"/>
    </row>
    <row r="339" spans="1:10" ht="15" x14ac:dyDescent="0.25">
      <c r="A339" s="441"/>
      <c r="B339" s="418"/>
      <c r="C339" s="435" t="s">
        <v>544</v>
      </c>
      <c r="D339" s="418"/>
      <c r="E339" s="419"/>
      <c r="F339" s="419"/>
      <c r="G339" s="435" t="s">
        <v>544</v>
      </c>
      <c r="H339" s="418"/>
      <c r="I339" s="387" t="str">
        <f>_xlfn.IFNA(IF(ISBLANK($H339),"",INDEX(A2_SaLi!$A$8:$E$507,MATCH(A3_Hinzu_Kürz!$H339,'Drop-Down Listen'!$L$2:$L$502,0),5)), "Kostenschlüssel anpassen!")</f>
        <v/>
      </c>
      <c r="J339" s="419"/>
    </row>
    <row r="340" spans="1:10" ht="15" x14ac:dyDescent="0.25">
      <c r="A340" s="441"/>
      <c r="B340" s="418"/>
      <c r="C340" s="435" t="s">
        <v>544</v>
      </c>
      <c r="D340" s="418"/>
      <c r="E340" s="419"/>
      <c r="F340" s="419"/>
      <c r="G340" s="435" t="s">
        <v>544</v>
      </c>
      <c r="H340" s="418"/>
      <c r="I340" s="387" t="str">
        <f>_xlfn.IFNA(IF(ISBLANK($H340),"",INDEX(A2_SaLi!$A$8:$E$507,MATCH(A3_Hinzu_Kürz!$H340,'Drop-Down Listen'!$L$2:$L$502,0),5)), "Kostenschlüssel anpassen!")</f>
        <v/>
      </c>
      <c r="J340" s="419"/>
    </row>
    <row r="341" spans="1:10" ht="15" x14ac:dyDescent="0.25">
      <c r="A341" s="441"/>
      <c r="B341" s="418"/>
      <c r="C341" s="435" t="s">
        <v>544</v>
      </c>
      <c r="D341" s="418"/>
      <c r="E341" s="419"/>
      <c r="F341" s="419"/>
      <c r="G341" s="435" t="s">
        <v>544</v>
      </c>
      <c r="H341" s="418"/>
      <c r="I341" s="387" t="str">
        <f>_xlfn.IFNA(IF(ISBLANK($H341),"",INDEX(A2_SaLi!$A$8:$E$507,MATCH(A3_Hinzu_Kürz!$H341,'Drop-Down Listen'!$L$2:$L$502,0),5)), "Kostenschlüssel anpassen!")</f>
        <v/>
      </c>
      <c r="J341" s="419"/>
    </row>
    <row r="342" spans="1:10" ht="15" x14ac:dyDescent="0.25">
      <c r="A342" s="441"/>
      <c r="B342" s="418"/>
      <c r="C342" s="435" t="s">
        <v>544</v>
      </c>
      <c r="D342" s="418"/>
      <c r="E342" s="419"/>
      <c r="F342" s="419"/>
      <c r="G342" s="435" t="s">
        <v>544</v>
      </c>
      <c r="H342" s="418"/>
      <c r="I342" s="387" t="str">
        <f>_xlfn.IFNA(IF(ISBLANK($H342),"",INDEX(A2_SaLi!$A$8:$E$507,MATCH(A3_Hinzu_Kürz!$H342,'Drop-Down Listen'!$L$2:$L$502,0),5)), "Kostenschlüssel anpassen!")</f>
        <v/>
      </c>
      <c r="J342" s="419"/>
    </row>
    <row r="343" spans="1:10" ht="15" x14ac:dyDescent="0.25">
      <c r="A343" s="441"/>
      <c r="B343" s="418"/>
      <c r="C343" s="435" t="s">
        <v>544</v>
      </c>
      <c r="D343" s="418"/>
      <c r="E343" s="419"/>
      <c r="F343" s="419"/>
      <c r="G343" s="435" t="s">
        <v>544</v>
      </c>
      <c r="H343" s="418"/>
      <c r="I343" s="387" t="str">
        <f>_xlfn.IFNA(IF(ISBLANK($H343),"",INDEX(A2_SaLi!$A$8:$E$507,MATCH(A3_Hinzu_Kürz!$H343,'Drop-Down Listen'!$L$2:$L$502,0),5)), "Kostenschlüssel anpassen!")</f>
        <v/>
      </c>
      <c r="J343" s="419"/>
    </row>
    <row r="344" spans="1:10" ht="15" x14ac:dyDescent="0.25">
      <c r="A344" s="441"/>
      <c r="B344" s="418"/>
      <c r="C344" s="435" t="s">
        <v>544</v>
      </c>
      <c r="D344" s="418"/>
      <c r="E344" s="419"/>
      <c r="F344" s="419"/>
      <c r="G344" s="435" t="s">
        <v>544</v>
      </c>
      <c r="H344" s="418"/>
      <c r="I344" s="387" t="str">
        <f>_xlfn.IFNA(IF(ISBLANK($H344),"",INDEX(A2_SaLi!$A$8:$E$507,MATCH(A3_Hinzu_Kürz!$H344,'Drop-Down Listen'!$L$2:$L$502,0),5)), "Kostenschlüssel anpassen!")</f>
        <v/>
      </c>
      <c r="J344" s="419"/>
    </row>
    <row r="345" spans="1:10" ht="15" x14ac:dyDescent="0.25">
      <c r="A345" s="441"/>
      <c r="B345" s="418"/>
      <c r="C345" s="435" t="s">
        <v>544</v>
      </c>
      <c r="D345" s="418"/>
      <c r="E345" s="419"/>
      <c r="F345" s="419"/>
      <c r="G345" s="435" t="s">
        <v>544</v>
      </c>
      <c r="H345" s="418"/>
      <c r="I345" s="387" t="str">
        <f>_xlfn.IFNA(IF(ISBLANK($H345),"",INDEX(A2_SaLi!$A$8:$E$507,MATCH(A3_Hinzu_Kürz!$H345,'Drop-Down Listen'!$L$2:$L$502,0),5)), "Kostenschlüssel anpassen!")</f>
        <v/>
      </c>
      <c r="J345" s="419"/>
    </row>
    <row r="346" spans="1:10" ht="15" x14ac:dyDescent="0.25">
      <c r="A346" s="441"/>
      <c r="B346" s="418"/>
      <c r="C346" s="435" t="s">
        <v>544</v>
      </c>
      <c r="D346" s="418"/>
      <c r="E346" s="419"/>
      <c r="F346" s="419"/>
      <c r="G346" s="435" t="s">
        <v>544</v>
      </c>
      <c r="H346" s="418"/>
      <c r="I346" s="387" t="str">
        <f>_xlfn.IFNA(IF(ISBLANK($H346),"",INDEX(A2_SaLi!$A$8:$E$507,MATCH(A3_Hinzu_Kürz!$H346,'Drop-Down Listen'!$L$2:$L$502,0),5)), "Kostenschlüssel anpassen!")</f>
        <v/>
      </c>
      <c r="J346" s="419"/>
    </row>
    <row r="347" spans="1:10" ht="15" x14ac:dyDescent="0.25">
      <c r="A347" s="441"/>
      <c r="B347" s="418"/>
      <c r="C347" s="435" t="s">
        <v>544</v>
      </c>
      <c r="D347" s="418"/>
      <c r="E347" s="419"/>
      <c r="F347" s="419"/>
      <c r="G347" s="435" t="s">
        <v>544</v>
      </c>
      <c r="H347" s="418"/>
      <c r="I347" s="387" t="str">
        <f>_xlfn.IFNA(IF(ISBLANK($H347),"",INDEX(A2_SaLi!$A$8:$E$507,MATCH(A3_Hinzu_Kürz!$H347,'Drop-Down Listen'!$L$2:$L$502,0),5)), "Kostenschlüssel anpassen!")</f>
        <v/>
      </c>
      <c r="J347" s="419"/>
    </row>
    <row r="348" spans="1:10" ht="15" x14ac:dyDescent="0.25">
      <c r="A348" s="441"/>
      <c r="B348" s="418"/>
      <c r="C348" s="435" t="s">
        <v>544</v>
      </c>
      <c r="D348" s="418"/>
      <c r="E348" s="419"/>
      <c r="F348" s="419"/>
      <c r="G348" s="435" t="s">
        <v>544</v>
      </c>
      <c r="H348" s="418"/>
      <c r="I348" s="387" t="str">
        <f>_xlfn.IFNA(IF(ISBLANK($H348),"",INDEX(A2_SaLi!$A$8:$E$507,MATCH(A3_Hinzu_Kürz!$H348,'Drop-Down Listen'!$L$2:$L$502,0),5)), "Kostenschlüssel anpassen!")</f>
        <v/>
      </c>
      <c r="J348" s="419"/>
    </row>
    <row r="349" spans="1:10" ht="15" x14ac:dyDescent="0.25">
      <c r="A349" s="441"/>
      <c r="B349" s="418"/>
      <c r="C349" s="435" t="s">
        <v>544</v>
      </c>
      <c r="D349" s="418"/>
      <c r="E349" s="419"/>
      <c r="F349" s="419"/>
      <c r="G349" s="435" t="s">
        <v>544</v>
      </c>
      <c r="H349" s="418"/>
      <c r="I349" s="387" t="str">
        <f>_xlfn.IFNA(IF(ISBLANK($H349),"",INDEX(A2_SaLi!$A$8:$E$507,MATCH(A3_Hinzu_Kürz!$H349,'Drop-Down Listen'!$L$2:$L$502,0),5)), "Kostenschlüssel anpassen!")</f>
        <v/>
      </c>
      <c r="J349" s="419"/>
    </row>
    <row r="350" spans="1:10" ht="15" x14ac:dyDescent="0.25">
      <c r="A350" s="441"/>
      <c r="B350" s="418"/>
      <c r="C350" s="435" t="s">
        <v>544</v>
      </c>
      <c r="D350" s="418"/>
      <c r="E350" s="419"/>
      <c r="F350" s="419"/>
      <c r="G350" s="435" t="s">
        <v>544</v>
      </c>
      <c r="H350" s="418"/>
      <c r="I350" s="387" t="str">
        <f>_xlfn.IFNA(IF(ISBLANK($H350),"",INDEX(A2_SaLi!$A$8:$E$507,MATCH(A3_Hinzu_Kürz!$H350,'Drop-Down Listen'!$L$2:$L$502,0),5)), "Kostenschlüssel anpassen!")</f>
        <v/>
      </c>
      <c r="J350" s="419"/>
    </row>
    <row r="351" spans="1:10" ht="15" x14ac:dyDescent="0.25">
      <c r="A351" s="441"/>
      <c r="B351" s="418"/>
      <c r="C351" s="435" t="s">
        <v>544</v>
      </c>
      <c r="D351" s="418"/>
      <c r="E351" s="419"/>
      <c r="F351" s="419"/>
      <c r="G351" s="435" t="s">
        <v>544</v>
      </c>
      <c r="H351" s="418"/>
      <c r="I351" s="387" t="str">
        <f>_xlfn.IFNA(IF(ISBLANK($H351),"",INDEX(A2_SaLi!$A$8:$E$507,MATCH(A3_Hinzu_Kürz!$H351,'Drop-Down Listen'!$L$2:$L$502,0),5)), "Kostenschlüssel anpassen!")</f>
        <v/>
      </c>
      <c r="J351" s="419"/>
    </row>
    <row r="352" spans="1:10" ht="15" x14ac:dyDescent="0.25">
      <c r="A352" s="441"/>
      <c r="B352" s="418"/>
      <c r="C352" s="435" t="s">
        <v>544</v>
      </c>
      <c r="D352" s="418"/>
      <c r="E352" s="419"/>
      <c r="F352" s="419"/>
      <c r="G352" s="435" t="s">
        <v>544</v>
      </c>
      <c r="H352" s="418"/>
      <c r="I352" s="387" t="str">
        <f>_xlfn.IFNA(IF(ISBLANK($H352),"",INDEX(A2_SaLi!$A$8:$E$507,MATCH(A3_Hinzu_Kürz!$H352,'Drop-Down Listen'!$L$2:$L$502,0),5)), "Kostenschlüssel anpassen!")</f>
        <v/>
      </c>
      <c r="J352" s="419"/>
    </row>
    <row r="353" spans="1:10" ht="15" x14ac:dyDescent="0.25">
      <c r="A353" s="441"/>
      <c r="B353" s="418"/>
      <c r="C353" s="435" t="s">
        <v>544</v>
      </c>
      <c r="D353" s="418"/>
      <c r="E353" s="419"/>
      <c r="F353" s="419"/>
      <c r="G353" s="435" t="s">
        <v>544</v>
      </c>
      <c r="H353" s="418"/>
      <c r="I353" s="387" t="str">
        <f>_xlfn.IFNA(IF(ISBLANK($H353),"",INDEX(A2_SaLi!$A$8:$E$507,MATCH(A3_Hinzu_Kürz!$H353,'Drop-Down Listen'!$L$2:$L$502,0),5)), "Kostenschlüssel anpassen!")</f>
        <v/>
      </c>
      <c r="J353" s="419"/>
    </row>
    <row r="354" spans="1:10" ht="15" x14ac:dyDescent="0.25">
      <c r="A354" s="441"/>
      <c r="B354" s="418"/>
      <c r="C354" s="435" t="s">
        <v>544</v>
      </c>
      <c r="D354" s="418"/>
      <c r="E354" s="419"/>
      <c r="F354" s="419"/>
      <c r="G354" s="435" t="s">
        <v>544</v>
      </c>
      <c r="H354" s="418"/>
      <c r="I354" s="387" t="str">
        <f>_xlfn.IFNA(IF(ISBLANK($H354),"",INDEX(A2_SaLi!$A$8:$E$507,MATCH(A3_Hinzu_Kürz!$H354,'Drop-Down Listen'!$L$2:$L$502,0),5)), "Kostenschlüssel anpassen!")</f>
        <v/>
      </c>
      <c r="J354" s="419"/>
    </row>
    <row r="355" spans="1:10" ht="15" x14ac:dyDescent="0.25">
      <c r="A355" s="441"/>
      <c r="B355" s="418"/>
      <c r="C355" s="435" t="s">
        <v>544</v>
      </c>
      <c r="D355" s="418"/>
      <c r="E355" s="419"/>
      <c r="F355" s="419"/>
      <c r="G355" s="435" t="s">
        <v>544</v>
      </c>
      <c r="H355" s="418"/>
      <c r="I355" s="387" t="str">
        <f>_xlfn.IFNA(IF(ISBLANK($H355),"",INDEX(A2_SaLi!$A$8:$E$507,MATCH(A3_Hinzu_Kürz!$H355,'Drop-Down Listen'!$L$2:$L$502,0),5)), "Kostenschlüssel anpassen!")</f>
        <v/>
      </c>
      <c r="J355" s="419"/>
    </row>
    <row r="356" spans="1:10" ht="15" x14ac:dyDescent="0.25">
      <c r="A356" s="441"/>
      <c r="B356" s="418"/>
      <c r="C356" s="435" t="s">
        <v>544</v>
      </c>
      <c r="D356" s="418"/>
      <c r="E356" s="419"/>
      <c r="F356" s="419"/>
      <c r="G356" s="435" t="s">
        <v>544</v>
      </c>
      <c r="H356" s="418"/>
      <c r="I356" s="387" t="str">
        <f>_xlfn.IFNA(IF(ISBLANK($H356),"",INDEX(A2_SaLi!$A$8:$E$507,MATCH(A3_Hinzu_Kürz!$H356,'Drop-Down Listen'!$L$2:$L$502,0),5)), "Kostenschlüssel anpassen!")</f>
        <v/>
      </c>
      <c r="J356" s="419"/>
    </row>
    <row r="357" spans="1:10" ht="15" x14ac:dyDescent="0.25">
      <c r="A357" s="441"/>
      <c r="B357" s="418"/>
      <c r="C357" s="435" t="s">
        <v>544</v>
      </c>
      <c r="D357" s="418"/>
      <c r="E357" s="419"/>
      <c r="F357" s="419"/>
      <c r="G357" s="435" t="s">
        <v>544</v>
      </c>
      <c r="H357" s="418"/>
      <c r="I357" s="387" t="str">
        <f>_xlfn.IFNA(IF(ISBLANK($H357),"",INDEX(A2_SaLi!$A$8:$E$507,MATCH(A3_Hinzu_Kürz!$H357,'Drop-Down Listen'!$L$2:$L$502,0),5)), "Kostenschlüssel anpassen!")</f>
        <v/>
      </c>
      <c r="J357" s="419"/>
    </row>
    <row r="358" spans="1:10" ht="15" x14ac:dyDescent="0.25">
      <c r="A358" s="441"/>
      <c r="B358" s="418"/>
      <c r="C358" s="435" t="s">
        <v>544</v>
      </c>
      <c r="D358" s="418"/>
      <c r="E358" s="419"/>
      <c r="F358" s="419"/>
      <c r="G358" s="435" t="s">
        <v>544</v>
      </c>
      <c r="H358" s="418"/>
      <c r="I358" s="387" t="str">
        <f>_xlfn.IFNA(IF(ISBLANK($H358),"",INDEX(A2_SaLi!$A$8:$E$507,MATCH(A3_Hinzu_Kürz!$H358,'Drop-Down Listen'!$L$2:$L$502,0),5)), "Kostenschlüssel anpassen!")</f>
        <v/>
      </c>
      <c r="J358" s="419"/>
    </row>
    <row r="359" spans="1:10" ht="15" x14ac:dyDescent="0.25">
      <c r="A359" s="441"/>
      <c r="B359" s="418"/>
      <c r="C359" s="435" t="s">
        <v>544</v>
      </c>
      <c r="D359" s="418"/>
      <c r="E359" s="419"/>
      <c r="F359" s="419"/>
      <c r="G359" s="435" t="s">
        <v>544</v>
      </c>
      <c r="H359" s="418"/>
      <c r="I359" s="387" t="str">
        <f>_xlfn.IFNA(IF(ISBLANK($H359),"",INDEX(A2_SaLi!$A$8:$E$507,MATCH(A3_Hinzu_Kürz!$H359,'Drop-Down Listen'!$L$2:$L$502,0),5)), "Kostenschlüssel anpassen!")</f>
        <v/>
      </c>
      <c r="J359" s="419"/>
    </row>
    <row r="360" spans="1:10" ht="15" x14ac:dyDescent="0.25">
      <c r="A360" s="441"/>
      <c r="B360" s="418"/>
      <c r="C360" s="435" t="s">
        <v>544</v>
      </c>
      <c r="D360" s="418"/>
      <c r="E360" s="419"/>
      <c r="F360" s="419"/>
      <c r="G360" s="435" t="s">
        <v>544</v>
      </c>
      <c r="H360" s="418"/>
      <c r="I360" s="387" t="str">
        <f>_xlfn.IFNA(IF(ISBLANK($H360),"",INDEX(A2_SaLi!$A$8:$E$507,MATCH(A3_Hinzu_Kürz!$H360,'Drop-Down Listen'!$L$2:$L$502,0),5)), "Kostenschlüssel anpassen!")</f>
        <v/>
      </c>
      <c r="J360" s="419"/>
    </row>
    <row r="361" spans="1:10" ht="15" x14ac:dyDescent="0.25">
      <c r="A361" s="441"/>
      <c r="B361" s="418"/>
      <c r="C361" s="435" t="s">
        <v>544</v>
      </c>
      <c r="D361" s="418"/>
      <c r="E361" s="419"/>
      <c r="F361" s="419"/>
      <c r="G361" s="435" t="s">
        <v>544</v>
      </c>
      <c r="H361" s="418"/>
      <c r="I361" s="387" t="str">
        <f>_xlfn.IFNA(IF(ISBLANK($H361),"",INDEX(A2_SaLi!$A$8:$E$507,MATCH(A3_Hinzu_Kürz!$H361,'Drop-Down Listen'!$L$2:$L$502,0),5)), "Kostenschlüssel anpassen!")</f>
        <v/>
      </c>
      <c r="J361" s="419"/>
    </row>
    <row r="362" spans="1:10" ht="15" x14ac:dyDescent="0.25">
      <c r="A362" s="441"/>
      <c r="B362" s="418"/>
      <c r="C362" s="435" t="s">
        <v>544</v>
      </c>
      <c r="D362" s="418"/>
      <c r="E362" s="419"/>
      <c r="F362" s="419"/>
      <c r="G362" s="435" t="s">
        <v>544</v>
      </c>
      <c r="H362" s="418"/>
      <c r="I362" s="387" t="str">
        <f>_xlfn.IFNA(IF(ISBLANK($H362),"",INDEX(A2_SaLi!$A$8:$E$507,MATCH(A3_Hinzu_Kürz!$H362,'Drop-Down Listen'!$L$2:$L$502,0),5)), "Kostenschlüssel anpassen!")</f>
        <v/>
      </c>
      <c r="J362" s="419"/>
    </row>
    <row r="363" spans="1:10" ht="15" x14ac:dyDescent="0.25">
      <c r="A363" s="441"/>
      <c r="B363" s="418"/>
      <c r="C363" s="435" t="s">
        <v>544</v>
      </c>
      <c r="D363" s="418"/>
      <c r="E363" s="419"/>
      <c r="F363" s="419"/>
      <c r="G363" s="435" t="s">
        <v>544</v>
      </c>
      <c r="H363" s="418"/>
      <c r="I363" s="387" t="str">
        <f>_xlfn.IFNA(IF(ISBLANK($H363),"",INDEX(A2_SaLi!$A$8:$E$507,MATCH(A3_Hinzu_Kürz!$H363,'Drop-Down Listen'!$L$2:$L$502,0),5)), "Kostenschlüssel anpassen!")</f>
        <v/>
      </c>
      <c r="J363" s="419"/>
    </row>
    <row r="364" spans="1:10" ht="15" x14ac:dyDescent="0.25">
      <c r="A364" s="441"/>
      <c r="B364" s="418"/>
      <c r="C364" s="435" t="s">
        <v>544</v>
      </c>
      <c r="D364" s="418"/>
      <c r="E364" s="419"/>
      <c r="F364" s="419"/>
      <c r="G364" s="435" t="s">
        <v>544</v>
      </c>
      <c r="H364" s="418"/>
      <c r="I364" s="387" t="str">
        <f>_xlfn.IFNA(IF(ISBLANK($H364),"",INDEX(A2_SaLi!$A$8:$E$507,MATCH(A3_Hinzu_Kürz!$H364,'Drop-Down Listen'!$L$2:$L$502,0),5)), "Kostenschlüssel anpassen!")</f>
        <v/>
      </c>
      <c r="J364" s="419"/>
    </row>
    <row r="365" spans="1:10" ht="15" x14ac:dyDescent="0.25">
      <c r="A365" s="441"/>
      <c r="B365" s="418"/>
      <c r="C365" s="435" t="s">
        <v>544</v>
      </c>
      <c r="D365" s="418"/>
      <c r="E365" s="419"/>
      <c r="F365" s="419"/>
      <c r="G365" s="435" t="s">
        <v>544</v>
      </c>
      <c r="H365" s="418"/>
      <c r="I365" s="387" t="str">
        <f>_xlfn.IFNA(IF(ISBLANK($H365),"",INDEX(A2_SaLi!$A$8:$E$507,MATCH(A3_Hinzu_Kürz!$H365,'Drop-Down Listen'!$L$2:$L$502,0),5)), "Kostenschlüssel anpassen!")</f>
        <v/>
      </c>
      <c r="J365" s="419"/>
    </row>
    <row r="366" spans="1:10" ht="15" x14ac:dyDescent="0.25">
      <c r="A366" s="441"/>
      <c r="B366" s="418"/>
      <c r="C366" s="435" t="s">
        <v>544</v>
      </c>
      <c r="D366" s="418"/>
      <c r="E366" s="419"/>
      <c r="F366" s="419"/>
      <c r="G366" s="435" t="s">
        <v>544</v>
      </c>
      <c r="H366" s="418"/>
      <c r="I366" s="387" t="str">
        <f>_xlfn.IFNA(IF(ISBLANK($H366),"",INDEX(A2_SaLi!$A$8:$E$507,MATCH(A3_Hinzu_Kürz!$H366,'Drop-Down Listen'!$L$2:$L$502,0),5)), "Kostenschlüssel anpassen!")</f>
        <v/>
      </c>
      <c r="J366" s="419"/>
    </row>
    <row r="367" spans="1:10" ht="15" x14ac:dyDescent="0.25">
      <c r="A367" s="441"/>
      <c r="B367" s="418"/>
      <c r="C367" s="435" t="s">
        <v>544</v>
      </c>
      <c r="D367" s="418"/>
      <c r="E367" s="419"/>
      <c r="F367" s="419"/>
      <c r="G367" s="435" t="s">
        <v>544</v>
      </c>
      <c r="H367" s="418"/>
      <c r="I367" s="387" t="str">
        <f>_xlfn.IFNA(IF(ISBLANK($H367),"",INDEX(A2_SaLi!$A$8:$E$507,MATCH(A3_Hinzu_Kürz!$H367,'Drop-Down Listen'!$L$2:$L$502,0),5)), "Kostenschlüssel anpassen!")</f>
        <v/>
      </c>
      <c r="J367" s="419"/>
    </row>
    <row r="368" spans="1:10" ht="15" x14ac:dyDescent="0.25">
      <c r="A368" s="441"/>
      <c r="B368" s="418"/>
      <c r="C368" s="435" t="s">
        <v>544</v>
      </c>
      <c r="D368" s="418"/>
      <c r="E368" s="419"/>
      <c r="F368" s="419"/>
      <c r="G368" s="435" t="s">
        <v>544</v>
      </c>
      <c r="H368" s="418"/>
      <c r="I368" s="387" t="str">
        <f>_xlfn.IFNA(IF(ISBLANK($H368),"",INDEX(A2_SaLi!$A$8:$E$507,MATCH(A3_Hinzu_Kürz!$H368,'Drop-Down Listen'!$L$2:$L$502,0),5)), "Kostenschlüssel anpassen!")</f>
        <v/>
      </c>
      <c r="J368" s="419"/>
    </row>
    <row r="369" spans="1:10" ht="15" x14ac:dyDescent="0.25">
      <c r="A369" s="441"/>
      <c r="B369" s="418"/>
      <c r="C369" s="435" t="s">
        <v>544</v>
      </c>
      <c r="D369" s="418"/>
      <c r="E369" s="419"/>
      <c r="F369" s="419"/>
      <c r="G369" s="435" t="s">
        <v>544</v>
      </c>
      <c r="H369" s="418"/>
      <c r="I369" s="387" t="str">
        <f>_xlfn.IFNA(IF(ISBLANK($H369),"",INDEX(A2_SaLi!$A$8:$E$507,MATCH(A3_Hinzu_Kürz!$H369,'Drop-Down Listen'!$L$2:$L$502,0),5)), "Kostenschlüssel anpassen!")</f>
        <v/>
      </c>
      <c r="J369" s="419"/>
    </row>
    <row r="370" spans="1:10" ht="15" x14ac:dyDescent="0.25">
      <c r="A370" s="441"/>
      <c r="B370" s="418"/>
      <c r="C370" s="435" t="s">
        <v>544</v>
      </c>
      <c r="D370" s="418"/>
      <c r="E370" s="419"/>
      <c r="F370" s="419"/>
      <c r="G370" s="435" t="s">
        <v>544</v>
      </c>
      <c r="H370" s="418"/>
      <c r="I370" s="387" t="str">
        <f>_xlfn.IFNA(IF(ISBLANK($H370),"",INDEX(A2_SaLi!$A$8:$E$507,MATCH(A3_Hinzu_Kürz!$H370,'Drop-Down Listen'!$L$2:$L$502,0),5)), "Kostenschlüssel anpassen!")</f>
        <v/>
      </c>
      <c r="J370" s="419"/>
    </row>
    <row r="371" spans="1:10" ht="15" x14ac:dyDescent="0.25">
      <c r="A371" s="441"/>
      <c r="B371" s="418"/>
      <c r="C371" s="435" t="s">
        <v>544</v>
      </c>
      <c r="D371" s="418"/>
      <c r="E371" s="419"/>
      <c r="F371" s="419"/>
      <c r="G371" s="435" t="s">
        <v>544</v>
      </c>
      <c r="H371" s="418"/>
      <c r="I371" s="387" t="str">
        <f>_xlfn.IFNA(IF(ISBLANK($H371),"",INDEX(A2_SaLi!$A$8:$E$507,MATCH(A3_Hinzu_Kürz!$H371,'Drop-Down Listen'!$L$2:$L$502,0),5)), "Kostenschlüssel anpassen!")</f>
        <v/>
      </c>
      <c r="J371" s="419"/>
    </row>
    <row r="372" spans="1:10" ht="15" x14ac:dyDescent="0.25">
      <c r="A372" s="441"/>
      <c r="B372" s="418"/>
      <c r="C372" s="435" t="s">
        <v>544</v>
      </c>
      <c r="D372" s="418"/>
      <c r="E372" s="419"/>
      <c r="F372" s="419"/>
      <c r="G372" s="435" t="s">
        <v>544</v>
      </c>
      <c r="H372" s="418"/>
      <c r="I372" s="387" t="str">
        <f>_xlfn.IFNA(IF(ISBLANK($H372),"",INDEX(A2_SaLi!$A$8:$E$507,MATCH(A3_Hinzu_Kürz!$H372,'Drop-Down Listen'!$L$2:$L$502,0),5)), "Kostenschlüssel anpassen!")</f>
        <v/>
      </c>
      <c r="J372" s="419"/>
    </row>
    <row r="373" spans="1:10" ht="15" x14ac:dyDescent="0.25">
      <c r="A373" s="441"/>
      <c r="B373" s="418"/>
      <c r="C373" s="435" t="s">
        <v>544</v>
      </c>
      <c r="D373" s="418"/>
      <c r="E373" s="419"/>
      <c r="F373" s="419"/>
      <c r="G373" s="435" t="s">
        <v>544</v>
      </c>
      <c r="H373" s="418"/>
      <c r="I373" s="387" t="str">
        <f>_xlfn.IFNA(IF(ISBLANK($H373),"",INDEX(A2_SaLi!$A$8:$E$507,MATCH(A3_Hinzu_Kürz!$H373,'Drop-Down Listen'!$L$2:$L$502,0),5)), "Kostenschlüssel anpassen!")</f>
        <v/>
      </c>
      <c r="J373" s="419"/>
    </row>
    <row r="374" spans="1:10" ht="15" x14ac:dyDescent="0.25">
      <c r="A374" s="441"/>
      <c r="B374" s="418"/>
      <c r="C374" s="435" t="s">
        <v>544</v>
      </c>
      <c r="D374" s="418"/>
      <c r="E374" s="419"/>
      <c r="F374" s="419"/>
      <c r="G374" s="435" t="s">
        <v>544</v>
      </c>
      <c r="H374" s="418"/>
      <c r="I374" s="387" t="str">
        <f>_xlfn.IFNA(IF(ISBLANK($H374),"",INDEX(A2_SaLi!$A$8:$E$507,MATCH(A3_Hinzu_Kürz!$H374,'Drop-Down Listen'!$L$2:$L$502,0),5)), "Kostenschlüssel anpassen!")</f>
        <v/>
      </c>
      <c r="J374" s="419"/>
    </row>
    <row r="375" spans="1:10" ht="15" x14ac:dyDescent="0.25">
      <c r="A375" s="441"/>
      <c r="B375" s="418"/>
      <c r="C375" s="435" t="s">
        <v>544</v>
      </c>
      <c r="D375" s="418"/>
      <c r="E375" s="419"/>
      <c r="F375" s="419"/>
      <c r="G375" s="435" t="s">
        <v>544</v>
      </c>
      <c r="H375" s="418"/>
      <c r="I375" s="387" t="str">
        <f>_xlfn.IFNA(IF(ISBLANK($H375),"",INDEX(A2_SaLi!$A$8:$E$507,MATCH(A3_Hinzu_Kürz!$H375,'Drop-Down Listen'!$L$2:$L$502,0),5)), "Kostenschlüssel anpassen!")</f>
        <v/>
      </c>
      <c r="J375" s="419"/>
    </row>
    <row r="376" spans="1:10" ht="15" x14ac:dyDescent="0.25">
      <c r="A376" s="441"/>
      <c r="B376" s="418"/>
      <c r="C376" s="435" t="s">
        <v>544</v>
      </c>
      <c r="D376" s="418"/>
      <c r="E376" s="419"/>
      <c r="F376" s="419"/>
      <c r="G376" s="435" t="s">
        <v>544</v>
      </c>
      <c r="H376" s="418"/>
      <c r="I376" s="387" t="str">
        <f>_xlfn.IFNA(IF(ISBLANK($H376),"",INDEX(A2_SaLi!$A$8:$E$507,MATCH(A3_Hinzu_Kürz!$H376,'Drop-Down Listen'!$L$2:$L$502,0),5)), "Kostenschlüssel anpassen!")</f>
        <v/>
      </c>
      <c r="J376" s="419"/>
    </row>
    <row r="377" spans="1:10" ht="15" x14ac:dyDescent="0.25">
      <c r="A377" s="441"/>
      <c r="B377" s="418"/>
      <c r="C377" s="435" t="s">
        <v>544</v>
      </c>
      <c r="D377" s="418"/>
      <c r="E377" s="419"/>
      <c r="F377" s="419"/>
      <c r="G377" s="435" t="s">
        <v>544</v>
      </c>
      <c r="H377" s="418"/>
      <c r="I377" s="387" t="str">
        <f>_xlfn.IFNA(IF(ISBLANK($H377),"",INDEX(A2_SaLi!$A$8:$E$507,MATCH(A3_Hinzu_Kürz!$H377,'Drop-Down Listen'!$L$2:$L$502,0),5)), "Kostenschlüssel anpassen!")</f>
        <v/>
      </c>
      <c r="J377" s="419"/>
    </row>
    <row r="378" spans="1:10" ht="15" x14ac:dyDescent="0.25">
      <c r="A378" s="441"/>
      <c r="B378" s="418"/>
      <c r="C378" s="435" t="s">
        <v>544</v>
      </c>
      <c r="D378" s="418"/>
      <c r="E378" s="419"/>
      <c r="F378" s="419"/>
      <c r="G378" s="435" t="s">
        <v>544</v>
      </c>
      <c r="H378" s="418"/>
      <c r="I378" s="387" t="str">
        <f>_xlfn.IFNA(IF(ISBLANK($H378),"",INDEX(A2_SaLi!$A$8:$E$507,MATCH(A3_Hinzu_Kürz!$H378,'Drop-Down Listen'!$L$2:$L$502,0),5)), "Kostenschlüssel anpassen!")</f>
        <v/>
      </c>
      <c r="J378" s="419"/>
    </row>
    <row r="379" spans="1:10" ht="15" x14ac:dyDescent="0.25">
      <c r="A379" s="441"/>
      <c r="B379" s="418"/>
      <c r="C379" s="435" t="s">
        <v>544</v>
      </c>
      <c r="D379" s="418"/>
      <c r="E379" s="419"/>
      <c r="F379" s="419"/>
      <c r="G379" s="435" t="s">
        <v>544</v>
      </c>
      <c r="H379" s="418"/>
      <c r="I379" s="387" t="str">
        <f>_xlfn.IFNA(IF(ISBLANK($H379),"",INDEX(A2_SaLi!$A$8:$E$507,MATCH(A3_Hinzu_Kürz!$H379,'Drop-Down Listen'!$L$2:$L$502,0),5)), "Kostenschlüssel anpassen!")</f>
        <v/>
      </c>
      <c r="J379" s="419"/>
    </row>
    <row r="380" spans="1:10" ht="15" x14ac:dyDescent="0.25">
      <c r="A380" s="441"/>
      <c r="B380" s="418"/>
      <c r="C380" s="435" t="s">
        <v>544</v>
      </c>
      <c r="D380" s="418"/>
      <c r="E380" s="419"/>
      <c r="F380" s="419"/>
      <c r="G380" s="435" t="s">
        <v>544</v>
      </c>
      <c r="H380" s="418"/>
      <c r="I380" s="387" t="str">
        <f>_xlfn.IFNA(IF(ISBLANK($H380),"",INDEX(A2_SaLi!$A$8:$E$507,MATCH(A3_Hinzu_Kürz!$H380,'Drop-Down Listen'!$L$2:$L$502,0),5)), "Kostenschlüssel anpassen!")</f>
        <v/>
      </c>
      <c r="J380" s="419"/>
    </row>
    <row r="381" spans="1:10" ht="15" x14ac:dyDescent="0.25">
      <c r="A381" s="441"/>
      <c r="B381" s="418"/>
      <c r="C381" s="435" t="s">
        <v>544</v>
      </c>
      <c r="D381" s="418"/>
      <c r="E381" s="419"/>
      <c r="F381" s="419"/>
      <c r="G381" s="435" t="s">
        <v>544</v>
      </c>
      <c r="H381" s="418"/>
      <c r="I381" s="387" t="str">
        <f>_xlfn.IFNA(IF(ISBLANK($H381),"",INDEX(A2_SaLi!$A$8:$E$507,MATCH(A3_Hinzu_Kürz!$H381,'Drop-Down Listen'!$L$2:$L$502,0),5)), "Kostenschlüssel anpassen!")</f>
        <v/>
      </c>
      <c r="J381" s="419"/>
    </row>
    <row r="382" spans="1:10" ht="15" x14ac:dyDescent="0.25">
      <c r="A382" s="441"/>
      <c r="B382" s="418"/>
      <c r="C382" s="435" t="s">
        <v>544</v>
      </c>
      <c r="D382" s="418"/>
      <c r="E382" s="419"/>
      <c r="F382" s="419"/>
      <c r="G382" s="435" t="s">
        <v>544</v>
      </c>
      <c r="H382" s="418"/>
      <c r="I382" s="387" t="str">
        <f>_xlfn.IFNA(IF(ISBLANK($H382),"",INDEX(A2_SaLi!$A$8:$E$507,MATCH(A3_Hinzu_Kürz!$H382,'Drop-Down Listen'!$L$2:$L$502,0),5)), "Kostenschlüssel anpassen!")</f>
        <v/>
      </c>
      <c r="J382" s="419"/>
    </row>
    <row r="383" spans="1:10" ht="15" x14ac:dyDescent="0.25">
      <c r="A383" s="441"/>
      <c r="B383" s="418"/>
      <c r="C383" s="435" t="s">
        <v>544</v>
      </c>
      <c r="D383" s="418"/>
      <c r="E383" s="419"/>
      <c r="F383" s="419"/>
      <c r="G383" s="435" t="s">
        <v>544</v>
      </c>
      <c r="H383" s="418"/>
      <c r="I383" s="387" t="str">
        <f>_xlfn.IFNA(IF(ISBLANK($H383),"",INDEX(A2_SaLi!$A$8:$E$507,MATCH(A3_Hinzu_Kürz!$H383,'Drop-Down Listen'!$L$2:$L$502,0),5)), "Kostenschlüssel anpassen!")</f>
        <v/>
      </c>
      <c r="J383" s="419"/>
    </row>
    <row r="384" spans="1:10" ht="15" x14ac:dyDescent="0.25">
      <c r="A384" s="441"/>
      <c r="B384" s="418"/>
      <c r="C384" s="435" t="s">
        <v>544</v>
      </c>
      <c r="D384" s="418"/>
      <c r="E384" s="419"/>
      <c r="F384" s="419"/>
      <c r="G384" s="435" t="s">
        <v>544</v>
      </c>
      <c r="H384" s="418"/>
      <c r="I384" s="387" t="str">
        <f>_xlfn.IFNA(IF(ISBLANK($H384),"",INDEX(A2_SaLi!$A$8:$E$507,MATCH(A3_Hinzu_Kürz!$H384,'Drop-Down Listen'!$L$2:$L$502,0),5)), "Kostenschlüssel anpassen!")</f>
        <v/>
      </c>
      <c r="J384" s="419"/>
    </row>
    <row r="385" spans="1:10" ht="15" x14ac:dyDescent="0.25">
      <c r="A385" s="441"/>
      <c r="B385" s="418"/>
      <c r="C385" s="435" t="s">
        <v>544</v>
      </c>
      <c r="D385" s="418"/>
      <c r="E385" s="419"/>
      <c r="F385" s="419"/>
      <c r="G385" s="435" t="s">
        <v>544</v>
      </c>
      <c r="H385" s="418"/>
      <c r="I385" s="387" t="str">
        <f>_xlfn.IFNA(IF(ISBLANK($H385),"",INDEX(A2_SaLi!$A$8:$E$507,MATCH(A3_Hinzu_Kürz!$H385,'Drop-Down Listen'!$L$2:$L$502,0),5)), "Kostenschlüssel anpassen!")</f>
        <v/>
      </c>
      <c r="J385" s="419"/>
    </row>
    <row r="386" spans="1:10" ht="15" x14ac:dyDescent="0.25">
      <c r="A386" s="441"/>
      <c r="B386" s="418"/>
      <c r="C386" s="435" t="s">
        <v>544</v>
      </c>
      <c r="D386" s="418"/>
      <c r="E386" s="419"/>
      <c r="F386" s="419"/>
      <c r="G386" s="435" t="s">
        <v>544</v>
      </c>
      <c r="H386" s="418"/>
      <c r="I386" s="387" t="str">
        <f>_xlfn.IFNA(IF(ISBLANK($H386),"",INDEX(A2_SaLi!$A$8:$E$507,MATCH(A3_Hinzu_Kürz!$H386,'Drop-Down Listen'!$L$2:$L$502,0),5)), "Kostenschlüssel anpassen!")</f>
        <v/>
      </c>
      <c r="J386" s="419"/>
    </row>
    <row r="387" spans="1:10" ht="15" x14ac:dyDescent="0.25">
      <c r="A387" s="441"/>
      <c r="B387" s="418"/>
      <c r="C387" s="435" t="s">
        <v>544</v>
      </c>
      <c r="D387" s="418"/>
      <c r="E387" s="419"/>
      <c r="F387" s="419"/>
      <c r="G387" s="435" t="s">
        <v>544</v>
      </c>
      <c r="H387" s="418"/>
      <c r="I387" s="387" t="str">
        <f>_xlfn.IFNA(IF(ISBLANK($H387),"",INDEX(A2_SaLi!$A$8:$E$507,MATCH(A3_Hinzu_Kürz!$H387,'Drop-Down Listen'!$L$2:$L$502,0),5)), "Kostenschlüssel anpassen!")</f>
        <v/>
      </c>
      <c r="J387" s="419"/>
    </row>
    <row r="388" spans="1:10" ht="15" x14ac:dyDescent="0.25">
      <c r="A388" s="441"/>
      <c r="B388" s="418"/>
      <c r="C388" s="435" t="s">
        <v>544</v>
      </c>
      <c r="D388" s="418"/>
      <c r="E388" s="419"/>
      <c r="F388" s="419"/>
      <c r="G388" s="435" t="s">
        <v>544</v>
      </c>
      <c r="H388" s="418"/>
      <c r="I388" s="387" t="str">
        <f>_xlfn.IFNA(IF(ISBLANK($H388),"",INDEX(A2_SaLi!$A$8:$E$507,MATCH(A3_Hinzu_Kürz!$H388,'Drop-Down Listen'!$L$2:$L$502,0),5)), "Kostenschlüssel anpassen!")</f>
        <v/>
      </c>
      <c r="J388" s="419"/>
    </row>
    <row r="389" spans="1:10" ht="15" x14ac:dyDescent="0.25">
      <c r="A389" s="441"/>
      <c r="B389" s="418"/>
      <c r="C389" s="435" t="s">
        <v>544</v>
      </c>
      <c r="D389" s="418"/>
      <c r="E389" s="419"/>
      <c r="F389" s="419"/>
      <c r="G389" s="435" t="s">
        <v>544</v>
      </c>
      <c r="H389" s="418"/>
      <c r="I389" s="387" t="str">
        <f>_xlfn.IFNA(IF(ISBLANK($H389),"",INDEX(A2_SaLi!$A$8:$E$507,MATCH(A3_Hinzu_Kürz!$H389,'Drop-Down Listen'!$L$2:$L$502,0),5)), "Kostenschlüssel anpassen!")</f>
        <v/>
      </c>
      <c r="J389" s="419"/>
    </row>
    <row r="390" spans="1:10" ht="15" x14ac:dyDescent="0.25">
      <c r="A390" s="441"/>
      <c r="B390" s="418"/>
      <c r="C390" s="435" t="s">
        <v>544</v>
      </c>
      <c r="D390" s="418"/>
      <c r="E390" s="419"/>
      <c r="F390" s="419"/>
      <c r="G390" s="435" t="s">
        <v>544</v>
      </c>
      <c r="H390" s="418"/>
      <c r="I390" s="387" t="str">
        <f>_xlfn.IFNA(IF(ISBLANK($H390),"",INDEX(A2_SaLi!$A$8:$E$507,MATCH(A3_Hinzu_Kürz!$H390,'Drop-Down Listen'!$L$2:$L$502,0),5)), "Kostenschlüssel anpassen!")</f>
        <v/>
      </c>
      <c r="J390" s="419"/>
    </row>
    <row r="391" spans="1:10" ht="15" x14ac:dyDescent="0.25">
      <c r="A391" s="441"/>
      <c r="B391" s="418"/>
      <c r="C391" s="435" t="s">
        <v>544</v>
      </c>
      <c r="D391" s="418"/>
      <c r="E391" s="419"/>
      <c r="F391" s="419"/>
      <c r="G391" s="435" t="s">
        <v>544</v>
      </c>
      <c r="H391" s="418"/>
      <c r="I391" s="387" t="str">
        <f>_xlfn.IFNA(IF(ISBLANK($H391),"",INDEX(A2_SaLi!$A$8:$E$507,MATCH(A3_Hinzu_Kürz!$H391,'Drop-Down Listen'!$L$2:$L$502,0),5)), "Kostenschlüssel anpassen!")</f>
        <v/>
      </c>
      <c r="J391" s="419"/>
    </row>
    <row r="392" spans="1:10" ht="15" x14ac:dyDescent="0.25">
      <c r="A392" s="441"/>
      <c r="B392" s="418"/>
      <c r="C392" s="435" t="s">
        <v>544</v>
      </c>
      <c r="D392" s="418"/>
      <c r="E392" s="419"/>
      <c r="F392" s="419"/>
      <c r="G392" s="435" t="s">
        <v>544</v>
      </c>
      <c r="H392" s="418"/>
      <c r="I392" s="387" t="str">
        <f>_xlfn.IFNA(IF(ISBLANK($H392),"",INDEX(A2_SaLi!$A$8:$E$507,MATCH(A3_Hinzu_Kürz!$H392,'Drop-Down Listen'!$L$2:$L$502,0),5)), "Kostenschlüssel anpassen!")</f>
        <v/>
      </c>
      <c r="J392" s="419"/>
    </row>
    <row r="393" spans="1:10" ht="15" x14ac:dyDescent="0.25">
      <c r="A393" s="441"/>
      <c r="B393" s="418"/>
      <c r="C393" s="435" t="s">
        <v>544</v>
      </c>
      <c r="D393" s="418"/>
      <c r="E393" s="419"/>
      <c r="F393" s="419"/>
      <c r="G393" s="435" t="s">
        <v>544</v>
      </c>
      <c r="H393" s="418"/>
      <c r="I393" s="387" t="str">
        <f>_xlfn.IFNA(IF(ISBLANK($H393),"",INDEX(A2_SaLi!$A$8:$E$507,MATCH(A3_Hinzu_Kürz!$H393,'Drop-Down Listen'!$L$2:$L$502,0),5)), "Kostenschlüssel anpassen!")</f>
        <v/>
      </c>
      <c r="J393" s="419"/>
    </row>
    <row r="394" spans="1:10" ht="15" x14ac:dyDescent="0.25">
      <c r="A394" s="441"/>
      <c r="B394" s="418"/>
      <c r="C394" s="435" t="s">
        <v>544</v>
      </c>
      <c r="D394" s="418"/>
      <c r="E394" s="419"/>
      <c r="F394" s="419"/>
      <c r="G394" s="435" t="s">
        <v>544</v>
      </c>
      <c r="H394" s="418"/>
      <c r="I394" s="387" t="str">
        <f>_xlfn.IFNA(IF(ISBLANK($H394),"",INDEX(A2_SaLi!$A$8:$E$507,MATCH(A3_Hinzu_Kürz!$H394,'Drop-Down Listen'!$L$2:$L$502,0),5)), "Kostenschlüssel anpassen!")</f>
        <v/>
      </c>
      <c r="J394" s="419"/>
    </row>
    <row r="395" spans="1:10" ht="15" x14ac:dyDescent="0.25">
      <c r="A395" s="441"/>
      <c r="B395" s="418"/>
      <c r="C395" s="435" t="s">
        <v>544</v>
      </c>
      <c r="D395" s="418"/>
      <c r="E395" s="419"/>
      <c r="F395" s="419"/>
      <c r="G395" s="435" t="s">
        <v>544</v>
      </c>
      <c r="H395" s="418"/>
      <c r="I395" s="387" t="str">
        <f>_xlfn.IFNA(IF(ISBLANK($H395),"",INDEX(A2_SaLi!$A$8:$E$507,MATCH(A3_Hinzu_Kürz!$H395,'Drop-Down Listen'!$L$2:$L$502,0),5)), "Kostenschlüssel anpassen!")</f>
        <v/>
      </c>
      <c r="J395" s="419"/>
    </row>
    <row r="396" spans="1:10" ht="15" x14ac:dyDescent="0.25">
      <c r="A396" s="441"/>
      <c r="B396" s="418"/>
      <c r="C396" s="435" t="s">
        <v>544</v>
      </c>
      <c r="D396" s="418"/>
      <c r="E396" s="419"/>
      <c r="F396" s="419"/>
      <c r="G396" s="435" t="s">
        <v>544</v>
      </c>
      <c r="H396" s="418"/>
      <c r="I396" s="387" t="str">
        <f>_xlfn.IFNA(IF(ISBLANK($H396),"",INDEX(A2_SaLi!$A$8:$E$507,MATCH(A3_Hinzu_Kürz!$H396,'Drop-Down Listen'!$L$2:$L$502,0),5)), "Kostenschlüssel anpassen!")</f>
        <v/>
      </c>
      <c r="J396" s="419"/>
    </row>
    <row r="397" spans="1:10" ht="15" x14ac:dyDescent="0.25">
      <c r="A397" s="441"/>
      <c r="B397" s="418"/>
      <c r="C397" s="435" t="s">
        <v>544</v>
      </c>
      <c r="D397" s="418"/>
      <c r="E397" s="419"/>
      <c r="F397" s="419"/>
      <c r="G397" s="435" t="s">
        <v>544</v>
      </c>
      <c r="H397" s="418"/>
      <c r="I397" s="387" t="str">
        <f>_xlfn.IFNA(IF(ISBLANK($H397),"",INDEX(A2_SaLi!$A$8:$E$507,MATCH(A3_Hinzu_Kürz!$H397,'Drop-Down Listen'!$L$2:$L$502,0),5)), "Kostenschlüssel anpassen!")</f>
        <v/>
      </c>
      <c r="J397" s="419"/>
    </row>
    <row r="398" spans="1:10" ht="15" x14ac:dyDescent="0.25">
      <c r="A398" s="441"/>
      <c r="B398" s="418"/>
      <c r="C398" s="435" t="s">
        <v>544</v>
      </c>
      <c r="D398" s="418"/>
      <c r="E398" s="419"/>
      <c r="F398" s="419"/>
      <c r="G398" s="435" t="s">
        <v>544</v>
      </c>
      <c r="H398" s="418"/>
      <c r="I398" s="387" t="str">
        <f>_xlfn.IFNA(IF(ISBLANK($H398),"",INDEX(A2_SaLi!$A$8:$E$507,MATCH(A3_Hinzu_Kürz!$H398,'Drop-Down Listen'!$L$2:$L$502,0),5)), "Kostenschlüssel anpassen!")</f>
        <v/>
      </c>
      <c r="J398" s="419"/>
    </row>
    <row r="399" spans="1:10" ht="15" x14ac:dyDescent="0.25">
      <c r="A399" s="441"/>
      <c r="B399" s="418"/>
      <c r="C399" s="435" t="s">
        <v>544</v>
      </c>
      <c r="D399" s="418"/>
      <c r="E399" s="419"/>
      <c r="F399" s="419"/>
      <c r="G399" s="435" t="s">
        <v>544</v>
      </c>
      <c r="H399" s="418"/>
      <c r="I399" s="387" t="str">
        <f>_xlfn.IFNA(IF(ISBLANK($H399),"",INDEX(A2_SaLi!$A$8:$E$507,MATCH(A3_Hinzu_Kürz!$H399,'Drop-Down Listen'!$L$2:$L$502,0),5)), "Kostenschlüssel anpassen!")</f>
        <v/>
      </c>
      <c r="J399" s="419"/>
    </row>
    <row r="400" spans="1:10" ht="15" x14ac:dyDescent="0.25">
      <c r="A400" s="441"/>
      <c r="B400" s="418"/>
      <c r="C400" s="435" t="s">
        <v>544</v>
      </c>
      <c r="D400" s="418"/>
      <c r="E400" s="419"/>
      <c r="F400" s="419"/>
      <c r="G400" s="435" t="s">
        <v>544</v>
      </c>
      <c r="H400" s="418"/>
      <c r="I400" s="387" t="str">
        <f>_xlfn.IFNA(IF(ISBLANK($H400),"",INDEX(A2_SaLi!$A$8:$E$507,MATCH(A3_Hinzu_Kürz!$H400,'Drop-Down Listen'!$L$2:$L$502,0),5)), "Kostenschlüssel anpassen!")</f>
        <v/>
      </c>
      <c r="J400" s="419"/>
    </row>
    <row r="401" spans="1:10" ht="15" x14ac:dyDescent="0.25">
      <c r="A401" s="441"/>
      <c r="B401" s="418"/>
      <c r="C401" s="435" t="s">
        <v>544</v>
      </c>
      <c r="D401" s="418"/>
      <c r="E401" s="419"/>
      <c r="F401" s="419"/>
      <c r="G401" s="435" t="s">
        <v>544</v>
      </c>
      <c r="H401" s="418"/>
      <c r="I401" s="387" t="str">
        <f>_xlfn.IFNA(IF(ISBLANK($H401),"",INDEX(A2_SaLi!$A$8:$E$507,MATCH(A3_Hinzu_Kürz!$H401,'Drop-Down Listen'!$L$2:$L$502,0),5)), "Kostenschlüssel anpassen!")</f>
        <v/>
      </c>
      <c r="J401" s="419"/>
    </row>
    <row r="402" spans="1:10" ht="15" x14ac:dyDescent="0.25">
      <c r="A402" s="441"/>
      <c r="B402" s="418"/>
      <c r="C402" s="435" t="s">
        <v>544</v>
      </c>
      <c r="D402" s="418"/>
      <c r="E402" s="419"/>
      <c r="F402" s="419"/>
      <c r="G402" s="435" t="s">
        <v>544</v>
      </c>
      <c r="H402" s="418"/>
      <c r="I402" s="387" t="str">
        <f>_xlfn.IFNA(IF(ISBLANK($H402),"",INDEX(A2_SaLi!$A$8:$E$507,MATCH(A3_Hinzu_Kürz!$H402,'Drop-Down Listen'!$L$2:$L$502,0),5)), "Kostenschlüssel anpassen!")</f>
        <v/>
      </c>
      <c r="J402" s="419"/>
    </row>
    <row r="403" spans="1:10" ht="15" x14ac:dyDescent="0.25">
      <c r="A403" s="441"/>
      <c r="B403" s="418"/>
      <c r="C403" s="435" t="s">
        <v>544</v>
      </c>
      <c r="D403" s="418"/>
      <c r="E403" s="419"/>
      <c r="F403" s="419"/>
      <c r="G403" s="435" t="s">
        <v>544</v>
      </c>
      <c r="H403" s="418"/>
      <c r="I403" s="387" t="str">
        <f>_xlfn.IFNA(IF(ISBLANK($H403),"",INDEX(A2_SaLi!$A$8:$E$507,MATCH(A3_Hinzu_Kürz!$H403,'Drop-Down Listen'!$L$2:$L$502,0),5)), "Kostenschlüssel anpassen!")</f>
        <v/>
      </c>
      <c r="J403" s="419"/>
    </row>
    <row r="404" spans="1:10" ht="15" x14ac:dyDescent="0.25">
      <c r="A404" s="441"/>
      <c r="B404" s="418"/>
      <c r="C404" s="435" t="s">
        <v>544</v>
      </c>
      <c r="D404" s="418"/>
      <c r="E404" s="419"/>
      <c r="F404" s="419"/>
      <c r="G404" s="435" t="s">
        <v>544</v>
      </c>
      <c r="H404" s="418"/>
      <c r="I404" s="387" t="str">
        <f>_xlfn.IFNA(IF(ISBLANK($H404),"",INDEX(A2_SaLi!$A$8:$E$507,MATCH(A3_Hinzu_Kürz!$H404,'Drop-Down Listen'!$L$2:$L$502,0),5)), "Kostenschlüssel anpassen!")</f>
        <v/>
      </c>
      <c r="J404" s="419"/>
    </row>
    <row r="405" spans="1:10" ht="15" x14ac:dyDescent="0.25">
      <c r="A405" s="441"/>
      <c r="B405" s="418"/>
      <c r="C405" s="435" t="s">
        <v>544</v>
      </c>
      <c r="D405" s="418"/>
      <c r="E405" s="419"/>
      <c r="F405" s="419"/>
      <c r="G405" s="435" t="s">
        <v>544</v>
      </c>
      <c r="H405" s="418"/>
      <c r="I405" s="387" t="str">
        <f>_xlfn.IFNA(IF(ISBLANK($H405),"",INDEX(A2_SaLi!$A$8:$E$507,MATCH(A3_Hinzu_Kürz!$H405,'Drop-Down Listen'!$L$2:$L$502,0),5)), "Kostenschlüssel anpassen!")</f>
        <v/>
      </c>
      <c r="J405" s="419"/>
    </row>
    <row r="406" spans="1:10" ht="15" x14ac:dyDescent="0.25">
      <c r="A406" s="441"/>
      <c r="B406" s="418"/>
      <c r="C406" s="435" t="s">
        <v>544</v>
      </c>
      <c r="D406" s="418"/>
      <c r="E406" s="419"/>
      <c r="F406" s="419"/>
      <c r="G406" s="435" t="s">
        <v>544</v>
      </c>
      <c r="H406" s="418"/>
      <c r="I406" s="387" t="str">
        <f>_xlfn.IFNA(IF(ISBLANK($H406),"",INDEX(A2_SaLi!$A$8:$E$507,MATCH(A3_Hinzu_Kürz!$H406,'Drop-Down Listen'!$L$2:$L$502,0),5)), "Kostenschlüssel anpassen!")</f>
        <v/>
      </c>
      <c r="J406" s="419"/>
    </row>
    <row r="407" spans="1:10" ht="15" x14ac:dyDescent="0.25">
      <c r="A407" s="441"/>
      <c r="B407" s="418"/>
      <c r="C407" s="435" t="s">
        <v>544</v>
      </c>
      <c r="D407" s="418"/>
      <c r="E407" s="419"/>
      <c r="F407" s="419"/>
      <c r="G407" s="435" t="s">
        <v>544</v>
      </c>
      <c r="H407" s="418"/>
      <c r="I407" s="387" t="str">
        <f>_xlfn.IFNA(IF(ISBLANK($H407),"",INDEX(A2_SaLi!$A$8:$E$507,MATCH(A3_Hinzu_Kürz!$H407,'Drop-Down Listen'!$L$2:$L$502,0),5)), "Kostenschlüssel anpassen!")</f>
        <v/>
      </c>
      <c r="J407" s="419"/>
    </row>
    <row r="408" spans="1:10" ht="15" x14ac:dyDescent="0.25">
      <c r="A408" s="441"/>
      <c r="B408" s="418"/>
      <c r="C408" s="435" t="s">
        <v>544</v>
      </c>
      <c r="D408" s="418"/>
      <c r="E408" s="419"/>
      <c r="F408" s="419"/>
      <c r="G408" s="435" t="s">
        <v>544</v>
      </c>
      <c r="H408" s="418"/>
      <c r="I408" s="387" t="str">
        <f>_xlfn.IFNA(IF(ISBLANK($H408),"",INDEX(A2_SaLi!$A$8:$E$507,MATCH(A3_Hinzu_Kürz!$H408,'Drop-Down Listen'!$L$2:$L$502,0),5)), "Kostenschlüssel anpassen!")</f>
        <v/>
      </c>
      <c r="J408" s="419"/>
    </row>
    <row r="409" spans="1:10" ht="15" x14ac:dyDescent="0.25">
      <c r="A409" s="441"/>
      <c r="B409" s="418"/>
      <c r="C409" s="435" t="s">
        <v>544</v>
      </c>
      <c r="D409" s="418"/>
      <c r="E409" s="419"/>
      <c r="F409" s="419"/>
      <c r="G409" s="435" t="s">
        <v>544</v>
      </c>
      <c r="H409" s="418"/>
      <c r="I409" s="387" t="str">
        <f>_xlfn.IFNA(IF(ISBLANK($H409),"",INDEX(A2_SaLi!$A$8:$E$507,MATCH(A3_Hinzu_Kürz!$H409,'Drop-Down Listen'!$L$2:$L$502,0),5)), "Kostenschlüssel anpassen!")</f>
        <v/>
      </c>
      <c r="J409" s="419"/>
    </row>
    <row r="410" spans="1:10" ht="15" x14ac:dyDescent="0.25">
      <c r="A410" s="441"/>
      <c r="B410" s="418"/>
      <c r="C410" s="435" t="s">
        <v>544</v>
      </c>
      <c r="D410" s="418"/>
      <c r="E410" s="419"/>
      <c r="F410" s="419"/>
      <c r="G410" s="435" t="s">
        <v>544</v>
      </c>
      <c r="H410" s="418"/>
      <c r="I410" s="387" t="str">
        <f>_xlfn.IFNA(IF(ISBLANK($H410),"",INDEX(A2_SaLi!$A$8:$E$507,MATCH(A3_Hinzu_Kürz!$H410,'Drop-Down Listen'!$L$2:$L$502,0),5)), "Kostenschlüssel anpassen!")</f>
        <v/>
      </c>
      <c r="J410" s="419"/>
    </row>
    <row r="411" spans="1:10" ht="15" x14ac:dyDescent="0.25">
      <c r="A411" s="441"/>
      <c r="B411" s="418"/>
      <c r="C411" s="435" t="s">
        <v>544</v>
      </c>
      <c r="D411" s="418"/>
      <c r="E411" s="419"/>
      <c r="F411" s="419"/>
      <c r="G411" s="435" t="s">
        <v>544</v>
      </c>
      <c r="H411" s="418"/>
      <c r="I411" s="387" t="str">
        <f>_xlfn.IFNA(IF(ISBLANK($H411),"",INDEX(A2_SaLi!$A$8:$E$507,MATCH(A3_Hinzu_Kürz!$H411,'Drop-Down Listen'!$L$2:$L$502,0),5)), "Kostenschlüssel anpassen!")</f>
        <v/>
      </c>
      <c r="J411" s="419"/>
    </row>
    <row r="412" spans="1:10" ht="15" x14ac:dyDescent="0.25">
      <c r="A412" s="441"/>
      <c r="B412" s="418"/>
      <c r="C412" s="435" t="s">
        <v>544</v>
      </c>
      <c r="D412" s="418"/>
      <c r="E412" s="419"/>
      <c r="F412" s="419"/>
      <c r="G412" s="435" t="s">
        <v>544</v>
      </c>
      <c r="H412" s="418"/>
      <c r="I412" s="387" t="str">
        <f>_xlfn.IFNA(IF(ISBLANK($H412),"",INDEX(A2_SaLi!$A$8:$E$507,MATCH(A3_Hinzu_Kürz!$H412,'Drop-Down Listen'!$L$2:$L$502,0),5)), "Kostenschlüssel anpassen!")</f>
        <v/>
      </c>
      <c r="J412" s="419"/>
    </row>
    <row r="413" spans="1:10" ht="15" x14ac:dyDescent="0.25">
      <c r="A413" s="441"/>
      <c r="B413" s="418"/>
      <c r="C413" s="435" t="s">
        <v>544</v>
      </c>
      <c r="D413" s="418"/>
      <c r="E413" s="419"/>
      <c r="F413" s="419"/>
      <c r="G413" s="435" t="s">
        <v>544</v>
      </c>
      <c r="H413" s="418"/>
      <c r="I413" s="387" t="str">
        <f>_xlfn.IFNA(IF(ISBLANK($H413),"",INDEX(A2_SaLi!$A$8:$E$507,MATCH(A3_Hinzu_Kürz!$H413,'Drop-Down Listen'!$L$2:$L$502,0),5)), "Kostenschlüssel anpassen!")</f>
        <v/>
      </c>
      <c r="J413" s="419"/>
    </row>
    <row r="414" spans="1:10" ht="15" x14ac:dyDescent="0.25">
      <c r="A414" s="441"/>
      <c r="B414" s="418"/>
      <c r="C414" s="435" t="s">
        <v>544</v>
      </c>
      <c r="D414" s="418"/>
      <c r="E414" s="419"/>
      <c r="F414" s="419"/>
      <c r="G414" s="435" t="s">
        <v>544</v>
      </c>
      <c r="H414" s="418"/>
      <c r="I414" s="387" t="str">
        <f>_xlfn.IFNA(IF(ISBLANK($H414),"",INDEX(A2_SaLi!$A$8:$E$507,MATCH(A3_Hinzu_Kürz!$H414,'Drop-Down Listen'!$L$2:$L$502,0),5)), "Kostenschlüssel anpassen!")</f>
        <v/>
      </c>
      <c r="J414" s="419"/>
    </row>
    <row r="415" spans="1:10" ht="15" x14ac:dyDescent="0.25">
      <c r="A415" s="441"/>
      <c r="B415" s="418"/>
      <c r="C415" s="435" t="s">
        <v>544</v>
      </c>
      <c r="D415" s="418"/>
      <c r="E415" s="419"/>
      <c r="F415" s="419"/>
      <c r="G415" s="435" t="s">
        <v>544</v>
      </c>
      <c r="H415" s="418"/>
      <c r="I415" s="387" t="str">
        <f>_xlfn.IFNA(IF(ISBLANK($H415),"",INDEX(A2_SaLi!$A$8:$E$507,MATCH(A3_Hinzu_Kürz!$H415,'Drop-Down Listen'!$L$2:$L$502,0),5)), "Kostenschlüssel anpassen!")</f>
        <v/>
      </c>
      <c r="J415" s="419"/>
    </row>
    <row r="416" spans="1:10" ht="15" x14ac:dyDescent="0.25">
      <c r="A416" s="441"/>
      <c r="B416" s="418"/>
      <c r="C416" s="435" t="s">
        <v>544</v>
      </c>
      <c r="D416" s="418"/>
      <c r="E416" s="419"/>
      <c r="F416" s="419"/>
      <c r="G416" s="435" t="s">
        <v>544</v>
      </c>
      <c r="H416" s="418"/>
      <c r="I416" s="387" t="str">
        <f>_xlfn.IFNA(IF(ISBLANK($H416),"",INDEX(A2_SaLi!$A$8:$E$507,MATCH(A3_Hinzu_Kürz!$H416,'Drop-Down Listen'!$L$2:$L$502,0),5)), "Kostenschlüssel anpassen!")</f>
        <v/>
      </c>
      <c r="J416" s="419"/>
    </row>
    <row r="417" spans="1:10" ht="15" x14ac:dyDescent="0.25">
      <c r="A417" s="441"/>
      <c r="B417" s="418"/>
      <c r="C417" s="435" t="s">
        <v>544</v>
      </c>
      <c r="D417" s="418"/>
      <c r="E417" s="419"/>
      <c r="F417" s="419"/>
      <c r="G417" s="435" t="s">
        <v>544</v>
      </c>
      <c r="H417" s="418"/>
      <c r="I417" s="387" t="str">
        <f>_xlfn.IFNA(IF(ISBLANK($H417),"",INDEX(A2_SaLi!$A$8:$E$507,MATCH(A3_Hinzu_Kürz!$H417,'Drop-Down Listen'!$L$2:$L$502,0),5)), "Kostenschlüssel anpassen!")</f>
        <v/>
      </c>
      <c r="J417" s="419"/>
    </row>
    <row r="418" spans="1:10" ht="15" x14ac:dyDescent="0.25">
      <c r="A418" s="441"/>
      <c r="B418" s="418"/>
      <c r="C418" s="435" t="s">
        <v>544</v>
      </c>
      <c r="D418" s="418"/>
      <c r="E418" s="419"/>
      <c r="F418" s="419"/>
      <c r="G418" s="435" t="s">
        <v>544</v>
      </c>
      <c r="H418" s="418"/>
      <c r="I418" s="387" t="str">
        <f>_xlfn.IFNA(IF(ISBLANK($H418),"",INDEX(A2_SaLi!$A$8:$E$507,MATCH(A3_Hinzu_Kürz!$H418,'Drop-Down Listen'!$L$2:$L$502,0),5)), "Kostenschlüssel anpassen!")</f>
        <v/>
      </c>
      <c r="J418" s="419"/>
    </row>
    <row r="419" spans="1:10" ht="15" x14ac:dyDescent="0.25">
      <c r="A419" s="441"/>
      <c r="B419" s="418"/>
      <c r="C419" s="435" t="s">
        <v>544</v>
      </c>
      <c r="D419" s="418"/>
      <c r="E419" s="419"/>
      <c r="F419" s="419"/>
      <c r="G419" s="435" t="s">
        <v>544</v>
      </c>
      <c r="H419" s="418"/>
      <c r="I419" s="387" t="str">
        <f>_xlfn.IFNA(IF(ISBLANK($H419),"",INDEX(A2_SaLi!$A$8:$E$507,MATCH(A3_Hinzu_Kürz!$H419,'Drop-Down Listen'!$L$2:$L$502,0),5)), "Kostenschlüssel anpassen!")</f>
        <v/>
      </c>
      <c r="J419" s="419"/>
    </row>
    <row r="420" spans="1:10" ht="15" x14ac:dyDescent="0.25">
      <c r="A420" s="441"/>
      <c r="B420" s="418"/>
      <c r="C420" s="435" t="s">
        <v>544</v>
      </c>
      <c r="D420" s="418"/>
      <c r="E420" s="419"/>
      <c r="F420" s="419"/>
      <c r="G420" s="435" t="s">
        <v>544</v>
      </c>
      <c r="H420" s="418"/>
      <c r="I420" s="387" t="str">
        <f>_xlfn.IFNA(IF(ISBLANK($H420),"",INDEX(A2_SaLi!$A$8:$E$507,MATCH(A3_Hinzu_Kürz!$H420,'Drop-Down Listen'!$L$2:$L$502,0),5)), "Kostenschlüssel anpassen!")</f>
        <v/>
      </c>
      <c r="J420" s="419"/>
    </row>
    <row r="421" spans="1:10" ht="15" x14ac:dyDescent="0.25">
      <c r="A421" s="441"/>
      <c r="B421" s="418"/>
      <c r="C421" s="435" t="s">
        <v>544</v>
      </c>
      <c r="D421" s="418"/>
      <c r="E421" s="419"/>
      <c r="F421" s="419"/>
      <c r="G421" s="435" t="s">
        <v>544</v>
      </c>
      <c r="H421" s="418"/>
      <c r="I421" s="387" t="str">
        <f>_xlfn.IFNA(IF(ISBLANK($H421),"",INDEX(A2_SaLi!$A$8:$E$507,MATCH(A3_Hinzu_Kürz!$H421,'Drop-Down Listen'!$L$2:$L$502,0),5)), "Kostenschlüssel anpassen!")</f>
        <v/>
      </c>
      <c r="J421" s="419"/>
    </row>
    <row r="422" spans="1:10" ht="15" x14ac:dyDescent="0.25">
      <c r="A422" s="441"/>
      <c r="B422" s="418"/>
      <c r="C422" s="435" t="s">
        <v>544</v>
      </c>
      <c r="D422" s="418"/>
      <c r="E422" s="419"/>
      <c r="F422" s="419"/>
      <c r="G422" s="435" t="s">
        <v>544</v>
      </c>
      <c r="H422" s="418"/>
      <c r="I422" s="387" t="str">
        <f>_xlfn.IFNA(IF(ISBLANK($H422),"",INDEX(A2_SaLi!$A$8:$E$507,MATCH(A3_Hinzu_Kürz!$H422,'Drop-Down Listen'!$L$2:$L$502,0),5)), "Kostenschlüssel anpassen!")</f>
        <v/>
      </c>
      <c r="J422" s="419"/>
    </row>
    <row r="423" spans="1:10" ht="15" x14ac:dyDescent="0.25">
      <c r="A423" s="441"/>
      <c r="B423" s="418"/>
      <c r="C423" s="435" t="s">
        <v>544</v>
      </c>
      <c r="D423" s="418"/>
      <c r="E423" s="419"/>
      <c r="F423" s="419"/>
      <c r="G423" s="435" t="s">
        <v>544</v>
      </c>
      <c r="H423" s="418"/>
      <c r="I423" s="387" t="str">
        <f>_xlfn.IFNA(IF(ISBLANK($H423),"",INDEX(A2_SaLi!$A$8:$E$507,MATCH(A3_Hinzu_Kürz!$H423,'Drop-Down Listen'!$L$2:$L$502,0),5)), "Kostenschlüssel anpassen!")</f>
        <v/>
      </c>
      <c r="J423" s="419"/>
    </row>
    <row r="424" spans="1:10" ht="15" x14ac:dyDescent="0.25">
      <c r="A424" s="441"/>
      <c r="B424" s="418"/>
      <c r="C424" s="435" t="s">
        <v>544</v>
      </c>
      <c r="D424" s="418"/>
      <c r="E424" s="419"/>
      <c r="F424" s="419"/>
      <c r="G424" s="435" t="s">
        <v>544</v>
      </c>
      <c r="H424" s="418"/>
      <c r="I424" s="387" t="str">
        <f>_xlfn.IFNA(IF(ISBLANK($H424),"",INDEX(A2_SaLi!$A$8:$E$507,MATCH(A3_Hinzu_Kürz!$H424,'Drop-Down Listen'!$L$2:$L$502,0),5)), "Kostenschlüssel anpassen!")</f>
        <v/>
      </c>
      <c r="J424" s="419"/>
    </row>
    <row r="425" spans="1:10" ht="15" x14ac:dyDescent="0.25">
      <c r="A425" s="441"/>
      <c r="B425" s="418"/>
      <c r="C425" s="435" t="s">
        <v>544</v>
      </c>
      <c r="D425" s="418"/>
      <c r="E425" s="419"/>
      <c r="F425" s="419"/>
      <c r="G425" s="435" t="s">
        <v>544</v>
      </c>
      <c r="H425" s="418"/>
      <c r="I425" s="387" t="str">
        <f>_xlfn.IFNA(IF(ISBLANK($H425),"",INDEX(A2_SaLi!$A$8:$E$507,MATCH(A3_Hinzu_Kürz!$H425,'Drop-Down Listen'!$L$2:$L$502,0),5)), "Kostenschlüssel anpassen!")</f>
        <v/>
      </c>
      <c r="J425" s="419"/>
    </row>
    <row r="426" spans="1:10" ht="15" x14ac:dyDescent="0.25">
      <c r="A426" s="441"/>
      <c r="B426" s="418"/>
      <c r="C426" s="435" t="s">
        <v>544</v>
      </c>
      <c r="D426" s="418"/>
      <c r="E426" s="419"/>
      <c r="F426" s="419"/>
      <c r="G426" s="435" t="s">
        <v>544</v>
      </c>
      <c r="H426" s="418"/>
      <c r="I426" s="387" t="str">
        <f>_xlfn.IFNA(IF(ISBLANK($H426),"",INDEX(A2_SaLi!$A$8:$E$507,MATCH(A3_Hinzu_Kürz!$H426,'Drop-Down Listen'!$L$2:$L$502,0),5)), "Kostenschlüssel anpassen!")</f>
        <v/>
      </c>
      <c r="J426" s="419"/>
    </row>
    <row r="427" spans="1:10" ht="15" x14ac:dyDescent="0.25">
      <c r="A427" s="441"/>
      <c r="B427" s="418"/>
      <c r="C427" s="435" t="s">
        <v>544</v>
      </c>
      <c r="D427" s="418"/>
      <c r="E427" s="419"/>
      <c r="F427" s="419"/>
      <c r="G427" s="435" t="s">
        <v>544</v>
      </c>
      <c r="H427" s="418"/>
      <c r="I427" s="387" t="str">
        <f>_xlfn.IFNA(IF(ISBLANK($H427),"",INDEX(A2_SaLi!$A$8:$E$507,MATCH(A3_Hinzu_Kürz!$H427,'Drop-Down Listen'!$L$2:$L$502,0),5)), "Kostenschlüssel anpassen!")</f>
        <v/>
      </c>
      <c r="J427" s="419"/>
    </row>
    <row r="428" spans="1:10" ht="15" x14ac:dyDescent="0.25">
      <c r="A428" s="441"/>
      <c r="B428" s="418"/>
      <c r="C428" s="435" t="s">
        <v>544</v>
      </c>
      <c r="D428" s="418"/>
      <c r="E428" s="419"/>
      <c r="F428" s="419"/>
      <c r="G428" s="435" t="s">
        <v>544</v>
      </c>
      <c r="H428" s="418"/>
      <c r="I428" s="387" t="str">
        <f>_xlfn.IFNA(IF(ISBLANK($H428),"",INDEX(A2_SaLi!$A$8:$E$507,MATCH(A3_Hinzu_Kürz!$H428,'Drop-Down Listen'!$L$2:$L$502,0),5)), "Kostenschlüssel anpassen!")</f>
        <v/>
      </c>
      <c r="J428" s="419"/>
    </row>
    <row r="429" spans="1:10" ht="15" x14ac:dyDescent="0.25">
      <c r="A429" s="441"/>
      <c r="B429" s="418"/>
      <c r="C429" s="435" t="s">
        <v>544</v>
      </c>
      <c r="D429" s="418"/>
      <c r="E429" s="419"/>
      <c r="F429" s="419"/>
      <c r="G429" s="435" t="s">
        <v>544</v>
      </c>
      <c r="H429" s="418"/>
      <c r="I429" s="387" t="str">
        <f>_xlfn.IFNA(IF(ISBLANK($H429),"",INDEX(A2_SaLi!$A$8:$E$507,MATCH(A3_Hinzu_Kürz!$H429,'Drop-Down Listen'!$L$2:$L$502,0),5)), "Kostenschlüssel anpassen!")</f>
        <v/>
      </c>
      <c r="J429" s="419"/>
    </row>
    <row r="430" spans="1:10" ht="15" x14ac:dyDescent="0.25">
      <c r="A430" s="441"/>
      <c r="B430" s="418"/>
      <c r="C430" s="435" t="s">
        <v>544</v>
      </c>
      <c r="D430" s="418"/>
      <c r="E430" s="419"/>
      <c r="F430" s="419"/>
      <c r="G430" s="435" t="s">
        <v>544</v>
      </c>
      <c r="H430" s="418"/>
      <c r="I430" s="387" t="str">
        <f>_xlfn.IFNA(IF(ISBLANK($H430),"",INDEX(A2_SaLi!$A$8:$E$507,MATCH(A3_Hinzu_Kürz!$H430,'Drop-Down Listen'!$L$2:$L$502,0),5)), "Kostenschlüssel anpassen!")</f>
        <v/>
      </c>
      <c r="J430" s="419"/>
    </row>
    <row r="431" spans="1:10" ht="15" x14ac:dyDescent="0.25">
      <c r="A431" s="441"/>
      <c r="B431" s="418"/>
      <c r="C431" s="435" t="s">
        <v>544</v>
      </c>
      <c r="D431" s="418"/>
      <c r="E431" s="419"/>
      <c r="F431" s="419"/>
      <c r="G431" s="435" t="s">
        <v>544</v>
      </c>
      <c r="H431" s="418"/>
      <c r="I431" s="387" t="str">
        <f>_xlfn.IFNA(IF(ISBLANK($H431),"",INDEX(A2_SaLi!$A$8:$E$507,MATCH(A3_Hinzu_Kürz!$H431,'Drop-Down Listen'!$L$2:$L$502,0),5)), "Kostenschlüssel anpassen!")</f>
        <v/>
      </c>
      <c r="J431" s="419"/>
    </row>
    <row r="432" spans="1:10" ht="15" x14ac:dyDescent="0.25">
      <c r="A432" s="441"/>
      <c r="B432" s="418"/>
      <c r="C432" s="435" t="s">
        <v>544</v>
      </c>
      <c r="D432" s="418"/>
      <c r="E432" s="419"/>
      <c r="F432" s="419"/>
      <c r="G432" s="435" t="s">
        <v>544</v>
      </c>
      <c r="H432" s="418"/>
      <c r="I432" s="387" t="str">
        <f>_xlfn.IFNA(IF(ISBLANK($H432),"",INDEX(A2_SaLi!$A$8:$E$507,MATCH(A3_Hinzu_Kürz!$H432,'Drop-Down Listen'!$L$2:$L$502,0),5)), "Kostenschlüssel anpassen!")</f>
        <v/>
      </c>
      <c r="J432" s="419"/>
    </row>
    <row r="433" spans="1:10" ht="15" x14ac:dyDescent="0.25">
      <c r="A433" s="441"/>
      <c r="B433" s="418"/>
      <c r="C433" s="435" t="s">
        <v>544</v>
      </c>
      <c r="D433" s="418"/>
      <c r="E433" s="419"/>
      <c r="F433" s="419"/>
      <c r="G433" s="435" t="s">
        <v>544</v>
      </c>
      <c r="H433" s="418"/>
      <c r="I433" s="387" t="str">
        <f>_xlfn.IFNA(IF(ISBLANK($H433),"",INDEX(A2_SaLi!$A$8:$E$507,MATCH(A3_Hinzu_Kürz!$H433,'Drop-Down Listen'!$L$2:$L$502,0),5)), "Kostenschlüssel anpassen!")</f>
        <v/>
      </c>
      <c r="J433" s="419"/>
    </row>
    <row r="434" spans="1:10" ht="15" x14ac:dyDescent="0.25">
      <c r="A434" s="441"/>
      <c r="B434" s="418"/>
      <c r="C434" s="435" t="s">
        <v>544</v>
      </c>
      <c r="D434" s="418"/>
      <c r="E434" s="419"/>
      <c r="F434" s="419"/>
      <c r="G434" s="435" t="s">
        <v>544</v>
      </c>
      <c r="H434" s="418"/>
      <c r="I434" s="387" t="str">
        <f>_xlfn.IFNA(IF(ISBLANK($H434),"",INDEX(A2_SaLi!$A$8:$E$507,MATCH(A3_Hinzu_Kürz!$H434,'Drop-Down Listen'!$L$2:$L$502,0),5)), "Kostenschlüssel anpassen!")</f>
        <v/>
      </c>
      <c r="J434" s="419"/>
    </row>
    <row r="435" spans="1:10" ht="15" x14ac:dyDescent="0.25">
      <c r="A435" s="441"/>
      <c r="B435" s="418"/>
      <c r="C435" s="435" t="s">
        <v>544</v>
      </c>
      <c r="D435" s="418"/>
      <c r="E435" s="419"/>
      <c r="F435" s="419"/>
      <c r="G435" s="435" t="s">
        <v>544</v>
      </c>
      <c r="H435" s="418"/>
      <c r="I435" s="387" t="str">
        <f>_xlfn.IFNA(IF(ISBLANK($H435),"",INDEX(A2_SaLi!$A$8:$E$507,MATCH(A3_Hinzu_Kürz!$H435,'Drop-Down Listen'!$L$2:$L$502,0),5)), "Kostenschlüssel anpassen!")</f>
        <v/>
      </c>
      <c r="J435" s="419"/>
    </row>
    <row r="436" spans="1:10" ht="15" x14ac:dyDescent="0.25">
      <c r="A436" s="441"/>
      <c r="B436" s="418"/>
      <c r="C436" s="435" t="s">
        <v>544</v>
      </c>
      <c r="D436" s="418"/>
      <c r="E436" s="419"/>
      <c r="F436" s="419"/>
      <c r="G436" s="435" t="s">
        <v>544</v>
      </c>
      <c r="H436" s="418"/>
      <c r="I436" s="387" t="str">
        <f>_xlfn.IFNA(IF(ISBLANK($H436),"",INDEX(A2_SaLi!$A$8:$E$507,MATCH(A3_Hinzu_Kürz!$H436,'Drop-Down Listen'!$L$2:$L$502,0),5)), "Kostenschlüssel anpassen!")</f>
        <v/>
      </c>
      <c r="J436" s="419"/>
    </row>
    <row r="437" spans="1:10" ht="15" x14ac:dyDescent="0.25">
      <c r="A437" s="441"/>
      <c r="B437" s="418"/>
      <c r="C437" s="435" t="s">
        <v>544</v>
      </c>
      <c r="D437" s="418"/>
      <c r="E437" s="419"/>
      <c r="F437" s="419"/>
      <c r="G437" s="435" t="s">
        <v>544</v>
      </c>
      <c r="H437" s="418"/>
      <c r="I437" s="387" t="str">
        <f>_xlfn.IFNA(IF(ISBLANK($H437),"",INDEX(A2_SaLi!$A$8:$E$507,MATCH(A3_Hinzu_Kürz!$H437,'Drop-Down Listen'!$L$2:$L$502,0),5)), "Kostenschlüssel anpassen!")</f>
        <v/>
      </c>
      <c r="J437" s="419"/>
    </row>
    <row r="438" spans="1:10" ht="15" x14ac:dyDescent="0.25">
      <c r="A438" s="441"/>
      <c r="B438" s="418"/>
      <c r="C438" s="435" t="s">
        <v>544</v>
      </c>
      <c r="D438" s="418"/>
      <c r="E438" s="419"/>
      <c r="F438" s="419"/>
      <c r="G438" s="435" t="s">
        <v>544</v>
      </c>
      <c r="H438" s="418"/>
      <c r="I438" s="387" t="str">
        <f>_xlfn.IFNA(IF(ISBLANK($H438),"",INDEX(A2_SaLi!$A$8:$E$507,MATCH(A3_Hinzu_Kürz!$H438,'Drop-Down Listen'!$L$2:$L$502,0),5)), "Kostenschlüssel anpassen!")</f>
        <v/>
      </c>
      <c r="J438" s="419"/>
    </row>
    <row r="439" spans="1:10" ht="15" x14ac:dyDescent="0.25">
      <c r="A439" s="441"/>
      <c r="B439" s="418"/>
      <c r="C439" s="435" t="s">
        <v>544</v>
      </c>
      <c r="D439" s="418"/>
      <c r="E439" s="419"/>
      <c r="F439" s="419"/>
      <c r="G439" s="435" t="s">
        <v>544</v>
      </c>
      <c r="H439" s="418"/>
      <c r="I439" s="387" t="str">
        <f>_xlfn.IFNA(IF(ISBLANK($H439),"",INDEX(A2_SaLi!$A$8:$E$507,MATCH(A3_Hinzu_Kürz!$H439,'Drop-Down Listen'!$L$2:$L$502,0),5)), "Kostenschlüssel anpassen!")</f>
        <v/>
      </c>
      <c r="J439" s="419"/>
    </row>
    <row r="440" spans="1:10" ht="15" x14ac:dyDescent="0.25">
      <c r="A440" s="441"/>
      <c r="B440" s="418"/>
      <c r="C440" s="435" t="s">
        <v>544</v>
      </c>
      <c r="D440" s="418"/>
      <c r="E440" s="419"/>
      <c r="F440" s="419"/>
      <c r="G440" s="435" t="s">
        <v>544</v>
      </c>
      <c r="H440" s="418"/>
      <c r="I440" s="387" t="str">
        <f>_xlfn.IFNA(IF(ISBLANK($H440),"",INDEX(A2_SaLi!$A$8:$E$507,MATCH(A3_Hinzu_Kürz!$H440,'Drop-Down Listen'!$L$2:$L$502,0),5)), "Kostenschlüssel anpassen!")</f>
        <v/>
      </c>
      <c r="J440" s="419"/>
    </row>
    <row r="441" spans="1:10" ht="15" x14ac:dyDescent="0.25">
      <c r="A441" s="441"/>
      <c r="B441" s="418"/>
      <c r="C441" s="435" t="s">
        <v>544</v>
      </c>
      <c r="D441" s="418"/>
      <c r="E441" s="419"/>
      <c r="F441" s="419"/>
      <c r="G441" s="435" t="s">
        <v>544</v>
      </c>
      <c r="H441" s="418"/>
      <c r="I441" s="387" t="str">
        <f>_xlfn.IFNA(IF(ISBLANK($H441),"",INDEX(A2_SaLi!$A$8:$E$507,MATCH(A3_Hinzu_Kürz!$H441,'Drop-Down Listen'!$L$2:$L$502,0),5)), "Kostenschlüssel anpassen!")</f>
        <v/>
      </c>
      <c r="J441" s="419"/>
    </row>
    <row r="442" spans="1:10" ht="15" x14ac:dyDescent="0.25">
      <c r="A442" s="441"/>
      <c r="B442" s="418"/>
      <c r="C442" s="435" t="s">
        <v>544</v>
      </c>
      <c r="D442" s="418"/>
      <c r="E442" s="419"/>
      <c r="F442" s="419"/>
      <c r="G442" s="435" t="s">
        <v>544</v>
      </c>
      <c r="H442" s="418"/>
      <c r="I442" s="387" t="str">
        <f>_xlfn.IFNA(IF(ISBLANK($H442),"",INDEX(A2_SaLi!$A$8:$E$507,MATCH(A3_Hinzu_Kürz!$H442,'Drop-Down Listen'!$L$2:$L$502,0),5)), "Kostenschlüssel anpassen!")</f>
        <v/>
      </c>
      <c r="J442" s="419"/>
    </row>
    <row r="443" spans="1:10" ht="15" x14ac:dyDescent="0.25">
      <c r="A443" s="441"/>
      <c r="B443" s="418"/>
      <c r="C443" s="435" t="s">
        <v>544</v>
      </c>
      <c r="D443" s="418"/>
      <c r="E443" s="419"/>
      <c r="F443" s="419"/>
      <c r="G443" s="435" t="s">
        <v>544</v>
      </c>
      <c r="H443" s="418"/>
      <c r="I443" s="387" t="str">
        <f>_xlfn.IFNA(IF(ISBLANK($H443),"",INDEX(A2_SaLi!$A$8:$E$507,MATCH(A3_Hinzu_Kürz!$H443,'Drop-Down Listen'!$L$2:$L$502,0),5)), "Kostenschlüssel anpassen!")</f>
        <v/>
      </c>
      <c r="J443" s="419"/>
    </row>
    <row r="444" spans="1:10" ht="15" x14ac:dyDescent="0.25">
      <c r="A444" s="441"/>
      <c r="B444" s="418"/>
      <c r="C444" s="435" t="s">
        <v>544</v>
      </c>
      <c r="D444" s="418"/>
      <c r="E444" s="419"/>
      <c r="F444" s="419"/>
      <c r="G444" s="435" t="s">
        <v>544</v>
      </c>
      <c r="H444" s="418"/>
      <c r="I444" s="387" t="str">
        <f>_xlfn.IFNA(IF(ISBLANK($H444),"",INDEX(A2_SaLi!$A$8:$E$507,MATCH(A3_Hinzu_Kürz!$H444,'Drop-Down Listen'!$L$2:$L$502,0),5)), "Kostenschlüssel anpassen!")</f>
        <v/>
      </c>
      <c r="J444" s="419"/>
    </row>
    <row r="445" spans="1:10" ht="15" x14ac:dyDescent="0.25">
      <c r="A445" s="441"/>
      <c r="B445" s="418"/>
      <c r="C445" s="435" t="s">
        <v>544</v>
      </c>
      <c r="D445" s="418"/>
      <c r="E445" s="419"/>
      <c r="F445" s="419"/>
      <c r="G445" s="435" t="s">
        <v>544</v>
      </c>
      <c r="H445" s="418"/>
      <c r="I445" s="387" t="str">
        <f>_xlfn.IFNA(IF(ISBLANK($H445),"",INDEX(A2_SaLi!$A$8:$E$507,MATCH(A3_Hinzu_Kürz!$H445,'Drop-Down Listen'!$L$2:$L$502,0),5)), "Kostenschlüssel anpassen!")</f>
        <v/>
      </c>
      <c r="J445" s="419"/>
    </row>
    <row r="446" spans="1:10" ht="15" x14ac:dyDescent="0.25">
      <c r="A446" s="441"/>
      <c r="B446" s="418"/>
      <c r="C446" s="435" t="s">
        <v>544</v>
      </c>
      <c r="D446" s="418"/>
      <c r="E446" s="419"/>
      <c r="F446" s="419"/>
      <c r="G446" s="435" t="s">
        <v>544</v>
      </c>
      <c r="H446" s="418"/>
      <c r="I446" s="387" t="str">
        <f>_xlfn.IFNA(IF(ISBLANK($H446),"",INDEX(A2_SaLi!$A$8:$E$507,MATCH(A3_Hinzu_Kürz!$H446,'Drop-Down Listen'!$L$2:$L$502,0),5)), "Kostenschlüssel anpassen!")</f>
        <v/>
      </c>
      <c r="J446" s="419"/>
    </row>
    <row r="447" spans="1:10" ht="15" x14ac:dyDescent="0.25">
      <c r="A447" s="441"/>
      <c r="B447" s="418"/>
      <c r="C447" s="435" t="s">
        <v>544</v>
      </c>
      <c r="D447" s="418"/>
      <c r="E447" s="419"/>
      <c r="F447" s="419"/>
      <c r="G447" s="435" t="s">
        <v>544</v>
      </c>
      <c r="H447" s="418"/>
      <c r="I447" s="387" t="str">
        <f>_xlfn.IFNA(IF(ISBLANK($H447),"",INDEX(A2_SaLi!$A$8:$E$507,MATCH(A3_Hinzu_Kürz!$H447,'Drop-Down Listen'!$L$2:$L$502,0),5)), "Kostenschlüssel anpassen!")</f>
        <v/>
      </c>
      <c r="J447" s="419"/>
    </row>
    <row r="448" spans="1:10" ht="15" x14ac:dyDescent="0.25">
      <c r="A448" s="441"/>
      <c r="B448" s="418"/>
      <c r="C448" s="435" t="s">
        <v>544</v>
      </c>
      <c r="D448" s="418"/>
      <c r="E448" s="419"/>
      <c r="F448" s="419"/>
      <c r="G448" s="435" t="s">
        <v>544</v>
      </c>
      <c r="H448" s="418"/>
      <c r="I448" s="387" t="str">
        <f>_xlfn.IFNA(IF(ISBLANK($H448),"",INDEX(A2_SaLi!$A$8:$E$507,MATCH(A3_Hinzu_Kürz!$H448,'Drop-Down Listen'!$L$2:$L$502,0),5)), "Kostenschlüssel anpassen!")</f>
        <v/>
      </c>
      <c r="J448" s="419"/>
    </row>
    <row r="449" spans="1:10" ht="15" x14ac:dyDescent="0.25">
      <c r="A449" s="441"/>
      <c r="B449" s="418"/>
      <c r="C449" s="435" t="s">
        <v>544</v>
      </c>
      <c r="D449" s="418"/>
      <c r="E449" s="419"/>
      <c r="F449" s="419"/>
      <c r="G449" s="435" t="s">
        <v>544</v>
      </c>
      <c r="H449" s="418"/>
      <c r="I449" s="387" t="str">
        <f>_xlfn.IFNA(IF(ISBLANK($H449),"",INDEX(A2_SaLi!$A$8:$E$507,MATCH(A3_Hinzu_Kürz!$H449,'Drop-Down Listen'!$L$2:$L$502,0),5)), "Kostenschlüssel anpassen!")</f>
        <v/>
      </c>
      <c r="J449" s="419"/>
    </row>
    <row r="450" spans="1:10" ht="15" x14ac:dyDescent="0.25">
      <c r="A450" s="441"/>
      <c r="B450" s="418"/>
      <c r="C450" s="435" t="s">
        <v>544</v>
      </c>
      <c r="D450" s="418"/>
      <c r="E450" s="419"/>
      <c r="F450" s="419"/>
      <c r="G450" s="435" t="s">
        <v>544</v>
      </c>
      <c r="H450" s="418"/>
      <c r="I450" s="387" t="str">
        <f>_xlfn.IFNA(IF(ISBLANK($H450),"",INDEX(A2_SaLi!$A$8:$E$507,MATCH(A3_Hinzu_Kürz!$H450,'Drop-Down Listen'!$L$2:$L$502,0),5)), "Kostenschlüssel anpassen!")</f>
        <v/>
      </c>
      <c r="J450" s="419"/>
    </row>
    <row r="451" spans="1:10" ht="15" x14ac:dyDescent="0.25">
      <c r="A451" s="441"/>
      <c r="B451" s="418"/>
      <c r="C451" s="435" t="s">
        <v>544</v>
      </c>
      <c r="D451" s="418"/>
      <c r="E451" s="419"/>
      <c r="F451" s="419"/>
      <c r="G451" s="435" t="s">
        <v>544</v>
      </c>
      <c r="H451" s="418"/>
      <c r="I451" s="387" t="str">
        <f>_xlfn.IFNA(IF(ISBLANK($H451),"",INDEX(A2_SaLi!$A$8:$E$507,MATCH(A3_Hinzu_Kürz!$H451,'Drop-Down Listen'!$L$2:$L$502,0),5)), "Kostenschlüssel anpassen!")</f>
        <v/>
      </c>
      <c r="J451" s="419"/>
    </row>
    <row r="452" spans="1:10" ht="15" x14ac:dyDescent="0.25">
      <c r="A452" s="441"/>
      <c r="B452" s="418"/>
      <c r="C452" s="435" t="s">
        <v>544</v>
      </c>
      <c r="D452" s="418"/>
      <c r="E452" s="419"/>
      <c r="F452" s="419"/>
      <c r="G452" s="435" t="s">
        <v>544</v>
      </c>
      <c r="H452" s="418"/>
      <c r="I452" s="387" t="str">
        <f>_xlfn.IFNA(IF(ISBLANK($H452),"",INDEX(A2_SaLi!$A$8:$E$507,MATCH(A3_Hinzu_Kürz!$H452,'Drop-Down Listen'!$L$2:$L$502,0),5)), "Kostenschlüssel anpassen!")</f>
        <v/>
      </c>
      <c r="J452" s="419"/>
    </row>
    <row r="453" spans="1:10" ht="15" x14ac:dyDescent="0.25">
      <c r="A453" s="441"/>
      <c r="B453" s="418"/>
      <c r="C453" s="435" t="s">
        <v>544</v>
      </c>
      <c r="D453" s="418"/>
      <c r="E453" s="419"/>
      <c r="F453" s="419"/>
      <c r="G453" s="435" t="s">
        <v>544</v>
      </c>
      <c r="H453" s="418"/>
      <c r="I453" s="387" t="str">
        <f>_xlfn.IFNA(IF(ISBLANK($H453),"",INDEX(A2_SaLi!$A$8:$E$507,MATCH(A3_Hinzu_Kürz!$H453,'Drop-Down Listen'!$L$2:$L$502,0),5)), "Kostenschlüssel anpassen!")</f>
        <v/>
      </c>
      <c r="J453" s="419"/>
    </row>
    <row r="454" spans="1:10" ht="15" x14ac:dyDescent="0.25">
      <c r="A454" s="441"/>
      <c r="B454" s="418"/>
      <c r="C454" s="435" t="s">
        <v>544</v>
      </c>
      <c r="D454" s="418"/>
      <c r="E454" s="419"/>
      <c r="F454" s="419"/>
      <c r="G454" s="435" t="s">
        <v>544</v>
      </c>
      <c r="H454" s="418"/>
      <c r="I454" s="387" t="str">
        <f>_xlfn.IFNA(IF(ISBLANK($H454),"",INDEX(A2_SaLi!$A$8:$E$507,MATCH(A3_Hinzu_Kürz!$H454,'Drop-Down Listen'!$L$2:$L$502,0),5)), "Kostenschlüssel anpassen!")</f>
        <v/>
      </c>
      <c r="J454" s="419"/>
    </row>
    <row r="455" spans="1:10" ht="15" x14ac:dyDescent="0.25">
      <c r="A455" s="441"/>
      <c r="B455" s="418"/>
      <c r="C455" s="435" t="s">
        <v>544</v>
      </c>
      <c r="D455" s="418"/>
      <c r="E455" s="419"/>
      <c r="F455" s="419"/>
      <c r="G455" s="435" t="s">
        <v>544</v>
      </c>
      <c r="H455" s="418"/>
      <c r="I455" s="387" t="str">
        <f>_xlfn.IFNA(IF(ISBLANK($H455),"",INDEX(A2_SaLi!$A$8:$E$507,MATCH(A3_Hinzu_Kürz!$H455,'Drop-Down Listen'!$L$2:$L$502,0),5)), "Kostenschlüssel anpassen!")</f>
        <v/>
      </c>
      <c r="J455" s="419"/>
    </row>
    <row r="456" spans="1:10" ht="15" x14ac:dyDescent="0.25">
      <c r="A456" s="441"/>
      <c r="B456" s="418"/>
      <c r="C456" s="435" t="s">
        <v>544</v>
      </c>
      <c r="D456" s="418"/>
      <c r="E456" s="419"/>
      <c r="F456" s="419"/>
      <c r="G456" s="435" t="s">
        <v>544</v>
      </c>
      <c r="H456" s="418"/>
      <c r="I456" s="387" t="str">
        <f>_xlfn.IFNA(IF(ISBLANK($H456),"",INDEX(A2_SaLi!$A$8:$E$507,MATCH(A3_Hinzu_Kürz!$H456,'Drop-Down Listen'!$L$2:$L$502,0),5)), "Kostenschlüssel anpassen!")</f>
        <v/>
      </c>
      <c r="J456" s="419"/>
    </row>
    <row r="457" spans="1:10" ht="15" x14ac:dyDescent="0.25">
      <c r="A457" s="441"/>
      <c r="B457" s="418"/>
      <c r="C457" s="435" t="s">
        <v>544</v>
      </c>
      <c r="D457" s="418"/>
      <c r="E457" s="419"/>
      <c r="F457" s="419"/>
      <c r="G457" s="435" t="s">
        <v>544</v>
      </c>
      <c r="H457" s="418"/>
      <c r="I457" s="387" t="str">
        <f>_xlfn.IFNA(IF(ISBLANK($H457),"",INDEX(A2_SaLi!$A$8:$E$507,MATCH(A3_Hinzu_Kürz!$H457,'Drop-Down Listen'!$L$2:$L$502,0),5)), "Kostenschlüssel anpassen!")</f>
        <v/>
      </c>
      <c r="J457" s="419"/>
    </row>
    <row r="458" spans="1:10" ht="15" x14ac:dyDescent="0.25">
      <c r="A458" s="441"/>
      <c r="B458" s="418"/>
      <c r="C458" s="435" t="s">
        <v>544</v>
      </c>
      <c r="D458" s="418"/>
      <c r="E458" s="419"/>
      <c r="F458" s="419"/>
      <c r="G458" s="435" t="s">
        <v>544</v>
      </c>
      <c r="H458" s="418"/>
      <c r="I458" s="387" t="str">
        <f>_xlfn.IFNA(IF(ISBLANK($H458),"",INDEX(A2_SaLi!$A$8:$E$507,MATCH(A3_Hinzu_Kürz!$H458,'Drop-Down Listen'!$L$2:$L$502,0),5)), "Kostenschlüssel anpassen!")</f>
        <v/>
      </c>
      <c r="J458" s="419"/>
    </row>
    <row r="459" spans="1:10" ht="15" x14ac:dyDescent="0.25">
      <c r="A459" s="441"/>
      <c r="B459" s="418"/>
      <c r="C459" s="435" t="s">
        <v>544</v>
      </c>
      <c r="D459" s="418"/>
      <c r="E459" s="419"/>
      <c r="F459" s="419"/>
      <c r="G459" s="435" t="s">
        <v>544</v>
      </c>
      <c r="H459" s="418"/>
      <c r="I459" s="387" t="str">
        <f>_xlfn.IFNA(IF(ISBLANK($H459),"",INDEX(A2_SaLi!$A$8:$E$507,MATCH(A3_Hinzu_Kürz!$H459,'Drop-Down Listen'!$L$2:$L$502,0),5)), "Kostenschlüssel anpassen!")</f>
        <v/>
      </c>
      <c r="J459" s="419"/>
    </row>
    <row r="460" spans="1:10" ht="15" x14ac:dyDescent="0.25">
      <c r="A460" s="441"/>
      <c r="B460" s="418"/>
      <c r="C460" s="435" t="s">
        <v>544</v>
      </c>
      <c r="D460" s="418"/>
      <c r="E460" s="419"/>
      <c r="F460" s="419"/>
      <c r="G460" s="435" t="s">
        <v>544</v>
      </c>
      <c r="H460" s="418"/>
      <c r="I460" s="387" t="str">
        <f>_xlfn.IFNA(IF(ISBLANK($H460),"",INDEX(A2_SaLi!$A$8:$E$507,MATCH(A3_Hinzu_Kürz!$H460,'Drop-Down Listen'!$L$2:$L$502,0),5)), "Kostenschlüssel anpassen!")</f>
        <v/>
      </c>
      <c r="J460" s="419"/>
    </row>
    <row r="461" spans="1:10" ht="15" x14ac:dyDescent="0.25">
      <c r="A461" s="441"/>
      <c r="B461" s="418"/>
      <c r="C461" s="435" t="s">
        <v>544</v>
      </c>
      <c r="D461" s="418"/>
      <c r="E461" s="419"/>
      <c r="F461" s="419"/>
      <c r="G461" s="435" t="s">
        <v>544</v>
      </c>
      <c r="H461" s="418"/>
      <c r="I461" s="387" t="str">
        <f>_xlfn.IFNA(IF(ISBLANK($H461),"",INDEX(A2_SaLi!$A$8:$E$507,MATCH(A3_Hinzu_Kürz!$H461,'Drop-Down Listen'!$L$2:$L$502,0),5)), "Kostenschlüssel anpassen!")</f>
        <v/>
      </c>
      <c r="J461" s="419"/>
    </row>
    <row r="462" spans="1:10" ht="15" x14ac:dyDescent="0.25">
      <c r="A462" s="441"/>
      <c r="B462" s="418"/>
      <c r="C462" s="435" t="s">
        <v>544</v>
      </c>
      <c r="D462" s="418"/>
      <c r="E462" s="419"/>
      <c r="F462" s="419"/>
      <c r="G462" s="435" t="s">
        <v>544</v>
      </c>
      <c r="H462" s="418"/>
      <c r="I462" s="387" t="str">
        <f>_xlfn.IFNA(IF(ISBLANK($H462),"",INDEX(A2_SaLi!$A$8:$E$507,MATCH(A3_Hinzu_Kürz!$H462,'Drop-Down Listen'!$L$2:$L$502,0),5)), "Kostenschlüssel anpassen!")</f>
        <v/>
      </c>
      <c r="J462" s="419"/>
    </row>
    <row r="463" spans="1:10" ht="15" x14ac:dyDescent="0.25">
      <c r="A463" s="441"/>
      <c r="B463" s="418"/>
      <c r="C463" s="435" t="s">
        <v>544</v>
      </c>
      <c r="D463" s="418"/>
      <c r="E463" s="419"/>
      <c r="F463" s="419"/>
      <c r="G463" s="435" t="s">
        <v>544</v>
      </c>
      <c r="H463" s="418"/>
      <c r="I463" s="387" t="str">
        <f>_xlfn.IFNA(IF(ISBLANK($H463),"",INDEX(A2_SaLi!$A$8:$E$507,MATCH(A3_Hinzu_Kürz!$H463,'Drop-Down Listen'!$L$2:$L$502,0),5)), "Kostenschlüssel anpassen!")</f>
        <v/>
      </c>
      <c r="J463" s="419"/>
    </row>
    <row r="464" spans="1:10" ht="15" x14ac:dyDescent="0.25">
      <c r="A464" s="441"/>
      <c r="B464" s="418"/>
      <c r="C464" s="435" t="s">
        <v>544</v>
      </c>
      <c r="D464" s="418"/>
      <c r="E464" s="419"/>
      <c r="F464" s="419"/>
      <c r="G464" s="435" t="s">
        <v>544</v>
      </c>
      <c r="H464" s="418"/>
      <c r="I464" s="387" t="str">
        <f>_xlfn.IFNA(IF(ISBLANK($H464),"",INDEX(A2_SaLi!$A$8:$E$507,MATCH(A3_Hinzu_Kürz!$H464,'Drop-Down Listen'!$L$2:$L$502,0),5)), "Kostenschlüssel anpassen!")</f>
        <v/>
      </c>
      <c r="J464" s="419"/>
    </row>
    <row r="465" spans="1:10" ht="15" x14ac:dyDescent="0.25">
      <c r="A465" s="441"/>
      <c r="B465" s="418"/>
      <c r="C465" s="435" t="s">
        <v>544</v>
      </c>
      <c r="D465" s="418"/>
      <c r="E465" s="419"/>
      <c r="F465" s="419"/>
      <c r="G465" s="435" t="s">
        <v>544</v>
      </c>
      <c r="H465" s="418"/>
      <c r="I465" s="387" t="str">
        <f>_xlfn.IFNA(IF(ISBLANK($H465),"",INDEX(A2_SaLi!$A$8:$E$507,MATCH(A3_Hinzu_Kürz!$H465,'Drop-Down Listen'!$L$2:$L$502,0),5)), "Kostenschlüssel anpassen!")</f>
        <v/>
      </c>
      <c r="J465" s="419"/>
    </row>
    <row r="466" spans="1:10" ht="15" x14ac:dyDescent="0.25">
      <c r="A466" s="441"/>
      <c r="B466" s="418"/>
      <c r="C466" s="435" t="s">
        <v>544</v>
      </c>
      <c r="D466" s="418"/>
      <c r="E466" s="419"/>
      <c r="F466" s="419"/>
      <c r="G466" s="435" t="s">
        <v>544</v>
      </c>
      <c r="H466" s="418"/>
      <c r="I466" s="387" t="str">
        <f>_xlfn.IFNA(IF(ISBLANK($H466),"",INDEX(A2_SaLi!$A$8:$E$507,MATCH(A3_Hinzu_Kürz!$H466,'Drop-Down Listen'!$L$2:$L$502,0),5)), "Kostenschlüssel anpassen!")</f>
        <v/>
      </c>
      <c r="J466" s="419"/>
    </row>
    <row r="467" spans="1:10" ht="15" x14ac:dyDescent="0.25">
      <c r="A467" s="441"/>
      <c r="B467" s="418"/>
      <c r="C467" s="435" t="s">
        <v>544</v>
      </c>
      <c r="D467" s="418"/>
      <c r="E467" s="419"/>
      <c r="F467" s="419"/>
      <c r="G467" s="435" t="s">
        <v>544</v>
      </c>
      <c r="H467" s="418"/>
      <c r="I467" s="387" t="str">
        <f>_xlfn.IFNA(IF(ISBLANK($H467),"",INDEX(A2_SaLi!$A$8:$E$507,MATCH(A3_Hinzu_Kürz!$H467,'Drop-Down Listen'!$L$2:$L$502,0),5)), "Kostenschlüssel anpassen!")</f>
        <v/>
      </c>
      <c r="J467" s="419"/>
    </row>
    <row r="468" spans="1:10" ht="15" x14ac:dyDescent="0.25">
      <c r="A468" s="441"/>
      <c r="B468" s="418"/>
      <c r="C468" s="435" t="s">
        <v>544</v>
      </c>
      <c r="D468" s="418"/>
      <c r="E468" s="419"/>
      <c r="F468" s="419"/>
      <c r="G468" s="435" t="s">
        <v>544</v>
      </c>
      <c r="H468" s="418"/>
      <c r="I468" s="387" t="str">
        <f>_xlfn.IFNA(IF(ISBLANK($H468),"",INDEX(A2_SaLi!$A$8:$E$507,MATCH(A3_Hinzu_Kürz!$H468,'Drop-Down Listen'!$L$2:$L$502,0),5)), "Kostenschlüssel anpassen!")</f>
        <v/>
      </c>
      <c r="J468" s="419"/>
    </row>
    <row r="469" spans="1:10" ht="15" x14ac:dyDescent="0.25">
      <c r="A469" s="441"/>
      <c r="B469" s="418"/>
      <c r="C469" s="435" t="s">
        <v>544</v>
      </c>
      <c r="D469" s="418"/>
      <c r="E469" s="419"/>
      <c r="F469" s="419"/>
      <c r="G469" s="435" t="s">
        <v>544</v>
      </c>
      <c r="H469" s="418"/>
      <c r="I469" s="387" t="str">
        <f>_xlfn.IFNA(IF(ISBLANK($H469),"",INDEX(A2_SaLi!$A$8:$E$507,MATCH(A3_Hinzu_Kürz!$H469,'Drop-Down Listen'!$L$2:$L$502,0),5)), "Kostenschlüssel anpassen!")</f>
        <v/>
      </c>
      <c r="J469" s="419"/>
    </row>
    <row r="470" spans="1:10" ht="15" x14ac:dyDescent="0.25">
      <c r="A470" s="441"/>
      <c r="B470" s="418"/>
      <c r="C470" s="435" t="s">
        <v>544</v>
      </c>
      <c r="D470" s="418"/>
      <c r="E470" s="419"/>
      <c r="F470" s="419"/>
      <c r="G470" s="435" t="s">
        <v>544</v>
      </c>
      <c r="H470" s="418"/>
      <c r="I470" s="387" t="str">
        <f>_xlfn.IFNA(IF(ISBLANK($H470),"",INDEX(A2_SaLi!$A$8:$E$507,MATCH(A3_Hinzu_Kürz!$H470,'Drop-Down Listen'!$L$2:$L$502,0),5)), "Kostenschlüssel anpassen!")</f>
        <v/>
      </c>
      <c r="J470" s="419"/>
    </row>
    <row r="471" spans="1:10" ht="15" x14ac:dyDescent="0.25">
      <c r="A471" s="441"/>
      <c r="B471" s="418"/>
      <c r="C471" s="435" t="s">
        <v>544</v>
      </c>
      <c r="D471" s="418"/>
      <c r="E471" s="419"/>
      <c r="F471" s="419"/>
      <c r="G471" s="435" t="s">
        <v>544</v>
      </c>
      <c r="H471" s="418"/>
      <c r="I471" s="387" t="str">
        <f>_xlfn.IFNA(IF(ISBLANK($H471),"",INDEX(A2_SaLi!$A$8:$E$507,MATCH(A3_Hinzu_Kürz!$H471,'Drop-Down Listen'!$L$2:$L$502,0),5)), "Kostenschlüssel anpassen!")</f>
        <v/>
      </c>
      <c r="J471" s="419"/>
    </row>
    <row r="472" spans="1:10" ht="15" x14ac:dyDescent="0.25">
      <c r="A472" s="441"/>
      <c r="B472" s="418"/>
      <c r="C472" s="435" t="s">
        <v>544</v>
      </c>
      <c r="D472" s="418"/>
      <c r="E472" s="419"/>
      <c r="F472" s="419"/>
      <c r="G472" s="435" t="s">
        <v>544</v>
      </c>
      <c r="H472" s="418"/>
      <c r="I472" s="387" t="str">
        <f>_xlfn.IFNA(IF(ISBLANK($H472),"",INDEX(A2_SaLi!$A$8:$E$507,MATCH(A3_Hinzu_Kürz!$H472,'Drop-Down Listen'!$L$2:$L$502,0),5)), "Kostenschlüssel anpassen!")</f>
        <v/>
      </c>
      <c r="J472" s="419"/>
    </row>
    <row r="473" spans="1:10" ht="15" x14ac:dyDescent="0.25">
      <c r="A473" s="441"/>
      <c r="B473" s="418"/>
      <c r="C473" s="435" t="s">
        <v>544</v>
      </c>
      <c r="D473" s="418"/>
      <c r="E473" s="419"/>
      <c r="F473" s="419"/>
      <c r="G473" s="435" t="s">
        <v>544</v>
      </c>
      <c r="H473" s="418"/>
      <c r="I473" s="387" t="str">
        <f>_xlfn.IFNA(IF(ISBLANK($H473),"",INDEX(A2_SaLi!$A$8:$E$507,MATCH(A3_Hinzu_Kürz!$H473,'Drop-Down Listen'!$L$2:$L$502,0),5)), "Kostenschlüssel anpassen!")</f>
        <v/>
      </c>
      <c r="J473" s="419"/>
    </row>
    <row r="474" spans="1:10" ht="15" x14ac:dyDescent="0.25">
      <c r="A474" s="441"/>
      <c r="B474" s="418"/>
      <c r="C474" s="435" t="s">
        <v>544</v>
      </c>
      <c r="D474" s="418"/>
      <c r="E474" s="419"/>
      <c r="F474" s="419"/>
      <c r="G474" s="435" t="s">
        <v>544</v>
      </c>
      <c r="H474" s="418"/>
      <c r="I474" s="387" t="str">
        <f>_xlfn.IFNA(IF(ISBLANK($H474),"",INDEX(A2_SaLi!$A$8:$E$507,MATCH(A3_Hinzu_Kürz!$H474,'Drop-Down Listen'!$L$2:$L$502,0),5)), "Kostenschlüssel anpassen!")</f>
        <v/>
      </c>
      <c r="J474" s="419"/>
    </row>
    <row r="475" spans="1:10" ht="15" x14ac:dyDescent="0.25">
      <c r="A475" s="441"/>
      <c r="B475" s="418"/>
      <c r="C475" s="435" t="s">
        <v>544</v>
      </c>
      <c r="D475" s="418"/>
      <c r="E475" s="419"/>
      <c r="F475" s="419"/>
      <c r="G475" s="435" t="s">
        <v>544</v>
      </c>
      <c r="H475" s="418"/>
      <c r="I475" s="387" t="str">
        <f>_xlfn.IFNA(IF(ISBLANK($H475),"",INDEX(A2_SaLi!$A$8:$E$507,MATCH(A3_Hinzu_Kürz!$H475,'Drop-Down Listen'!$L$2:$L$502,0),5)), "Kostenschlüssel anpassen!")</f>
        <v/>
      </c>
      <c r="J475" s="419"/>
    </row>
    <row r="476" spans="1:10" ht="15" x14ac:dyDescent="0.25">
      <c r="A476" s="441"/>
      <c r="B476" s="418"/>
      <c r="C476" s="435" t="s">
        <v>544</v>
      </c>
      <c r="D476" s="418"/>
      <c r="E476" s="419"/>
      <c r="F476" s="419"/>
      <c r="G476" s="435" t="s">
        <v>544</v>
      </c>
      <c r="H476" s="418"/>
      <c r="I476" s="387" t="str">
        <f>_xlfn.IFNA(IF(ISBLANK($H476),"",INDEX(A2_SaLi!$A$8:$E$507,MATCH(A3_Hinzu_Kürz!$H476,'Drop-Down Listen'!$L$2:$L$502,0),5)), "Kostenschlüssel anpassen!")</f>
        <v/>
      </c>
      <c r="J476" s="419"/>
    </row>
    <row r="477" spans="1:10" ht="15" x14ac:dyDescent="0.25">
      <c r="A477" s="441"/>
      <c r="B477" s="418"/>
      <c r="C477" s="435" t="s">
        <v>544</v>
      </c>
      <c r="D477" s="418"/>
      <c r="E477" s="419"/>
      <c r="F477" s="419"/>
      <c r="G477" s="435" t="s">
        <v>544</v>
      </c>
      <c r="H477" s="418"/>
      <c r="I477" s="387" t="str">
        <f>_xlfn.IFNA(IF(ISBLANK($H477),"",INDEX(A2_SaLi!$A$8:$E$507,MATCH(A3_Hinzu_Kürz!$H477,'Drop-Down Listen'!$L$2:$L$502,0),5)), "Kostenschlüssel anpassen!")</f>
        <v/>
      </c>
      <c r="J477" s="419"/>
    </row>
    <row r="478" spans="1:10" ht="15" x14ac:dyDescent="0.25">
      <c r="A478" s="441"/>
      <c r="B478" s="418"/>
      <c r="C478" s="435" t="s">
        <v>544</v>
      </c>
      <c r="D478" s="418"/>
      <c r="E478" s="419"/>
      <c r="F478" s="419"/>
      <c r="G478" s="435" t="s">
        <v>544</v>
      </c>
      <c r="H478" s="418"/>
      <c r="I478" s="387" t="str">
        <f>_xlfn.IFNA(IF(ISBLANK($H478),"",INDEX(A2_SaLi!$A$8:$E$507,MATCH(A3_Hinzu_Kürz!$H478,'Drop-Down Listen'!$L$2:$L$502,0),5)), "Kostenschlüssel anpassen!")</f>
        <v/>
      </c>
      <c r="J478" s="419"/>
    </row>
    <row r="479" spans="1:10" ht="15" x14ac:dyDescent="0.25">
      <c r="A479" s="441"/>
      <c r="B479" s="418"/>
      <c r="C479" s="435" t="s">
        <v>544</v>
      </c>
      <c r="D479" s="418"/>
      <c r="E479" s="419"/>
      <c r="F479" s="419"/>
      <c r="G479" s="435" t="s">
        <v>544</v>
      </c>
      <c r="H479" s="418"/>
      <c r="I479" s="387" t="str">
        <f>_xlfn.IFNA(IF(ISBLANK($H479),"",INDEX(A2_SaLi!$A$8:$E$507,MATCH(A3_Hinzu_Kürz!$H479,'Drop-Down Listen'!$L$2:$L$502,0),5)), "Kostenschlüssel anpassen!")</f>
        <v/>
      </c>
      <c r="J479" s="419"/>
    </row>
    <row r="480" spans="1:10" ht="15" x14ac:dyDescent="0.25">
      <c r="A480" s="441"/>
      <c r="B480" s="418"/>
      <c r="C480" s="435" t="s">
        <v>544</v>
      </c>
      <c r="D480" s="418"/>
      <c r="E480" s="419"/>
      <c r="F480" s="419"/>
      <c r="G480" s="435" t="s">
        <v>544</v>
      </c>
      <c r="H480" s="418"/>
      <c r="I480" s="387" t="str">
        <f>_xlfn.IFNA(IF(ISBLANK($H480),"",INDEX(A2_SaLi!$A$8:$E$507,MATCH(A3_Hinzu_Kürz!$H480,'Drop-Down Listen'!$L$2:$L$502,0),5)), "Kostenschlüssel anpassen!")</f>
        <v/>
      </c>
      <c r="J480" s="419"/>
    </row>
    <row r="481" spans="1:10" ht="15" x14ac:dyDescent="0.25">
      <c r="A481" s="441"/>
      <c r="B481" s="418"/>
      <c r="C481" s="435" t="s">
        <v>544</v>
      </c>
      <c r="D481" s="418"/>
      <c r="E481" s="419"/>
      <c r="F481" s="419"/>
      <c r="G481" s="435" t="s">
        <v>544</v>
      </c>
      <c r="H481" s="418"/>
      <c r="I481" s="387" t="str">
        <f>_xlfn.IFNA(IF(ISBLANK($H481),"",INDEX(A2_SaLi!$A$8:$E$507,MATCH(A3_Hinzu_Kürz!$H481,'Drop-Down Listen'!$L$2:$L$502,0),5)), "Kostenschlüssel anpassen!")</f>
        <v/>
      </c>
      <c r="J481" s="419"/>
    </row>
    <row r="482" spans="1:10" ht="15" x14ac:dyDescent="0.25">
      <c r="A482" s="441"/>
      <c r="B482" s="418"/>
      <c r="C482" s="435" t="s">
        <v>544</v>
      </c>
      <c r="D482" s="418"/>
      <c r="E482" s="419"/>
      <c r="F482" s="419"/>
      <c r="G482" s="435" t="s">
        <v>544</v>
      </c>
      <c r="H482" s="418"/>
      <c r="I482" s="387" t="str">
        <f>_xlfn.IFNA(IF(ISBLANK($H482),"",INDEX(A2_SaLi!$A$8:$E$507,MATCH(A3_Hinzu_Kürz!$H482,'Drop-Down Listen'!$L$2:$L$502,0),5)), "Kostenschlüssel anpassen!")</f>
        <v/>
      </c>
      <c r="J482" s="419"/>
    </row>
    <row r="483" spans="1:10" ht="15" x14ac:dyDescent="0.25">
      <c r="A483" s="441"/>
      <c r="B483" s="418"/>
      <c r="C483" s="435" t="s">
        <v>544</v>
      </c>
      <c r="D483" s="418"/>
      <c r="E483" s="419"/>
      <c r="F483" s="419"/>
      <c r="G483" s="435" t="s">
        <v>544</v>
      </c>
      <c r="H483" s="418"/>
      <c r="I483" s="387" t="str">
        <f>_xlfn.IFNA(IF(ISBLANK($H483),"",INDEX(A2_SaLi!$A$8:$E$507,MATCH(A3_Hinzu_Kürz!$H483,'Drop-Down Listen'!$L$2:$L$502,0),5)), "Kostenschlüssel anpassen!")</f>
        <v/>
      </c>
      <c r="J483" s="419"/>
    </row>
    <row r="484" spans="1:10" ht="15" x14ac:dyDescent="0.25">
      <c r="A484" s="441"/>
      <c r="B484" s="418"/>
      <c r="C484" s="435" t="s">
        <v>544</v>
      </c>
      <c r="D484" s="418"/>
      <c r="E484" s="419"/>
      <c r="F484" s="419"/>
      <c r="G484" s="435" t="s">
        <v>544</v>
      </c>
      <c r="H484" s="418"/>
      <c r="I484" s="387" t="str">
        <f>_xlfn.IFNA(IF(ISBLANK($H484),"",INDEX(A2_SaLi!$A$8:$E$507,MATCH(A3_Hinzu_Kürz!$H484,'Drop-Down Listen'!$L$2:$L$502,0),5)), "Kostenschlüssel anpassen!")</f>
        <v/>
      </c>
      <c r="J484" s="419"/>
    </row>
    <row r="485" spans="1:10" ht="15" x14ac:dyDescent="0.25">
      <c r="A485" s="441"/>
      <c r="B485" s="418"/>
      <c r="C485" s="435" t="s">
        <v>544</v>
      </c>
      <c r="D485" s="418"/>
      <c r="E485" s="419"/>
      <c r="F485" s="419"/>
      <c r="G485" s="435" t="s">
        <v>544</v>
      </c>
      <c r="H485" s="418"/>
      <c r="I485" s="387" t="str">
        <f>_xlfn.IFNA(IF(ISBLANK($H485),"",INDEX(A2_SaLi!$A$8:$E$507,MATCH(A3_Hinzu_Kürz!$H485,'Drop-Down Listen'!$L$2:$L$502,0),5)), "Kostenschlüssel anpassen!")</f>
        <v/>
      </c>
      <c r="J485" s="419"/>
    </row>
    <row r="486" spans="1:10" ht="15" x14ac:dyDescent="0.25">
      <c r="A486" s="441"/>
      <c r="B486" s="418"/>
      <c r="C486" s="435" t="s">
        <v>544</v>
      </c>
      <c r="D486" s="418"/>
      <c r="E486" s="419"/>
      <c r="F486" s="419"/>
      <c r="G486" s="435" t="s">
        <v>544</v>
      </c>
      <c r="H486" s="418"/>
      <c r="I486" s="387" t="str">
        <f>_xlfn.IFNA(IF(ISBLANK($H486),"",INDEX(A2_SaLi!$A$8:$E$507,MATCH(A3_Hinzu_Kürz!$H486,'Drop-Down Listen'!$L$2:$L$502,0),5)), "Kostenschlüssel anpassen!")</f>
        <v/>
      </c>
      <c r="J486" s="419"/>
    </row>
    <row r="487" spans="1:10" ht="15" x14ac:dyDescent="0.25">
      <c r="A487" s="441"/>
      <c r="B487" s="418"/>
      <c r="C487" s="435" t="s">
        <v>544</v>
      </c>
      <c r="D487" s="418"/>
      <c r="E487" s="419"/>
      <c r="F487" s="419"/>
      <c r="G487" s="435" t="s">
        <v>544</v>
      </c>
      <c r="H487" s="418"/>
      <c r="I487" s="387" t="str">
        <f>_xlfn.IFNA(IF(ISBLANK($H487),"",INDEX(A2_SaLi!$A$8:$E$507,MATCH(A3_Hinzu_Kürz!$H487,'Drop-Down Listen'!$L$2:$L$502,0),5)), "Kostenschlüssel anpassen!")</f>
        <v/>
      </c>
      <c r="J487" s="419"/>
    </row>
    <row r="488" spans="1:10" ht="15" x14ac:dyDescent="0.25">
      <c r="A488" s="441"/>
      <c r="B488" s="418"/>
      <c r="C488" s="435" t="s">
        <v>544</v>
      </c>
      <c r="D488" s="418"/>
      <c r="E488" s="419"/>
      <c r="F488" s="419"/>
      <c r="G488" s="435" t="s">
        <v>544</v>
      </c>
      <c r="H488" s="418"/>
      <c r="I488" s="387" t="str">
        <f>_xlfn.IFNA(IF(ISBLANK($H488),"",INDEX(A2_SaLi!$A$8:$E$507,MATCH(A3_Hinzu_Kürz!$H488,'Drop-Down Listen'!$L$2:$L$502,0),5)), "Kostenschlüssel anpassen!")</f>
        <v/>
      </c>
      <c r="J488" s="419"/>
    </row>
    <row r="489" spans="1:10" ht="15" x14ac:dyDescent="0.25">
      <c r="A489" s="441"/>
      <c r="B489" s="418"/>
      <c r="C489" s="435" t="s">
        <v>544</v>
      </c>
      <c r="D489" s="418"/>
      <c r="E489" s="419"/>
      <c r="F489" s="419"/>
      <c r="G489" s="435" t="s">
        <v>544</v>
      </c>
      <c r="H489" s="418"/>
      <c r="I489" s="387" t="str">
        <f>_xlfn.IFNA(IF(ISBLANK($H489),"",INDEX(A2_SaLi!$A$8:$E$507,MATCH(A3_Hinzu_Kürz!$H489,'Drop-Down Listen'!$L$2:$L$502,0),5)), "Kostenschlüssel anpassen!")</f>
        <v/>
      </c>
      <c r="J489" s="419"/>
    </row>
    <row r="490" spans="1:10" ht="15" x14ac:dyDescent="0.25">
      <c r="A490" s="441"/>
      <c r="B490" s="418"/>
      <c r="C490" s="435" t="s">
        <v>544</v>
      </c>
      <c r="D490" s="418"/>
      <c r="E490" s="419"/>
      <c r="F490" s="419"/>
      <c r="G490" s="435" t="s">
        <v>544</v>
      </c>
      <c r="H490" s="418"/>
      <c r="I490" s="387" t="str">
        <f>_xlfn.IFNA(IF(ISBLANK($H490),"",INDEX(A2_SaLi!$A$8:$E$507,MATCH(A3_Hinzu_Kürz!$H490,'Drop-Down Listen'!$L$2:$L$502,0),5)), "Kostenschlüssel anpassen!")</f>
        <v/>
      </c>
      <c r="J490" s="419"/>
    </row>
    <row r="491" spans="1:10" ht="15" x14ac:dyDescent="0.25">
      <c r="A491" s="441"/>
      <c r="B491" s="418"/>
      <c r="C491" s="435" t="s">
        <v>544</v>
      </c>
      <c r="D491" s="418"/>
      <c r="E491" s="419"/>
      <c r="F491" s="419"/>
      <c r="G491" s="435" t="s">
        <v>544</v>
      </c>
      <c r="H491" s="418"/>
      <c r="I491" s="387" t="str">
        <f>_xlfn.IFNA(IF(ISBLANK($H491),"",INDEX(A2_SaLi!$A$8:$E$507,MATCH(A3_Hinzu_Kürz!$H491,'Drop-Down Listen'!$L$2:$L$502,0),5)), "Kostenschlüssel anpassen!")</f>
        <v/>
      </c>
      <c r="J491" s="419"/>
    </row>
    <row r="492" spans="1:10" ht="15" x14ac:dyDescent="0.25">
      <c r="A492" s="441"/>
      <c r="B492" s="418"/>
      <c r="C492" s="435" t="s">
        <v>544</v>
      </c>
      <c r="D492" s="418"/>
      <c r="E492" s="419"/>
      <c r="F492" s="419"/>
      <c r="G492" s="435" t="s">
        <v>544</v>
      </c>
      <c r="H492" s="418"/>
      <c r="I492" s="387" t="str">
        <f>_xlfn.IFNA(IF(ISBLANK($H492),"",INDEX(A2_SaLi!$A$8:$E$507,MATCH(A3_Hinzu_Kürz!$H492,'Drop-Down Listen'!$L$2:$L$502,0),5)), "Kostenschlüssel anpassen!")</f>
        <v/>
      </c>
      <c r="J492" s="419"/>
    </row>
    <row r="493" spans="1:10" ht="15" x14ac:dyDescent="0.25">
      <c r="A493" s="441"/>
      <c r="B493" s="418"/>
      <c r="C493" s="435" t="s">
        <v>544</v>
      </c>
      <c r="D493" s="418"/>
      <c r="E493" s="419"/>
      <c r="F493" s="419"/>
      <c r="G493" s="435" t="s">
        <v>544</v>
      </c>
      <c r="H493" s="418"/>
      <c r="I493" s="387" t="str">
        <f>_xlfn.IFNA(IF(ISBLANK($H493),"",INDEX(A2_SaLi!$A$8:$E$507,MATCH(A3_Hinzu_Kürz!$H493,'Drop-Down Listen'!$L$2:$L$502,0),5)), "Kostenschlüssel anpassen!")</f>
        <v/>
      </c>
      <c r="J493" s="419"/>
    </row>
    <row r="494" spans="1:10" ht="15" x14ac:dyDescent="0.25">
      <c r="A494" s="441"/>
      <c r="B494" s="418"/>
      <c r="C494" s="435" t="s">
        <v>544</v>
      </c>
      <c r="D494" s="418"/>
      <c r="E494" s="419"/>
      <c r="F494" s="419"/>
      <c r="G494" s="435" t="s">
        <v>544</v>
      </c>
      <c r="H494" s="418"/>
      <c r="I494" s="387" t="str">
        <f>_xlfn.IFNA(IF(ISBLANK($H494),"",INDEX(A2_SaLi!$A$8:$E$507,MATCH(A3_Hinzu_Kürz!$H494,'Drop-Down Listen'!$L$2:$L$502,0),5)), "Kostenschlüssel anpassen!")</f>
        <v/>
      </c>
      <c r="J494" s="419"/>
    </row>
    <row r="495" spans="1:10" ht="15" x14ac:dyDescent="0.25">
      <c r="A495" s="441"/>
      <c r="B495" s="418"/>
      <c r="C495" s="435" t="s">
        <v>544</v>
      </c>
      <c r="D495" s="418"/>
      <c r="E495" s="419"/>
      <c r="F495" s="419"/>
      <c r="G495" s="435" t="s">
        <v>544</v>
      </c>
      <c r="H495" s="418"/>
      <c r="I495" s="387" t="str">
        <f>_xlfn.IFNA(IF(ISBLANK($H495),"",INDEX(A2_SaLi!$A$8:$E$507,MATCH(A3_Hinzu_Kürz!$H495,'Drop-Down Listen'!$L$2:$L$502,0),5)), "Kostenschlüssel anpassen!")</f>
        <v/>
      </c>
      <c r="J495" s="419"/>
    </row>
    <row r="496" spans="1:10" ht="15" x14ac:dyDescent="0.25">
      <c r="A496" s="441"/>
      <c r="B496" s="418"/>
      <c r="C496" s="435" t="s">
        <v>544</v>
      </c>
      <c r="D496" s="418"/>
      <c r="E496" s="419"/>
      <c r="F496" s="419"/>
      <c r="G496" s="435" t="s">
        <v>544</v>
      </c>
      <c r="H496" s="418"/>
      <c r="I496" s="387" t="str">
        <f>_xlfn.IFNA(IF(ISBLANK($H496),"",INDEX(A2_SaLi!$A$8:$E$507,MATCH(A3_Hinzu_Kürz!$H496,'Drop-Down Listen'!$L$2:$L$502,0),5)), "Kostenschlüssel anpassen!")</f>
        <v/>
      </c>
      <c r="J496" s="419"/>
    </row>
    <row r="497" spans="1:10" ht="15" x14ac:dyDescent="0.25">
      <c r="A497" s="441"/>
      <c r="B497" s="418"/>
      <c r="C497" s="435" t="s">
        <v>544</v>
      </c>
      <c r="D497" s="418"/>
      <c r="E497" s="419"/>
      <c r="F497" s="419"/>
      <c r="G497" s="435" t="s">
        <v>544</v>
      </c>
      <c r="H497" s="418"/>
      <c r="I497" s="387" t="str">
        <f>_xlfn.IFNA(IF(ISBLANK($H497),"",INDEX(A2_SaLi!$A$8:$E$507,MATCH(A3_Hinzu_Kürz!$H497,'Drop-Down Listen'!$L$2:$L$502,0),5)), "Kostenschlüssel anpassen!")</f>
        <v/>
      </c>
      <c r="J497" s="419"/>
    </row>
    <row r="498" spans="1:10" ht="15" x14ac:dyDescent="0.25">
      <c r="A498" s="441"/>
      <c r="B498" s="418"/>
      <c r="C498" s="435" t="s">
        <v>544</v>
      </c>
      <c r="D498" s="418"/>
      <c r="E498" s="419"/>
      <c r="F498" s="419"/>
      <c r="G498" s="435" t="s">
        <v>544</v>
      </c>
      <c r="H498" s="418"/>
      <c r="I498" s="387" t="str">
        <f>_xlfn.IFNA(IF(ISBLANK($H498),"",INDEX(A2_SaLi!$A$8:$E$507,MATCH(A3_Hinzu_Kürz!$H498,'Drop-Down Listen'!$L$2:$L$502,0),5)), "Kostenschlüssel anpassen!")</f>
        <v/>
      </c>
      <c r="J498" s="419"/>
    </row>
    <row r="499" spans="1:10" ht="15" x14ac:dyDescent="0.25">
      <c r="A499" s="441"/>
      <c r="B499" s="418"/>
      <c r="C499" s="435" t="s">
        <v>544</v>
      </c>
      <c r="D499" s="418"/>
      <c r="E499" s="419"/>
      <c r="F499" s="419"/>
      <c r="G499" s="435" t="s">
        <v>544</v>
      </c>
      <c r="H499" s="418"/>
      <c r="I499" s="387" t="str">
        <f>_xlfn.IFNA(IF(ISBLANK($H499),"",INDEX(A2_SaLi!$A$8:$E$507,MATCH(A3_Hinzu_Kürz!$H499,'Drop-Down Listen'!$L$2:$L$502,0),5)), "Kostenschlüssel anpassen!")</f>
        <v/>
      </c>
      <c r="J499" s="419"/>
    </row>
    <row r="500" spans="1:10" ht="15" x14ac:dyDescent="0.25">
      <c r="A500" s="441"/>
      <c r="B500" s="418"/>
      <c r="C500" s="435" t="s">
        <v>544</v>
      </c>
      <c r="D500" s="418"/>
      <c r="E500" s="419"/>
      <c r="F500" s="419"/>
      <c r="G500" s="435" t="s">
        <v>544</v>
      </c>
      <c r="H500" s="418"/>
      <c r="I500" s="387" t="str">
        <f>_xlfn.IFNA(IF(ISBLANK($H500),"",INDEX(A2_SaLi!$A$8:$E$507,MATCH(A3_Hinzu_Kürz!$H500,'Drop-Down Listen'!$L$2:$L$502,0),5)), "Kostenschlüssel anpassen!")</f>
        <v/>
      </c>
      <c r="J500" s="419"/>
    </row>
    <row r="501" spans="1:10" ht="15" x14ac:dyDescent="0.25">
      <c r="A501" s="441"/>
      <c r="B501" s="418"/>
      <c r="C501" s="435" t="s">
        <v>544</v>
      </c>
      <c r="D501" s="418"/>
      <c r="E501" s="419"/>
      <c r="F501" s="419"/>
      <c r="G501" s="435" t="s">
        <v>544</v>
      </c>
      <c r="H501" s="418"/>
      <c r="I501" s="387" t="str">
        <f>_xlfn.IFNA(IF(ISBLANK($H501),"",INDEX(A2_SaLi!$A$8:$E$507,MATCH(A3_Hinzu_Kürz!$H501,'Drop-Down Listen'!$L$2:$L$502,0),5)), "Kostenschlüssel anpassen!")</f>
        <v/>
      </c>
      <c r="J501" s="419"/>
    </row>
    <row r="502" spans="1:10" ht="15" x14ac:dyDescent="0.25">
      <c r="A502" s="441"/>
      <c r="B502" s="418"/>
      <c r="C502" s="435" t="s">
        <v>544</v>
      </c>
      <c r="D502" s="418"/>
      <c r="E502" s="419"/>
      <c r="F502" s="419"/>
      <c r="G502" s="435" t="s">
        <v>544</v>
      </c>
      <c r="H502" s="418"/>
      <c r="I502" s="387" t="str">
        <f>_xlfn.IFNA(IF(ISBLANK($H502),"",INDEX(A2_SaLi!$A$8:$E$507,MATCH(A3_Hinzu_Kürz!$H502,'Drop-Down Listen'!$L$2:$L$502,0),5)), "Kostenschlüssel anpassen!")</f>
        <v/>
      </c>
      <c r="J502" s="419"/>
    </row>
    <row r="503" spans="1:10" ht="15" x14ac:dyDescent="0.25">
      <c r="A503" s="441"/>
      <c r="B503" s="418"/>
      <c r="C503" s="435" t="s">
        <v>544</v>
      </c>
      <c r="D503" s="418"/>
      <c r="E503" s="419"/>
      <c r="F503" s="419"/>
      <c r="G503" s="435" t="s">
        <v>544</v>
      </c>
      <c r="H503" s="418"/>
      <c r="I503" s="387" t="str">
        <f>_xlfn.IFNA(IF(ISBLANK($H503),"",INDEX(A2_SaLi!$A$8:$E$507,MATCH(A3_Hinzu_Kürz!$H503,'Drop-Down Listen'!$L$2:$L$502,0),5)), "Kostenschlüssel anpassen!")</f>
        <v/>
      </c>
      <c r="J503" s="419"/>
    </row>
    <row r="504" spans="1:10" ht="15" x14ac:dyDescent="0.25">
      <c r="A504" s="441"/>
      <c r="B504" s="418"/>
      <c r="C504" s="435" t="s">
        <v>544</v>
      </c>
      <c r="D504" s="418"/>
      <c r="E504" s="419"/>
      <c r="F504" s="419"/>
      <c r="G504" s="435" t="s">
        <v>544</v>
      </c>
      <c r="H504" s="418"/>
      <c r="I504" s="387" t="str">
        <f>_xlfn.IFNA(IF(ISBLANK($H504),"",INDEX(A2_SaLi!$A$8:$E$507,MATCH(A3_Hinzu_Kürz!$H504,'Drop-Down Listen'!$L$2:$L$502,0),5)), "Kostenschlüssel anpassen!")</f>
        <v/>
      </c>
      <c r="J504" s="419"/>
    </row>
    <row r="505" spans="1:10" ht="15" x14ac:dyDescent="0.25">
      <c r="A505" s="441"/>
      <c r="B505" s="418"/>
      <c r="C505" s="435" t="s">
        <v>544</v>
      </c>
      <c r="D505" s="418"/>
      <c r="E505" s="419"/>
      <c r="F505" s="419"/>
      <c r="G505" s="435" t="s">
        <v>544</v>
      </c>
      <c r="H505" s="418"/>
      <c r="I505" s="387" t="str">
        <f>_xlfn.IFNA(IF(ISBLANK($H505),"",INDEX(A2_SaLi!$A$8:$E$507,MATCH(A3_Hinzu_Kürz!$H505,'Drop-Down Listen'!$L$2:$L$502,0),5)), "Kostenschlüssel anpassen!")</f>
        <v/>
      </c>
      <c r="J505" s="419"/>
    </row>
    <row r="506" spans="1:10" ht="15" x14ac:dyDescent="0.25">
      <c r="A506" s="441"/>
      <c r="B506" s="418"/>
      <c r="C506" s="435" t="s">
        <v>544</v>
      </c>
      <c r="D506" s="418"/>
      <c r="E506" s="419"/>
      <c r="F506" s="419"/>
      <c r="G506" s="435" t="s">
        <v>544</v>
      </c>
      <c r="H506" s="418"/>
      <c r="I506" s="387" t="str">
        <f>_xlfn.IFNA(IF(ISBLANK($H506),"",INDEX(A2_SaLi!$A$8:$E$507,MATCH(A3_Hinzu_Kürz!$H506,'Drop-Down Listen'!$L$2:$L$502,0),5)), "Kostenschlüssel anpassen!")</f>
        <v/>
      </c>
      <c r="J506" s="419"/>
    </row>
  </sheetData>
  <sheetProtection algorithmName="SHA-512" hashValue="eNgYoT2W0Bf9D2fr1jc2mbR5M2artbucY4N8g5NdMKP1S9zpzuvSSjv187hZw8MFFQrr4SLwvKgOrQlwR180Ew==" saltValue="6qqwN8PjxBjnUbSH78hiqQ==" spinCount="100000" sheet="1" formatCells="0" formatColumns="0" formatRows="0"/>
  <autoFilter ref="A5:J506" xr:uid="{00000000-0009-0000-0000-000005000000}"/>
  <mergeCells count="3">
    <mergeCell ref="H4:J4"/>
    <mergeCell ref="D4:F4"/>
    <mergeCell ref="A4:B4"/>
  </mergeCells>
  <conditionalFormatting sqref="I7:I506">
    <cfRule type="containsText" dxfId="13" priority="1" operator="containsText" text="Kostenschlüssel anpassen!">
      <formula>NOT(ISERROR(SEARCH("Kostenschlüssel anpassen!",I7)))</formula>
    </cfRule>
    <cfRule type="expression" dxfId="12" priority="2">
      <formula>ISNA($I7)</formula>
    </cfRule>
    <cfRule type="expression" dxfId="11" priority="3">
      <formula>ISNA($I7)</formula>
    </cfRule>
    <cfRule type="containsText" dxfId="10" priority="4" operator="containsText" text="#NV">
      <formula>NOT(ISERROR(SEARCH("#NV",I7)))</formula>
    </cfRule>
    <cfRule type="containsText" dxfId="9" priority="5" operator="containsText" text="#NV">
      <formula>NOT(ISERROR(SEARCH("#NV",I7)))</formula>
    </cfRule>
    <cfRule type="containsText" dxfId="8" priority="6" operator="containsText" text="#NV">
      <formula>NOT(ISERROR(SEARCH("#NV",I7)))</formula>
    </cfRule>
  </conditionalFormatting>
  <conditionalFormatting sqref="J15">
    <cfRule type="expression" dxfId="7" priority="7">
      <formula>AND(AND($A15&lt;&gt;"Bitte Konto und GuV-Position angeben",$A15&lt;&gt;"Bitte Konto angeben",$A15&lt;&gt;"Bitte GuV-Position angeben"),COUNTIF($A$8:$A$507,$A15)&gt;1)</formula>
    </cfRule>
  </conditionalFormatting>
  <dataValidations count="1">
    <dataValidation allowBlank="1" showInputMessage="1" showErrorMessage="1" promptTitle="Ausfüllhinweis" prompt="Für jeden Sachverhalt eine laufende Nummer vergeben. Ein Sachverhalt kann sich über mehrere Zeilen erstrecken, wenn z.B. mehrere Korrekturen in Bilanz oder GuV erforderlich sind." sqref="A5" xr:uid="{45EF89CC-580A-4003-9C4D-C24807844A42}"/>
  </dataValidations>
  <pageMargins left="0.7" right="0.7" top="0.78740157499999996" bottom="0.78740157499999996" header="0.3" footer="0.3"/>
  <pageSetup paperSize="9" orientation="portrait" horizontalDpi="90" verticalDpi="9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168CC4D-4900-4A43-ADE2-720E26EAEC86}">
          <x14:formula1>
            <xm:f>'Drop-Down Listen'!$L$2:$L$501</xm:f>
          </x14:formula1>
          <xm:sqref>H7:H506</xm:sqref>
        </x14:dataValidation>
        <x14:dataValidation type="list" allowBlank="1" showInputMessage="1" showErrorMessage="1" xr:uid="{170D0F8E-CF4D-4105-AABE-51E1D710975A}">
          <x14:formula1>
            <xm:f>'Drop-Down Listen'!$D$2:$D$51</xm:f>
          </x14:formula1>
          <xm:sqref>D7:D506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6BE6D-AE27-49E7-B1B8-A9F148F04244}">
  <sheetPr>
    <tabColor theme="3" tint="0.749992370372631"/>
  </sheetPr>
  <dimension ref="A1:N135"/>
  <sheetViews>
    <sheetView zoomScale="85" zoomScaleNormal="85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H17" sqref="H17"/>
    </sheetView>
  </sheetViews>
  <sheetFormatPr baseColWidth="10" defaultColWidth="11.42578125" defaultRowHeight="15" x14ac:dyDescent="0.25"/>
  <cols>
    <col min="1" max="1" width="3" style="56" customWidth="1"/>
    <col min="2" max="2" width="6.7109375" style="443" customWidth="1"/>
    <col min="3" max="3" width="75.7109375" style="446" customWidth="1"/>
    <col min="4" max="4" width="24.42578125" style="443" customWidth="1"/>
    <col min="5" max="14" width="20.7109375" style="443" customWidth="1"/>
    <col min="15" max="16384" width="11.42578125" style="443"/>
  </cols>
  <sheetData>
    <row r="1" spans="1:14" s="331" customFormat="1" ht="19.5" thickBot="1" x14ac:dyDescent="0.35">
      <c r="A1" s="331" t="s">
        <v>534</v>
      </c>
    </row>
    <row r="2" spans="1:14" s="442" customFormat="1" ht="15.75" x14ac:dyDescent="0.25">
      <c r="A2" s="55"/>
      <c r="B2" s="334" t="s">
        <v>90</v>
      </c>
      <c r="C2" s="335"/>
      <c r="D2" s="211" t="s">
        <v>565</v>
      </c>
      <c r="E2" s="332" t="s">
        <v>91</v>
      </c>
      <c r="F2" s="338"/>
      <c r="G2" s="338"/>
      <c r="H2" s="333"/>
      <c r="I2" s="332" t="s">
        <v>92</v>
      </c>
      <c r="J2" s="338"/>
      <c r="K2" s="338"/>
      <c r="L2" s="338"/>
      <c r="M2" s="332" t="s">
        <v>543</v>
      </c>
      <c r="N2" s="333"/>
    </row>
    <row r="3" spans="1:14" ht="45" x14ac:dyDescent="0.25">
      <c r="B3" s="336"/>
      <c r="C3" s="337"/>
      <c r="D3" s="83" t="s">
        <v>93</v>
      </c>
      <c r="E3" s="84" t="s">
        <v>557</v>
      </c>
      <c r="F3" s="85" t="s">
        <v>556</v>
      </c>
      <c r="G3" s="85" t="s">
        <v>558</v>
      </c>
      <c r="H3" s="220" t="s">
        <v>94</v>
      </c>
      <c r="I3" s="84" t="s">
        <v>95</v>
      </c>
      <c r="J3" s="86" t="s">
        <v>540</v>
      </c>
      <c r="K3" s="86" t="s">
        <v>541</v>
      </c>
      <c r="L3" s="87" t="s">
        <v>542</v>
      </c>
      <c r="M3" s="88" t="s">
        <v>96</v>
      </c>
      <c r="N3" s="89" t="s">
        <v>539</v>
      </c>
    </row>
    <row r="4" spans="1:14" s="444" customFormat="1" ht="15.75" x14ac:dyDescent="0.25">
      <c r="A4" s="198"/>
      <c r="B4" s="327" t="str">
        <f xml:space="preserve"> "Bilanz des Jahres " &amp; A_Stammdaten!$B$11 &amp; " "</f>
        <v xml:space="preserve">Bilanz des Jahres  </v>
      </c>
      <c r="C4" s="328"/>
      <c r="D4" s="199"/>
      <c r="E4" s="200"/>
      <c r="F4" s="201"/>
      <c r="G4" s="201"/>
      <c r="H4" s="221"/>
      <c r="I4" s="200"/>
      <c r="J4" s="202"/>
      <c r="K4" s="202"/>
      <c r="L4" s="202"/>
      <c r="M4" s="203"/>
      <c r="N4" s="204"/>
    </row>
    <row r="5" spans="1:14" x14ac:dyDescent="0.25">
      <c r="B5" s="57"/>
      <c r="C5" s="216" t="s">
        <v>97</v>
      </c>
      <c r="D5" s="51" t="str">
        <f>IF(ISERROR(D40/D39),"",D40/D39)</f>
        <v/>
      </c>
      <c r="E5" s="51" t="str">
        <f>IF(ISERROR(E40/E39),"",E40/E39)</f>
        <v/>
      </c>
      <c r="F5" s="8" t="str">
        <f>IF(ISERROR(F40/F39),"",F40/F39)</f>
        <v/>
      </c>
      <c r="G5" s="8" t="str">
        <f t="shared" ref="G5:H5" si="0">IF(ISERROR(G40/G39),"",G40/G39)</f>
        <v/>
      </c>
      <c r="H5" s="8" t="str">
        <f t="shared" si="0"/>
        <v/>
      </c>
      <c r="I5" s="51" t="str">
        <f>IF(ISERROR(I40/I39),"",I40/I39)</f>
        <v/>
      </c>
      <c r="J5" s="8" t="str">
        <f>IF(ISERROR(J40/J39),"",J40/J39)</f>
        <v/>
      </c>
      <c r="K5" s="8" t="str">
        <f t="shared" ref="K5:L5" si="1">IF(ISERROR(K40/K39),"",K40/K39)</f>
        <v/>
      </c>
      <c r="L5" s="8" t="str">
        <f t="shared" si="1"/>
        <v/>
      </c>
      <c r="M5" s="51"/>
      <c r="N5" s="52" t="str">
        <f>IF(ISERROR(N40/N39),"",N40/N39)</f>
        <v/>
      </c>
    </row>
    <row r="6" spans="1:14" x14ac:dyDescent="0.25">
      <c r="A6" s="59"/>
      <c r="B6" s="60" t="s">
        <v>98</v>
      </c>
      <c r="C6" s="217" t="s">
        <v>99</v>
      </c>
      <c r="D6" s="51">
        <f>SUM(D7,D25,D35:D37)</f>
        <v>0</v>
      </c>
      <c r="E6" s="51">
        <f>SUM(E7,E25,E35:E37)</f>
        <v>0</v>
      </c>
      <c r="F6" s="8">
        <f>SUM(F7,F25,F35:F37)</f>
        <v>0</v>
      </c>
      <c r="G6" s="8">
        <f t="shared" ref="G6:L6" si="2">SUM(G7,G25,G35:G37)</f>
        <v>0</v>
      </c>
      <c r="H6" s="52">
        <f>SUM(H7,H25,H35:H37)</f>
        <v>0</v>
      </c>
      <c r="I6" s="51">
        <f t="shared" si="2"/>
        <v>0</v>
      </c>
      <c r="J6" s="8">
        <f t="shared" si="2"/>
        <v>0</v>
      </c>
      <c r="K6" s="8">
        <f t="shared" si="2"/>
        <v>0</v>
      </c>
      <c r="L6" s="8">
        <f t="shared" si="2"/>
        <v>0</v>
      </c>
      <c r="M6" s="51">
        <f>SUM(M7,M25,M35:M37)</f>
        <v>0</v>
      </c>
      <c r="N6" s="52">
        <f>SUM(N7,N25,N35:N37)</f>
        <v>0</v>
      </c>
    </row>
    <row r="7" spans="1:14" x14ac:dyDescent="0.25">
      <c r="A7" s="59"/>
      <c r="B7" s="61" t="s">
        <v>210</v>
      </c>
      <c r="C7" s="218" t="s">
        <v>100</v>
      </c>
      <c r="D7" s="51">
        <f>SUM(D8,D13,D18)</f>
        <v>0</v>
      </c>
      <c r="E7" s="51">
        <f>SUM(E8,E13,E18)</f>
        <v>0</v>
      </c>
      <c r="F7" s="8">
        <f>SUM(F8,F13,F18)</f>
        <v>0</v>
      </c>
      <c r="G7" s="8">
        <f t="shared" ref="G7:M7" si="3">SUM(G8,G13,G18)</f>
        <v>0</v>
      </c>
      <c r="H7" s="52">
        <f>SUM(H8,H13,H18)</f>
        <v>0</v>
      </c>
      <c r="I7" s="51">
        <f t="shared" si="3"/>
        <v>0</v>
      </c>
      <c r="J7" s="8">
        <f t="shared" si="3"/>
        <v>0</v>
      </c>
      <c r="K7" s="8">
        <f t="shared" si="3"/>
        <v>0</v>
      </c>
      <c r="L7" s="8">
        <f t="shared" si="3"/>
        <v>0</v>
      </c>
      <c r="M7" s="51">
        <f t="shared" si="3"/>
        <v>0</v>
      </c>
      <c r="N7" s="52">
        <f>SUM(N8,N13,N18)</f>
        <v>0</v>
      </c>
    </row>
    <row r="8" spans="1:14" x14ac:dyDescent="0.25">
      <c r="A8" s="59"/>
      <c r="B8" s="63" t="s">
        <v>101</v>
      </c>
      <c r="C8" s="216" t="s">
        <v>102</v>
      </c>
      <c r="D8" s="51">
        <f>SUM(D9:D12)</f>
        <v>0</v>
      </c>
      <c r="E8" s="213">
        <f t="shared" ref="E8:L8" si="4">SUM(E9:E12)</f>
        <v>0</v>
      </c>
      <c r="F8" s="164">
        <f t="shared" si="4"/>
        <v>0</v>
      </c>
      <c r="G8" s="164">
        <f t="shared" si="4"/>
        <v>0</v>
      </c>
      <c r="H8" s="52">
        <f t="shared" si="4"/>
        <v>0</v>
      </c>
      <c r="I8" s="51">
        <f t="shared" si="4"/>
        <v>0</v>
      </c>
      <c r="J8" s="8">
        <f t="shared" si="4"/>
        <v>0</v>
      </c>
      <c r="K8" s="8">
        <f t="shared" si="4"/>
        <v>0</v>
      </c>
      <c r="L8" s="8">
        <f t="shared" si="4"/>
        <v>0</v>
      </c>
      <c r="M8" s="51">
        <f>SUM(M9:M12)</f>
        <v>0</v>
      </c>
      <c r="N8" s="52">
        <f>SUM(N9:N12)</f>
        <v>0</v>
      </c>
    </row>
    <row r="9" spans="1:14" x14ac:dyDescent="0.25">
      <c r="A9" s="59"/>
      <c r="B9" s="64" t="s">
        <v>103</v>
      </c>
      <c r="C9" s="219" t="s">
        <v>104</v>
      </c>
      <c r="D9" s="450"/>
      <c r="E9" s="450"/>
      <c r="F9" s="383"/>
      <c r="G9" s="383"/>
      <c r="H9" s="222">
        <f>I9+J9+K9</f>
        <v>0</v>
      </c>
      <c r="I9" s="450"/>
      <c r="J9" s="419"/>
      <c r="K9" s="419"/>
      <c r="L9" s="419"/>
      <c r="M9" s="51" cm="1">
        <f t="array" ref="M9">SUMPRODUCT(--(A3_Hinzu_Kürz!$D$7:$D$506=$B9&amp;" "&amp;$C9)+N("Bilanzposition"),A3_Hinzu_Kürz!$F$7:$F$506+N("Wert"))</f>
        <v>0</v>
      </c>
      <c r="N9" s="52">
        <f>K9+M9</f>
        <v>0</v>
      </c>
    </row>
    <row r="10" spans="1:14" ht="30" x14ac:dyDescent="0.25">
      <c r="A10" s="59"/>
      <c r="B10" s="65" t="s">
        <v>105</v>
      </c>
      <c r="C10" s="66" t="s">
        <v>106</v>
      </c>
      <c r="D10" s="451"/>
      <c r="E10" s="451"/>
      <c r="F10" s="452"/>
      <c r="G10" s="383"/>
      <c r="H10" s="222">
        <f>I10+J10+K10</f>
        <v>0</v>
      </c>
      <c r="I10" s="450"/>
      <c r="J10" s="419"/>
      <c r="K10" s="419"/>
      <c r="L10" s="419"/>
      <c r="M10" s="51" cm="1">
        <f t="array" ref="M10">SUMPRODUCT(--(A3_Hinzu_Kürz!$D$7:$D$506=$B10&amp;" "&amp;$C10)+N("Bilanzposition"),A3_Hinzu_Kürz!$F$7:$F$506+N("Wert"))</f>
        <v>0</v>
      </c>
      <c r="N10" s="52">
        <f>K10+M10</f>
        <v>0</v>
      </c>
    </row>
    <row r="11" spans="1:14" x14ac:dyDescent="0.25">
      <c r="A11" s="59"/>
      <c r="B11" s="65" t="s">
        <v>107</v>
      </c>
      <c r="C11" s="66" t="s">
        <v>108</v>
      </c>
      <c r="D11" s="450"/>
      <c r="E11" s="450"/>
      <c r="F11" s="383"/>
      <c r="G11" s="383"/>
      <c r="H11" s="222">
        <f>I11+J11+K11</f>
        <v>0</v>
      </c>
      <c r="I11" s="450"/>
      <c r="J11" s="419"/>
      <c r="K11" s="419"/>
      <c r="L11" s="419"/>
      <c r="M11" s="51" cm="1">
        <f t="array" ref="M11">SUMPRODUCT(--(A3_Hinzu_Kürz!$D$7:$D$506=$B11&amp;" "&amp;$C11)+N("Bilanzposition"),A3_Hinzu_Kürz!$F$7:$F$506+N("Wert"))</f>
        <v>0</v>
      </c>
      <c r="N11" s="52">
        <f>K11+M11</f>
        <v>0</v>
      </c>
    </row>
    <row r="12" spans="1:14" x14ac:dyDescent="0.25">
      <c r="A12" s="59"/>
      <c r="B12" s="65" t="s">
        <v>109</v>
      </c>
      <c r="C12" s="66" t="s">
        <v>110</v>
      </c>
      <c r="D12" s="450"/>
      <c r="E12" s="450"/>
      <c r="F12" s="383"/>
      <c r="G12" s="383"/>
      <c r="H12" s="222">
        <f>I12+J12+K12</f>
        <v>0</v>
      </c>
      <c r="I12" s="450"/>
      <c r="J12" s="419"/>
      <c r="K12" s="419"/>
      <c r="L12" s="419"/>
      <c r="M12" s="51" cm="1">
        <f t="array" ref="M12">SUMPRODUCT(--(A3_Hinzu_Kürz!$D$7:$D$506=$B12&amp;" "&amp;$C12)+N("Bilanzposition"),A3_Hinzu_Kürz!$F$7:$F$506+N("Wert"))</f>
        <v>0</v>
      </c>
      <c r="N12" s="52">
        <f>K12+M12</f>
        <v>0</v>
      </c>
    </row>
    <row r="13" spans="1:14" x14ac:dyDescent="0.25">
      <c r="A13" s="59"/>
      <c r="B13" s="67" t="s">
        <v>111</v>
      </c>
      <c r="C13" s="68" t="s">
        <v>112</v>
      </c>
      <c r="D13" s="51">
        <f>SUM(D14:D17)</f>
        <v>0</v>
      </c>
      <c r="E13" s="51">
        <f t="shared" ref="E13:N13" si="5">SUM(E14:E17)</f>
        <v>0</v>
      </c>
      <c r="F13" s="8">
        <f t="shared" si="5"/>
        <v>0</v>
      </c>
      <c r="G13" s="103">
        <f>SUM(G14:G17)</f>
        <v>0</v>
      </c>
      <c r="H13" s="222">
        <f>SUM(H14:H17)</f>
        <v>0</v>
      </c>
      <c r="I13" s="51">
        <f t="shared" si="5"/>
        <v>0</v>
      </c>
      <c r="J13" s="8">
        <f t="shared" si="5"/>
        <v>0</v>
      </c>
      <c r="K13" s="8">
        <f t="shared" si="5"/>
        <v>0</v>
      </c>
      <c r="L13" s="8">
        <f t="shared" si="5"/>
        <v>0</v>
      </c>
      <c r="M13" s="51">
        <f>SUM(M14:M17)</f>
        <v>0</v>
      </c>
      <c r="N13" s="52">
        <f t="shared" si="5"/>
        <v>0</v>
      </c>
    </row>
    <row r="14" spans="1:14" ht="30" x14ac:dyDescent="0.25">
      <c r="A14" s="59"/>
      <c r="B14" s="65" t="s">
        <v>113</v>
      </c>
      <c r="C14" s="66" t="s">
        <v>114</v>
      </c>
      <c r="D14" s="450"/>
      <c r="E14" s="450"/>
      <c r="F14" s="383"/>
      <c r="G14" s="383"/>
      <c r="H14" s="222">
        <f>I14+J14+K14</f>
        <v>0</v>
      </c>
      <c r="I14" s="450"/>
      <c r="J14" s="419"/>
      <c r="K14" s="419"/>
      <c r="L14" s="419"/>
      <c r="M14" s="51" cm="1">
        <f t="array" ref="M14">SUMPRODUCT(--(A3_Hinzu_Kürz!$D$7:$D$506=$B14&amp;" "&amp;$C14)+N("Bilanzposition"),A3_Hinzu_Kürz!$F$7:$F$506+N("Wert"))</f>
        <v>0</v>
      </c>
      <c r="N14" s="52">
        <f>K14+M14</f>
        <v>0</v>
      </c>
    </row>
    <row r="15" spans="1:14" x14ac:dyDescent="0.25">
      <c r="A15" s="59"/>
      <c r="B15" s="65" t="s">
        <v>115</v>
      </c>
      <c r="C15" s="66" t="s">
        <v>116</v>
      </c>
      <c r="D15" s="450"/>
      <c r="E15" s="450"/>
      <c r="F15" s="383"/>
      <c r="G15" s="383"/>
      <c r="H15" s="222">
        <f>I15+J15+K15</f>
        <v>0</v>
      </c>
      <c r="I15" s="450"/>
      <c r="J15" s="419"/>
      <c r="K15" s="419"/>
      <c r="L15" s="419"/>
      <c r="M15" s="51" cm="1">
        <f t="array" ref="M15">SUMPRODUCT(--(A3_Hinzu_Kürz!$D$7:$D$506=$B15&amp;" "&amp;$C15)+N("Bilanzposition"),A3_Hinzu_Kürz!$F$7:$F$506+N("Wert"))</f>
        <v>0</v>
      </c>
      <c r="N15" s="52">
        <f>K15+M15</f>
        <v>0</v>
      </c>
    </row>
    <row r="16" spans="1:14" x14ac:dyDescent="0.25">
      <c r="A16" s="59"/>
      <c r="B16" s="65" t="s">
        <v>117</v>
      </c>
      <c r="C16" s="66" t="s">
        <v>118</v>
      </c>
      <c r="D16" s="450"/>
      <c r="E16" s="450"/>
      <c r="F16" s="383"/>
      <c r="G16" s="383"/>
      <c r="H16" s="222">
        <f>I16+J16+K16</f>
        <v>0</v>
      </c>
      <c r="I16" s="450"/>
      <c r="J16" s="419"/>
      <c r="K16" s="419"/>
      <c r="L16" s="419"/>
      <c r="M16" s="51" cm="1">
        <f t="array" ref="M16">SUMPRODUCT(--(A3_Hinzu_Kürz!$D$7:$D$506=$B16&amp;" "&amp;$C16)+N("Bilanzposition"),A3_Hinzu_Kürz!$F$7:$F$506+N("Wert"))</f>
        <v>0</v>
      </c>
      <c r="N16" s="52">
        <f>K16+M16</f>
        <v>0</v>
      </c>
    </row>
    <row r="17" spans="1:14" x14ac:dyDescent="0.25">
      <c r="A17" s="59"/>
      <c r="B17" s="65" t="s">
        <v>119</v>
      </c>
      <c r="C17" s="66" t="s">
        <v>120</v>
      </c>
      <c r="D17" s="450"/>
      <c r="E17" s="450"/>
      <c r="F17" s="383"/>
      <c r="G17" s="383"/>
      <c r="H17" s="222">
        <f>I17+J17+K17</f>
        <v>0</v>
      </c>
      <c r="I17" s="450"/>
      <c r="J17" s="419"/>
      <c r="K17" s="419"/>
      <c r="L17" s="419"/>
      <c r="M17" s="51" cm="1">
        <f t="array" ref="M17">SUMPRODUCT(--(A3_Hinzu_Kürz!$D$7:$D$506=$B17&amp;" "&amp;$C17)+N("Bilanzposition"),A3_Hinzu_Kürz!$F$7:$F$506+N("Wert"))</f>
        <v>0</v>
      </c>
      <c r="N17" s="52">
        <f>K17+M17</f>
        <v>0</v>
      </c>
    </row>
    <row r="18" spans="1:14" x14ac:dyDescent="0.25">
      <c r="A18" s="59"/>
      <c r="B18" s="67" t="s">
        <v>121</v>
      </c>
      <c r="C18" s="68" t="s">
        <v>122</v>
      </c>
      <c r="D18" s="51">
        <f>SUM(D19:D24)</f>
        <v>0</v>
      </c>
      <c r="E18" s="51">
        <f t="shared" ref="E18:N18" si="6">SUM(E19:E24)</f>
        <v>0</v>
      </c>
      <c r="F18" s="8">
        <f t="shared" si="6"/>
        <v>0</v>
      </c>
      <c r="G18" s="103">
        <f t="shared" si="6"/>
        <v>0</v>
      </c>
      <c r="H18" s="222">
        <f>SUM(H19:H24)</f>
        <v>0</v>
      </c>
      <c r="I18" s="51">
        <f t="shared" si="6"/>
        <v>0</v>
      </c>
      <c r="J18" s="8">
        <f t="shared" si="6"/>
        <v>0</v>
      </c>
      <c r="K18" s="8">
        <f t="shared" si="6"/>
        <v>0</v>
      </c>
      <c r="L18" s="8">
        <f t="shared" si="6"/>
        <v>0</v>
      </c>
      <c r="M18" s="51">
        <f>SUM(M19:M24)</f>
        <v>0</v>
      </c>
      <c r="N18" s="52">
        <f t="shared" si="6"/>
        <v>0</v>
      </c>
    </row>
    <row r="19" spans="1:14" x14ac:dyDescent="0.25">
      <c r="A19" s="59"/>
      <c r="B19" s="65" t="s">
        <v>123</v>
      </c>
      <c r="C19" s="66" t="s">
        <v>124</v>
      </c>
      <c r="D19" s="450"/>
      <c r="E19" s="450"/>
      <c r="F19" s="383"/>
      <c r="G19" s="383"/>
      <c r="H19" s="222">
        <f t="shared" ref="H19:H24" si="7">I19+J19+K19</f>
        <v>0</v>
      </c>
      <c r="I19" s="450"/>
      <c r="J19" s="419"/>
      <c r="K19" s="419"/>
      <c r="L19" s="419"/>
      <c r="M19" s="51" cm="1">
        <f t="array" ref="M19">SUMPRODUCT(--(A3_Hinzu_Kürz!$D$7:$D$506=$B19&amp;" "&amp;$C19)+N("Bilanzposition"),A3_Hinzu_Kürz!$F$7:$F$506+N("Wert"))</f>
        <v>0</v>
      </c>
      <c r="N19" s="52">
        <f t="shared" ref="N19:N24" si="8">K19+M19</f>
        <v>0</v>
      </c>
    </row>
    <row r="20" spans="1:14" x14ac:dyDescent="0.25">
      <c r="A20" s="59"/>
      <c r="B20" s="65" t="s">
        <v>125</v>
      </c>
      <c r="C20" s="66" t="s">
        <v>126</v>
      </c>
      <c r="D20" s="450"/>
      <c r="E20" s="450"/>
      <c r="F20" s="383"/>
      <c r="G20" s="383"/>
      <c r="H20" s="222">
        <f t="shared" si="7"/>
        <v>0</v>
      </c>
      <c r="I20" s="450"/>
      <c r="J20" s="419"/>
      <c r="K20" s="419"/>
      <c r="L20" s="419"/>
      <c r="M20" s="51" cm="1">
        <f t="array" ref="M20">SUMPRODUCT(--(A3_Hinzu_Kürz!$D$7:$D$506=$B20&amp;" "&amp;$C20)+N("Bilanzposition"),A3_Hinzu_Kürz!$F$7:$F$506+N("Wert"))</f>
        <v>0</v>
      </c>
      <c r="N20" s="52">
        <f t="shared" si="8"/>
        <v>0</v>
      </c>
    </row>
    <row r="21" spans="1:14" x14ac:dyDescent="0.25">
      <c r="A21" s="59"/>
      <c r="B21" s="65" t="s">
        <v>127</v>
      </c>
      <c r="C21" s="66" t="s">
        <v>128</v>
      </c>
      <c r="D21" s="450"/>
      <c r="E21" s="450"/>
      <c r="F21" s="383"/>
      <c r="G21" s="383"/>
      <c r="H21" s="222">
        <f t="shared" si="7"/>
        <v>0</v>
      </c>
      <c r="I21" s="450"/>
      <c r="J21" s="419"/>
      <c r="K21" s="419"/>
      <c r="L21" s="419"/>
      <c r="M21" s="51" cm="1">
        <f t="array" ref="M21">SUMPRODUCT(--(A3_Hinzu_Kürz!$D$7:$D$506=$B21&amp;" "&amp;$C21)+N("Bilanzposition"),A3_Hinzu_Kürz!$F$7:$F$506+N("Wert"))</f>
        <v>0</v>
      </c>
      <c r="N21" s="52">
        <f t="shared" si="8"/>
        <v>0</v>
      </c>
    </row>
    <row r="22" spans="1:14" x14ac:dyDescent="0.25">
      <c r="A22" s="59"/>
      <c r="B22" s="65" t="s">
        <v>129</v>
      </c>
      <c r="C22" s="66" t="s">
        <v>130</v>
      </c>
      <c r="D22" s="450"/>
      <c r="E22" s="450"/>
      <c r="F22" s="383"/>
      <c r="G22" s="383"/>
      <c r="H22" s="222">
        <f t="shared" si="7"/>
        <v>0</v>
      </c>
      <c r="I22" s="450"/>
      <c r="J22" s="419"/>
      <c r="K22" s="419"/>
      <c r="L22" s="419"/>
      <c r="M22" s="51" cm="1">
        <f t="array" ref="M22">SUMPRODUCT(--(A3_Hinzu_Kürz!$D$7:$D$506=$B22&amp;" "&amp;$C22)+N("Bilanzposition"),A3_Hinzu_Kürz!$F$7:$F$506+N("Wert"))</f>
        <v>0</v>
      </c>
      <c r="N22" s="52">
        <f t="shared" si="8"/>
        <v>0</v>
      </c>
    </row>
    <row r="23" spans="1:14" x14ac:dyDescent="0.25">
      <c r="A23" s="59"/>
      <c r="B23" s="65" t="s">
        <v>131</v>
      </c>
      <c r="C23" s="66" t="s">
        <v>132</v>
      </c>
      <c r="D23" s="450"/>
      <c r="E23" s="450"/>
      <c r="F23" s="383"/>
      <c r="G23" s="383"/>
      <c r="H23" s="222">
        <f t="shared" si="7"/>
        <v>0</v>
      </c>
      <c r="I23" s="450"/>
      <c r="J23" s="419"/>
      <c r="K23" s="419"/>
      <c r="L23" s="419"/>
      <c r="M23" s="51" cm="1">
        <f t="array" ref="M23">SUMPRODUCT(--(A3_Hinzu_Kürz!$D$7:$D$506=$B23&amp;" "&amp;$C23)+N("Bilanzposition"),A3_Hinzu_Kürz!$F$7:$F$506+N("Wert"))</f>
        <v>0</v>
      </c>
      <c r="N23" s="52">
        <f t="shared" si="8"/>
        <v>0</v>
      </c>
    </row>
    <row r="24" spans="1:14" x14ac:dyDescent="0.25">
      <c r="A24" s="59"/>
      <c r="B24" s="65" t="s">
        <v>133</v>
      </c>
      <c r="C24" s="66" t="s">
        <v>134</v>
      </c>
      <c r="D24" s="450"/>
      <c r="E24" s="450"/>
      <c r="F24" s="383"/>
      <c r="G24" s="383"/>
      <c r="H24" s="222">
        <f t="shared" si="7"/>
        <v>0</v>
      </c>
      <c r="I24" s="450"/>
      <c r="J24" s="419"/>
      <c r="K24" s="419"/>
      <c r="L24" s="419"/>
      <c r="M24" s="51" cm="1">
        <f t="array" ref="M24">SUMPRODUCT(--(A3_Hinzu_Kürz!$D$7:$D$506=$B24&amp;" "&amp;$C24)+N("Bilanzposition"),A3_Hinzu_Kürz!$F$7:$F$506+N("Wert"))</f>
        <v>0</v>
      </c>
      <c r="N24" s="52">
        <f t="shared" si="8"/>
        <v>0</v>
      </c>
    </row>
    <row r="25" spans="1:14" x14ac:dyDescent="0.25">
      <c r="A25" s="59"/>
      <c r="B25" s="69" t="s">
        <v>135</v>
      </c>
      <c r="C25" s="70" t="s">
        <v>136</v>
      </c>
      <c r="D25" s="51">
        <f>SUM(D26,D27,D32,D33,D34)</f>
        <v>0</v>
      </c>
      <c r="E25" s="51">
        <f t="shared" ref="E25:N25" si="9">SUM(E26,E27,E32,E33,E34)</f>
        <v>0</v>
      </c>
      <c r="F25" s="8">
        <f t="shared" si="9"/>
        <v>0</v>
      </c>
      <c r="G25" s="103">
        <f t="shared" si="9"/>
        <v>0</v>
      </c>
      <c r="H25" s="222">
        <f>SUM(H26,H27,H32,H33,H34)</f>
        <v>0</v>
      </c>
      <c r="I25" s="51">
        <f t="shared" si="9"/>
        <v>0</v>
      </c>
      <c r="J25" s="8">
        <f t="shared" si="9"/>
        <v>0</v>
      </c>
      <c r="K25" s="8">
        <f t="shared" si="9"/>
        <v>0</v>
      </c>
      <c r="L25" s="8">
        <f t="shared" si="9"/>
        <v>0</v>
      </c>
      <c r="M25" s="51">
        <f t="shared" si="9"/>
        <v>0</v>
      </c>
      <c r="N25" s="52">
        <f t="shared" si="9"/>
        <v>0</v>
      </c>
    </row>
    <row r="26" spans="1:14" x14ac:dyDescent="0.25">
      <c r="A26" s="59"/>
      <c r="B26" s="67" t="s">
        <v>137</v>
      </c>
      <c r="C26" s="68" t="s">
        <v>138</v>
      </c>
      <c r="D26" s="450"/>
      <c r="E26" s="450"/>
      <c r="F26" s="383"/>
      <c r="G26" s="383"/>
      <c r="H26" s="222">
        <f>I26+J26+K26</f>
        <v>0</v>
      </c>
      <c r="I26" s="450"/>
      <c r="J26" s="419"/>
      <c r="K26" s="419"/>
      <c r="L26" s="419"/>
      <c r="M26" s="51" cm="1">
        <f t="array" ref="M26">SUMPRODUCT(--(A3_Hinzu_Kürz!$D$7:$D$506=$B26&amp;" "&amp;$C26)+N("Bilanzposition"),A3_Hinzu_Kürz!$F$7:$F$506+N("Wert"))</f>
        <v>0</v>
      </c>
      <c r="N26" s="52">
        <f>K26+M26</f>
        <v>0</v>
      </c>
    </row>
    <row r="27" spans="1:14" x14ac:dyDescent="0.25">
      <c r="A27" s="59"/>
      <c r="B27" s="67" t="s">
        <v>139</v>
      </c>
      <c r="C27" s="68" t="s">
        <v>140</v>
      </c>
      <c r="D27" s="51">
        <f>SUM(D28:D31)</f>
        <v>0</v>
      </c>
      <c r="E27" s="51">
        <f t="shared" ref="E27:N27" si="10">SUM(E28:E31)</f>
        <v>0</v>
      </c>
      <c r="F27" s="8">
        <f t="shared" si="10"/>
        <v>0</v>
      </c>
      <c r="G27" s="103">
        <f t="shared" si="10"/>
        <v>0</v>
      </c>
      <c r="H27" s="222">
        <f>SUM(H28:H31)</f>
        <v>0</v>
      </c>
      <c r="I27" s="51">
        <f t="shared" si="10"/>
        <v>0</v>
      </c>
      <c r="J27" s="8">
        <f t="shared" si="10"/>
        <v>0</v>
      </c>
      <c r="K27" s="8">
        <f t="shared" si="10"/>
        <v>0</v>
      </c>
      <c r="L27" s="8">
        <f t="shared" si="10"/>
        <v>0</v>
      </c>
      <c r="M27" s="51">
        <f t="shared" si="10"/>
        <v>0</v>
      </c>
      <c r="N27" s="52">
        <f t="shared" si="10"/>
        <v>0</v>
      </c>
    </row>
    <row r="28" spans="1:14" x14ac:dyDescent="0.25">
      <c r="A28" s="59"/>
      <c r="B28" s="71" t="s">
        <v>211</v>
      </c>
      <c r="C28" s="72" t="s">
        <v>212</v>
      </c>
      <c r="D28" s="450"/>
      <c r="E28" s="450"/>
      <c r="F28" s="383"/>
      <c r="G28" s="383"/>
      <c r="H28" s="222">
        <f>I28+J28+K28</f>
        <v>0</v>
      </c>
      <c r="I28" s="450"/>
      <c r="J28" s="419"/>
      <c r="K28" s="419"/>
      <c r="L28" s="419"/>
      <c r="M28" s="51" cm="1">
        <f t="array" ref="M28">SUMPRODUCT(--(A3_Hinzu_Kürz!$D$7:$D$506=$B28&amp;" "&amp;$C28)+N("Bilanzposition"),A3_Hinzu_Kürz!$F$7:$F$506+N("Wert"))</f>
        <v>0</v>
      </c>
      <c r="N28" s="52">
        <f>K28+M28</f>
        <v>0</v>
      </c>
    </row>
    <row r="29" spans="1:14" x14ac:dyDescent="0.25">
      <c r="A29" s="59"/>
      <c r="B29" s="71" t="s">
        <v>213</v>
      </c>
      <c r="C29" s="72" t="s">
        <v>268</v>
      </c>
      <c r="D29" s="450"/>
      <c r="E29" s="450"/>
      <c r="F29" s="383"/>
      <c r="G29" s="383"/>
      <c r="H29" s="222">
        <f t="shared" ref="H29:H37" si="11">I29+J29+K29</f>
        <v>0</v>
      </c>
      <c r="I29" s="450"/>
      <c r="J29" s="419"/>
      <c r="K29" s="419"/>
      <c r="L29" s="419"/>
      <c r="M29" s="51" cm="1">
        <f t="array" ref="M29">SUMPRODUCT(--(A3_Hinzu_Kürz!$D$7:$D$506=$B29&amp;" "&amp;$C29)+N("Bilanzposition"),A3_Hinzu_Kürz!$F$7:$F$506+N("Wert"))</f>
        <v>0</v>
      </c>
      <c r="N29" s="52">
        <f t="shared" ref="N29:N37" si="12">K29+M29</f>
        <v>0</v>
      </c>
    </row>
    <row r="30" spans="1:14" x14ac:dyDescent="0.25">
      <c r="A30" s="59"/>
      <c r="B30" s="71" t="s">
        <v>214</v>
      </c>
      <c r="C30" s="72" t="s">
        <v>215</v>
      </c>
      <c r="D30" s="450"/>
      <c r="E30" s="450"/>
      <c r="F30" s="383"/>
      <c r="G30" s="383"/>
      <c r="H30" s="222">
        <f t="shared" si="11"/>
        <v>0</v>
      </c>
      <c r="I30" s="450"/>
      <c r="J30" s="419"/>
      <c r="K30" s="419"/>
      <c r="L30" s="419"/>
      <c r="M30" s="51" cm="1">
        <f t="array" ref="M30">SUMPRODUCT(--(A3_Hinzu_Kürz!$D$7:$D$506=$B30&amp;" "&amp;$C30)+N("Bilanzposition"),A3_Hinzu_Kürz!$F$7:$F$506+N("Wert"))</f>
        <v>0</v>
      </c>
      <c r="N30" s="52">
        <f t="shared" si="12"/>
        <v>0</v>
      </c>
    </row>
    <row r="31" spans="1:14" x14ac:dyDescent="0.25">
      <c r="A31" s="59"/>
      <c r="B31" s="71" t="s">
        <v>216</v>
      </c>
      <c r="C31" s="72" t="s">
        <v>217</v>
      </c>
      <c r="D31" s="450"/>
      <c r="E31" s="450"/>
      <c r="F31" s="383"/>
      <c r="G31" s="383"/>
      <c r="H31" s="222">
        <f t="shared" si="11"/>
        <v>0</v>
      </c>
      <c r="I31" s="450"/>
      <c r="J31" s="419"/>
      <c r="K31" s="419"/>
      <c r="L31" s="419"/>
      <c r="M31" s="51" cm="1">
        <f t="array" ref="M31">SUMPRODUCT(--(A3_Hinzu_Kürz!$D$7:$D$506=$B31&amp;" "&amp;$C31)+N("Bilanzposition"),A3_Hinzu_Kürz!$F$7:$F$506+N("Wert"))</f>
        <v>0</v>
      </c>
      <c r="N31" s="52">
        <f t="shared" si="12"/>
        <v>0</v>
      </c>
    </row>
    <row r="32" spans="1:14" ht="15" customHeight="1" x14ac:dyDescent="0.25">
      <c r="A32" s="59"/>
      <c r="B32" s="67" t="s">
        <v>141</v>
      </c>
      <c r="C32" s="68" t="s">
        <v>142</v>
      </c>
      <c r="D32" s="450"/>
      <c r="E32" s="450"/>
      <c r="F32" s="383"/>
      <c r="G32" s="383"/>
      <c r="H32" s="222">
        <f t="shared" si="11"/>
        <v>0</v>
      </c>
      <c r="I32" s="450"/>
      <c r="J32" s="419"/>
      <c r="K32" s="419"/>
      <c r="L32" s="419"/>
      <c r="M32" s="51" cm="1">
        <f t="array" ref="M32">SUMPRODUCT(--(A3_Hinzu_Kürz!$D$7:$D$506=$B32&amp;" "&amp;$C32)+N("Bilanzposition"),A3_Hinzu_Kürz!$F$7:$F$506+N("Wert"))</f>
        <v>0</v>
      </c>
      <c r="N32" s="52">
        <f t="shared" si="12"/>
        <v>0</v>
      </c>
    </row>
    <row r="33" spans="1:14" ht="15" customHeight="1" x14ac:dyDescent="0.25">
      <c r="A33" s="59"/>
      <c r="B33" s="67" t="s">
        <v>143</v>
      </c>
      <c r="C33" s="68" t="s">
        <v>144</v>
      </c>
      <c r="D33" s="450"/>
      <c r="E33" s="450"/>
      <c r="F33" s="383"/>
      <c r="G33" s="383"/>
      <c r="H33" s="222">
        <f t="shared" si="11"/>
        <v>0</v>
      </c>
      <c r="I33" s="450"/>
      <c r="J33" s="419"/>
      <c r="K33" s="419"/>
      <c r="L33" s="419"/>
      <c r="M33" s="51" cm="1">
        <f t="array" ref="M33">SUMPRODUCT(--(A3_Hinzu_Kürz!$D$7:$D$506=$B33&amp;" "&amp;$C33)+N("Bilanzposition"),A3_Hinzu_Kürz!$F$7:$F$506+N("Wert"))</f>
        <v>0</v>
      </c>
      <c r="N33" s="52">
        <f t="shared" si="12"/>
        <v>0</v>
      </c>
    </row>
    <row r="34" spans="1:14" x14ac:dyDescent="0.25">
      <c r="A34" s="59"/>
      <c r="B34" s="67" t="s">
        <v>145</v>
      </c>
      <c r="C34" s="68" t="s">
        <v>146</v>
      </c>
      <c r="D34" s="450"/>
      <c r="E34" s="450"/>
      <c r="F34" s="383"/>
      <c r="G34" s="383"/>
      <c r="H34" s="222">
        <f t="shared" si="11"/>
        <v>0</v>
      </c>
      <c r="I34" s="450"/>
      <c r="J34" s="419"/>
      <c r="K34" s="419"/>
      <c r="L34" s="419"/>
      <c r="M34" s="51" cm="1">
        <f t="array" ref="M34">SUMPRODUCT(--(A3_Hinzu_Kürz!$D$7:$D$506=$B34&amp;" "&amp;$C34)+N("Bilanzposition"),A3_Hinzu_Kürz!$F$7:$F$506+N("Wert"))</f>
        <v>0</v>
      </c>
      <c r="N34" s="52">
        <f t="shared" si="12"/>
        <v>0</v>
      </c>
    </row>
    <row r="35" spans="1:14" x14ac:dyDescent="0.25">
      <c r="A35" s="59"/>
      <c r="B35" s="69" t="s">
        <v>147</v>
      </c>
      <c r="C35" s="70" t="s">
        <v>148</v>
      </c>
      <c r="D35" s="450"/>
      <c r="E35" s="450"/>
      <c r="F35" s="383"/>
      <c r="G35" s="383"/>
      <c r="H35" s="222">
        <f t="shared" si="11"/>
        <v>0</v>
      </c>
      <c r="I35" s="450"/>
      <c r="J35" s="419"/>
      <c r="K35" s="419"/>
      <c r="L35" s="419"/>
      <c r="M35" s="51" cm="1">
        <f t="array" ref="M35">SUMPRODUCT(--(A3_Hinzu_Kürz!$D$7:$D$506=$B35&amp;" "&amp;$C35)+N("Bilanzposition"),A3_Hinzu_Kürz!$F$7:$F$506+N("Wert"))</f>
        <v>0</v>
      </c>
      <c r="N35" s="52">
        <f t="shared" si="12"/>
        <v>0</v>
      </c>
    </row>
    <row r="36" spans="1:14" x14ac:dyDescent="0.25">
      <c r="A36" s="59"/>
      <c r="B36" s="69" t="s">
        <v>149</v>
      </c>
      <c r="C36" s="70" t="s">
        <v>150</v>
      </c>
      <c r="D36" s="450"/>
      <c r="E36" s="450"/>
      <c r="F36" s="383"/>
      <c r="G36" s="383"/>
      <c r="H36" s="222">
        <f t="shared" si="11"/>
        <v>0</v>
      </c>
      <c r="I36" s="450"/>
      <c r="J36" s="419"/>
      <c r="K36" s="419"/>
      <c r="L36" s="419"/>
      <c r="M36" s="51" cm="1">
        <f t="array" ref="M36">SUMPRODUCT(--(A3_Hinzu_Kürz!$D$7:$D$506=$B36&amp;" "&amp;$C36)+N("Bilanzposition"),A3_Hinzu_Kürz!$F$7:$F$506+N("Wert"))</f>
        <v>0</v>
      </c>
      <c r="N36" s="52">
        <f t="shared" si="12"/>
        <v>0</v>
      </c>
    </row>
    <row r="37" spans="1:14" x14ac:dyDescent="0.25">
      <c r="A37" s="59"/>
      <c r="B37" s="69" t="s">
        <v>151</v>
      </c>
      <c r="C37" s="70" t="s">
        <v>152</v>
      </c>
      <c r="D37" s="450"/>
      <c r="E37" s="450"/>
      <c r="F37" s="383"/>
      <c r="G37" s="383"/>
      <c r="H37" s="222">
        <f t="shared" si="11"/>
        <v>0</v>
      </c>
      <c r="I37" s="450"/>
      <c r="J37" s="419"/>
      <c r="K37" s="419"/>
      <c r="L37" s="419"/>
      <c r="M37" s="51" cm="1">
        <f t="array" ref="M37">SUMPRODUCT(--(A3_Hinzu_Kürz!$D$7:$D$506=$B37&amp;" "&amp;$C37)+N("Bilanzposition"),A3_Hinzu_Kürz!$F$7:$F$506+N("Wert"))</f>
        <v>0</v>
      </c>
      <c r="N37" s="52">
        <f t="shared" si="12"/>
        <v>0</v>
      </c>
    </row>
    <row r="38" spans="1:14" x14ac:dyDescent="0.25">
      <c r="A38" s="73"/>
      <c r="B38" s="74"/>
      <c r="C38" s="75"/>
      <c r="D38" s="212"/>
      <c r="E38" s="57"/>
      <c r="F38" s="445"/>
      <c r="G38" s="445"/>
      <c r="H38" s="223"/>
      <c r="I38" s="57"/>
      <c r="J38" s="445"/>
      <c r="K38" s="445"/>
      <c r="L38" s="98"/>
      <c r="M38" s="57"/>
      <c r="N38" s="90"/>
    </row>
    <row r="39" spans="1:14" x14ac:dyDescent="0.25">
      <c r="A39" s="59"/>
      <c r="B39" s="76" t="s">
        <v>153</v>
      </c>
      <c r="C39" s="77" t="s">
        <v>154</v>
      </c>
      <c r="D39" s="51">
        <f>SUM(D40,D47:D48,D52:D53,D57,D66:D68)</f>
        <v>0</v>
      </c>
      <c r="E39" s="51">
        <f t="shared" ref="E39:N39" si="13">SUM(E40,E47:E48,E52:E53,E57,E66:E68)</f>
        <v>0</v>
      </c>
      <c r="F39" s="8">
        <f t="shared" si="13"/>
        <v>0</v>
      </c>
      <c r="G39" s="103">
        <f>SUM(G40,G47:G48,G52:G53,G57,G66:G68)</f>
        <v>0</v>
      </c>
      <c r="H39" s="222">
        <f t="shared" si="13"/>
        <v>0</v>
      </c>
      <c r="I39" s="51">
        <f t="shared" si="13"/>
        <v>0</v>
      </c>
      <c r="J39" s="8">
        <f t="shared" si="13"/>
        <v>0</v>
      </c>
      <c r="K39" s="8">
        <f t="shared" si="13"/>
        <v>0</v>
      </c>
      <c r="L39" s="8">
        <f t="shared" si="13"/>
        <v>0</v>
      </c>
      <c r="M39" s="51">
        <f t="shared" si="13"/>
        <v>0</v>
      </c>
      <c r="N39" s="52">
        <f t="shared" si="13"/>
        <v>0</v>
      </c>
    </row>
    <row r="40" spans="1:14" x14ac:dyDescent="0.25">
      <c r="A40" s="59"/>
      <c r="B40" s="69" t="s">
        <v>155</v>
      </c>
      <c r="C40" s="70" t="s">
        <v>156</v>
      </c>
      <c r="D40" s="51">
        <f>SUM(D41:D46)</f>
        <v>0</v>
      </c>
      <c r="E40" s="51">
        <f>SUM(E41:E46)</f>
        <v>0</v>
      </c>
      <c r="F40" s="8">
        <f t="shared" ref="F40:N40" si="14">SUM(F41:F46)</f>
        <v>0</v>
      </c>
      <c r="G40" s="103">
        <f t="shared" si="14"/>
        <v>0</v>
      </c>
      <c r="H40" s="222">
        <f t="shared" si="14"/>
        <v>0</v>
      </c>
      <c r="I40" s="51">
        <f t="shared" si="14"/>
        <v>0</v>
      </c>
      <c r="J40" s="8">
        <f t="shared" si="14"/>
        <v>0</v>
      </c>
      <c r="K40" s="8">
        <f t="shared" si="14"/>
        <v>0</v>
      </c>
      <c r="L40" s="8">
        <f t="shared" si="14"/>
        <v>0</v>
      </c>
      <c r="M40" s="51">
        <f t="shared" si="14"/>
        <v>0</v>
      </c>
      <c r="N40" s="52">
        <f t="shared" si="14"/>
        <v>0</v>
      </c>
    </row>
    <row r="41" spans="1:14" x14ac:dyDescent="0.25">
      <c r="A41" s="59"/>
      <c r="B41" s="67" t="s">
        <v>157</v>
      </c>
      <c r="C41" s="72" t="s">
        <v>158</v>
      </c>
      <c r="D41" s="450"/>
      <c r="E41" s="450"/>
      <c r="F41" s="383"/>
      <c r="G41" s="383"/>
      <c r="H41" s="222">
        <f>I41+J41+K41</f>
        <v>0</v>
      </c>
      <c r="I41" s="450"/>
      <c r="J41" s="419"/>
      <c r="K41" s="419"/>
      <c r="L41" s="419"/>
      <c r="M41" s="51" cm="1">
        <f t="array" ref="M41">SUMPRODUCT(--(A3_Hinzu_Kürz!$D$7:$D$506=$B41&amp;" "&amp;$C41)+N("Bilanzposition"),A3_Hinzu_Kürz!$F$7:$F$506+N("Wert"))</f>
        <v>0</v>
      </c>
      <c r="N41" s="52">
        <f>K41+M41</f>
        <v>0</v>
      </c>
    </row>
    <row r="42" spans="1:14" x14ac:dyDescent="0.25">
      <c r="A42" s="59"/>
      <c r="B42" s="67" t="s">
        <v>159</v>
      </c>
      <c r="C42" s="72" t="s">
        <v>160</v>
      </c>
      <c r="D42" s="450"/>
      <c r="E42" s="450"/>
      <c r="F42" s="383"/>
      <c r="G42" s="383"/>
      <c r="H42" s="222">
        <f t="shared" ref="H42:H47" si="15">I42+J42+K42</f>
        <v>0</v>
      </c>
      <c r="I42" s="450"/>
      <c r="J42" s="419"/>
      <c r="K42" s="419"/>
      <c r="L42" s="419"/>
      <c r="M42" s="51" cm="1">
        <f t="array" ref="M42">SUMPRODUCT(--(A3_Hinzu_Kürz!$D$7:$D$506=$B42&amp;" "&amp;$C42)+N("Bilanzposition"),A3_Hinzu_Kürz!$F$7:$F$506+N("Wert"))</f>
        <v>0</v>
      </c>
      <c r="N42" s="52">
        <f t="shared" ref="N42:N47" si="16">K42+M42</f>
        <v>0</v>
      </c>
    </row>
    <row r="43" spans="1:14" x14ac:dyDescent="0.25">
      <c r="A43" s="59"/>
      <c r="B43" s="67" t="s">
        <v>161</v>
      </c>
      <c r="C43" s="72" t="s">
        <v>162</v>
      </c>
      <c r="D43" s="450"/>
      <c r="E43" s="450"/>
      <c r="F43" s="383"/>
      <c r="G43" s="383"/>
      <c r="H43" s="222">
        <f t="shared" si="15"/>
        <v>0</v>
      </c>
      <c r="I43" s="450"/>
      <c r="J43" s="419"/>
      <c r="K43" s="419"/>
      <c r="L43" s="419"/>
      <c r="M43" s="51" cm="1">
        <f t="array" ref="M43">SUMPRODUCT(--(A3_Hinzu_Kürz!$D$7:$D$506=$B43&amp;" "&amp;$C43)+N("Bilanzposition"),A3_Hinzu_Kürz!$F$7:$F$506+N("Wert"))</f>
        <v>0</v>
      </c>
      <c r="N43" s="52">
        <f t="shared" si="16"/>
        <v>0</v>
      </c>
    </row>
    <row r="44" spans="1:14" x14ac:dyDescent="0.25">
      <c r="A44" s="59"/>
      <c r="B44" s="67" t="s">
        <v>163</v>
      </c>
      <c r="C44" s="72" t="s">
        <v>164</v>
      </c>
      <c r="D44" s="450"/>
      <c r="E44" s="450"/>
      <c r="F44" s="383"/>
      <c r="G44" s="383"/>
      <c r="H44" s="222">
        <f t="shared" si="15"/>
        <v>0</v>
      </c>
      <c r="I44" s="450"/>
      <c r="J44" s="419"/>
      <c r="K44" s="419"/>
      <c r="L44" s="419"/>
      <c r="M44" s="51" cm="1">
        <f t="array" ref="M44">SUMPRODUCT(--(A3_Hinzu_Kürz!$D$7:$D$506=$B44&amp;" "&amp;$C44)+N("Bilanzposition"),A3_Hinzu_Kürz!$F$7:$F$506+N("Wert"))</f>
        <v>0</v>
      </c>
      <c r="N44" s="52">
        <f t="shared" si="16"/>
        <v>0</v>
      </c>
    </row>
    <row r="45" spans="1:14" x14ac:dyDescent="0.25">
      <c r="A45" s="59"/>
      <c r="B45" s="67" t="s">
        <v>165</v>
      </c>
      <c r="C45" s="72" t="s">
        <v>146</v>
      </c>
      <c r="D45" s="450"/>
      <c r="E45" s="450"/>
      <c r="F45" s="383"/>
      <c r="G45" s="383"/>
      <c r="H45" s="222">
        <f t="shared" si="15"/>
        <v>0</v>
      </c>
      <c r="I45" s="450"/>
      <c r="J45" s="419"/>
      <c r="K45" s="419"/>
      <c r="L45" s="419"/>
      <c r="M45" s="51" cm="1">
        <f t="array" ref="M45">SUMPRODUCT(--(A3_Hinzu_Kürz!$D$7:$D$506=$B45&amp;" "&amp;$C45)+N("Bilanzposition"),A3_Hinzu_Kürz!$F$7:$F$506+N("Wert"))</f>
        <v>0</v>
      </c>
      <c r="N45" s="52">
        <f t="shared" si="16"/>
        <v>0</v>
      </c>
    </row>
    <row r="46" spans="1:14" x14ac:dyDescent="0.25">
      <c r="A46" s="59"/>
      <c r="B46" s="67" t="s">
        <v>166</v>
      </c>
      <c r="C46" s="72" t="s">
        <v>167</v>
      </c>
      <c r="D46" s="450"/>
      <c r="E46" s="450"/>
      <c r="F46" s="383"/>
      <c r="G46" s="383"/>
      <c r="H46" s="222">
        <f t="shared" si="15"/>
        <v>0</v>
      </c>
      <c r="I46" s="450"/>
      <c r="J46" s="419"/>
      <c r="K46" s="419"/>
      <c r="L46" s="419"/>
      <c r="M46" s="51" cm="1">
        <f t="array" ref="M46">SUMPRODUCT(--(A3_Hinzu_Kürz!$D$7:$D$506=$B46&amp;" "&amp;$C46)+N("Bilanzposition"),A3_Hinzu_Kürz!$F$7:$F$506+N("Wert"))</f>
        <v>0</v>
      </c>
      <c r="N46" s="52">
        <f t="shared" si="16"/>
        <v>0</v>
      </c>
    </row>
    <row r="47" spans="1:14" x14ac:dyDescent="0.25">
      <c r="A47" s="59"/>
      <c r="B47" s="69" t="s">
        <v>168</v>
      </c>
      <c r="C47" s="70" t="s">
        <v>169</v>
      </c>
      <c r="D47" s="450"/>
      <c r="E47" s="450"/>
      <c r="F47" s="383"/>
      <c r="G47" s="383"/>
      <c r="H47" s="222">
        <f t="shared" si="15"/>
        <v>0</v>
      </c>
      <c r="I47" s="450"/>
      <c r="J47" s="419"/>
      <c r="K47" s="419"/>
      <c r="L47" s="419"/>
      <c r="M47" s="51" cm="1">
        <f t="array" ref="M47">SUMPRODUCT(--(A3_Hinzu_Kürz!$D$7:$D$506=$B47&amp;" "&amp;$C47)+N("Bilanzposition"),A3_Hinzu_Kürz!$F$7:$F$506+N("Wert"))</f>
        <v>0</v>
      </c>
      <c r="N47" s="52">
        <f t="shared" si="16"/>
        <v>0</v>
      </c>
    </row>
    <row r="48" spans="1:14" x14ac:dyDescent="0.25">
      <c r="A48" s="59"/>
      <c r="B48" s="69" t="s">
        <v>170</v>
      </c>
      <c r="C48" s="70" t="s">
        <v>171</v>
      </c>
      <c r="D48" s="51">
        <f>SUM(D49:D51)</f>
        <v>0</v>
      </c>
      <c r="E48" s="51">
        <f t="shared" ref="E48:N48" si="17">SUM(E49:E51)</f>
        <v>0</v>
      </c>
      <c r="F48" s="8">
        <f t="shared" si="17"/>
        <v>0</v>
      </c>
      <c r="G48" s="103">
        <f t="shared" si="17"/>
        <v>0</v>
      </c>
      <c r="H48" s="222">
        <f t="shared" si="17"/>
        <v>0</v>
      </c>
      <c r="I48" s="51">
        <f t="shared" si="17"/>
        <v>0</v>
      </c>
      <c r="J48" s="8">
        <f t="shared" si="17"/>
        <v>0</v>
      </c>
      <c r="K48" s="8">
        <f t="shared" si="17"/>
        <v>0</v>
      </c>
      <c r="L48" s="8">
        <f t="shared" si="17"/>
        <v>0</v>
      </c>
      <c r="M48" s="51">
        <f t="shared" si="17"/>
        <v>0</v>
      </c>
      <c r="N48" s="52">
        <f t="shared" si="17"/>
        <v>0</v>
      </c>
    </row>
    <row r="49" spans="1:14" x14ac:dyDescent="0.25">
      <c r="A49" s="59"/>
      <c r="B49" s="78" t="s">
        <v>172</v>
      </c>
      <c r="C49" s="66" t="s">
        <v>173</v>
      </c>
      <c r="D49" s="450"/>
      <c r="E49" s="450"/>
      <c r="F49" s="383"/>
      <c r="G49" s="383"/>
      <c r="H49" s="222">
        <f>I49+J49+K49</f>
        <v>0</v>
      </c>
      <c r="I49" s="450"/>
      <c r="J49" s="419"/>
      <c r="K49" s="419"/>
      <c r="L49" s="419"/>
      <c r="M49" s="51" cm="1">
        <f t="array" ref="M49">SUMPRODUCT(--(A3_Hinzu_Kürz!$D$7:$D$506=$B49&amp;" "&amp;$C49)+N("Bilanzposition"),A3_Hinzu_Kürz!$F$7:$F$506+N("Wert"))</f>
        <v>0</v>
      </c>
      <c r="N49" s="52">
        <f>K49+M49</f>
        <v>0</v>
      </c>
    </row>
    <row r="50" spans="1:14" x14ac:dyDescent="0.25">
      <c r="A50" s="59"/>
      <c r="B50" s="78" t="s">
        <v>174</v>
      </c>
      <c r="C50" s="66" t="s">
        <v>175</v>
      </c>
      <c r="D50" s="450"/>
      <c r="E50" s="450"/>
      <c r="F50" s="383"/>
      <c r="G50" s="383"/>
      <c r="H50" s="222">
        <f>I50+J50+K50</f>
        <v>0</v>
      </c>
      <c r="I50" s="450"/>
      <c r="J50" s="419"/>
      <c r="K50" s="419"/>
      <c r="L50" s="419"/>
      <c r="M50" s="51" cm="1">
        <f t="array" ref="M50">SUMPRODUCT(--(A3_Hinzu_Kürz!$D$7:$D$506=$B50&amp;" "&amp;$C50)+N("Bilanzposition"),A3_Hinzu_Kürz!$F$7:$F$506+N("Wert"))</f>
        <v>0</v>
      </c>
      <c r="N50" s="52">
        <f>K50+M50</f>
        <v>0</v>
      </c>
    </row>
    <row r="51" spans="1:14" x14ac:dyDescent="0.25">
      <c r="A51" s="59"/>
      <c r="B51" s="78" t="s">
        <v>176</v>
      </c>
      <c r="C51" s="66" t="s">
        <v>177</v>
      </c>
      <c r="D51" s="450"/>
      <c r="E51" s="450"/>
      <c r="F51" s="383"/>
      <c r="G51" s="383"/>
      <c r="H51" s="222">
        <f>I51+J51+K51</f>
        <v>0</v>
      </c>
      <c r="I51" s="450"/>
      <c r="J51" s="419"/>
      <c r="K51" s="419"/>
      <c r="L51" s="419"/>
      <c r="M51" s="51" cm="1">
        <f t="array" ref="M51">SUMPRODUCT(--(A3_Hinzu_Kürz!$D$7:$D$506=$B51&amp;" "&amp;$C51)+N("Bilanzposition"),A3_Hinzu_Kürz!$F$7:$F$506+N("Wert"))</f>
        <v>0</v>
      </c>
      <c r="N51" s="52">
        <f>K51+M51</f>
        <v>0</v>
      </c>
    </row>
    <row r="52" spans="1:14" x14ac:dyDescent="0.25">
      <c r="A52" s="59"/>
      <c r="B52" s="69" t="s">
        <v>178</v>
      </c>
      <c r="C52" s="70" t="s">
        <v>179</v>
      </c>
      <c r="D52" s="450"/>
      <c r="E52" s="450"/>
      <c r="F52" s="383"/>
      <c r="G52" s="383"/>
      <c r="H52" s="222">
        <f>I52+J52+K52</f>
        <v>0</v>
      </c>
      <c r="I52" s="450"/>
      <c r="J52" s="419"/>
      <c r="K52" s="419"/>
      <c r="L52" s="419"/>
      <c r="M52" s="51" cm="1">
        <f t="array" ref="M52">SUMPRODUCT(--(A3_Hinzu_Kürz!$D$7:$D$506=$B52&amp;" "&amp;$C52)+N("Bilanzposition"),A3_Hinzu_Kürz!$F$7:$F$506+N("Wert"))</f>
        <v>0</v>
      </c>
      <c r="N52" s="52">
        <f>K52+M52</f>
        <v>0</v>
      </c>
    </row>
    <row r="53" spans="1:14" x14ac:dyDescent="0.25">
      <c r="A53" s="59"/>
      <c r="B53" s="69" t="s">
        <v>180</v>
      </c>
      <c r="C53" s="70" t="s">
        <v>181</v>
      </c>
      <c r="D53" s="51">
        <f>SUM(D54:D56)</f>
        <v>0</v>
      </c>
      <c r="E53" s="51">
        <f t="shared" ref="E53:N53" si="18">SUM(E54:E56)</f>
        <v>0</v>
      </c>
      <c r="F53" s="8">
        <f t="shared" si="18"/>
        <v>0</v>
      </c>
      <c r="G53" s="103">
        <f t="shared" si="18"/>
        <v>0</v>
      </c>
      <c r="H53" s="222">
        <f t="shared" si="18"/>
        <v>0</v>
      </c>
      <c r="I53" s="51">
        <f t="shared" si="18"/>
        <v>0</v>
      </c>
      <c r="J53" s="8">
        <f t="shared" si="18"/>
        <v>0</v>
      </c>
      <c r="K53" s="8">
        <f t="shared" si="18"/>
        <v>0</v>
      </c>
      <c r="L53" s="8">
        <f t="shared" si="18"/>
        <v>0</v>
      </c>
      <c r="M53" s="51">
        <f t="shared" si="18"/>
        <v>0</v>
      </c>
      <c r="N53" s="52">
        <f t="shared" si="18"/>
        <v>0</v>
      </c>
    </row>
    <row r="54" spans="1:14" x14ac:dyDescent="0.25">
      <c r="A54" s="59"/>
      <c r="B54" s="78" t="s">
        <v>182</v>
      </c>
      <c r="C54" s="66" t="s">
        <v>183</v>
      </c>
      <c r="D54" s="450"/>
      <c r="E54" s="450"/>
      <c r="F54" s="383"/>
      <c r="G54" s="383"/>
      <c r="H54" s="222">
        <f>I54+J54+K54</f>
        <v>0</v>
      </c>
      <c r="I54" s="450"/>
      <c r="J54" s="419"/>
      <c r="K54" s="419"/>
      <c r="L54" s="419"/>
      <c r="M54" s="51" cm="1">
        <f t="array" ref="M54">SUMPRODUCT(--(A3_Hinzu_Kürz!$D$7:$D$506=$B54&amp;" "&amp;$C54)+N("Bilanzposition"),A3_Hinzu_Kürz!$F$7:$F$506+N("Wert"))</f>
        <v>0</v>
      </c>
      <c r="N54" s="52">
        <f>K54+M54</f>
        <v>0</v>
      </c>
    </row>
    <row r="55" spans="1:14" x14ac:dyDescent="0.25">
      <c r="A55" s="59"/>
      <c r="B55" s="78" t="s">
        <v>184</v>
      </c>
      <c r="C55" s="66" t="s">
        <v>185</v>
      </c>
      <c r="D55" s="450"/>
      <c r="E55" s="450"/>
      <c r="F55" s="383"/>
      <c r="G55" s="383"/>
      <c r="H55" s="222">
        <f>I55+J55+K55</f>
        <v>0</v>
      </c>
      <c r="I55" s="450"/>
      <c r="J55" s="419"/>
      <c r="K55" s="419"/>
      <c r="L55" s="419"/>
      <c r="M55" s="51" cm="1">
        <f t="array" ref="M55">SUMPRODUCT(--(A3_Hinzu_Kürz!$D$7:$D$506=$B55&amp;" "&amp;$C55)+N("Bilanzposition"),A3_Hinzu_Kürz!$F$7:$F$506+N("Wert"))</f>
        <v>0</v>
      </c>
      <c r="N55" s="52">
        <f>K55+M55</f>
        <v>0</v>
      </c>
    </row>
    <row r="56" spans="1:14" x14ac:dyDescent="0.25">
      <c r="A56" s="59"/>
      <c r="B56" s="78" t="s">
        <v>186</v>
      </c>
      <c r="C56" s="66" t="s">
        <v>187</v>
      </c>
      <c r="D56" s="450"/>
      <c r="E56" s="450"/>
      <c r="F56" s="383"/>
      <c r="G56" s="383"/>
      <c r="H56" s="222">
        <f>I56+J56+K56</f>
        <v>0</v>
      </c>
      <c r="I56" s="450"/>
      <c r="J56" s="419"/>
      <c r="K56" s="419"/>
      <c r="L56" s="419"/>
      <c r="M56" s="51" cm="1">
        <f t="array" ref="M56">SUMPRODUCT(--(A3_Hinzu_Kürz!$D$7:$D$506=$B56&amp;" "&amp;$C56)+N("Bilanzposition"),A3_Hinzu_Kürz!$F$7:$F$506+N("Wert"))</f>
        <v>0</v>
      </c>
      <c r="N56" s="52">
        <f>K56+M56</f>
        <v>0</v>
      </c>
    </row>
    <row r="57" spans="1:14" x14ac:dyDescent="0.25">
      <c r="A57" s="59"/>
      <c r="B57" s="79" t="s">
        <v>188</v>
      </c>
      <c r="C57" s="70" t="s">
        <v>189</v>
      </c>
      <c r="D57" s="51">
        <f>SUM(D58:D65)</f>
        <v>0</v>
      </c>
      <c r="E57" s="51">
        <f>SUM(E58:E65)</f>
        <v>0</v>
      </c>
      <c r="F57" s="8">
        <f t="shared" ref="F57:N57" si="19">SUM(F58:F65)</f>
        <v>0</v>
      </c>
      <c r="G57" s="103">
        <f t="shared" si="19"/>
        <v>0</v>
      </c>
      <c r="H57" s="222">
        <f>SUM(H58:H65)</f>
        <v>0</v>
      </c>
      <c r="I57" s="51">
        <f t="shared" si="19"/>
        <v>0</v>
      </c>
      <c r="J57" s="8">
        <f t="shared" si="19"/>
        <v>0</v>
      </c>
      <c r="K57" s="8">
        <f t="shared" si="19"/>
        <v>0</v>
      </c>
      <c r="L57" s="8">
        <f t="shared" si="19"/>
        <v>0</v>
      </c>
      <c r="M57" s="51">
        <f t="shared" si="19"/>
        <v>0</v>
      </c>
      <c r="N57" s="52">
        <f t="shared" si="19"/>
        <v>0</v>
      </c>
    </row>
    <row r="58" spans="1:14" x14ac:dyDescent="0.25">
      <c r="A58" s="59"/>
      <c r="B58" s="80" t="s">
        <v>190</v>
      </c>
      <c r="C58" s="66" t="s">
        <v>191</v>
      </c>
      <c r="D58" s="450"/>
      <c r="E58" s="450"/>
      <c r="F58" s="383"/>
      <c r="G58" s="383"/>
      <c r="H58" s="222">
        <f>I58+J58+K58</f>
        <v>0</v>
      </c>
      <c r="I58" s="450"/>
      <c r="J58" s="419"/>
      <c r="K58" s="419"/>
      <c r="L58" s="419"/>
      <c r="M58" s="51" cm="1">
        <f t="array" ref="M58">SUMPRODUCT(--(A3_Hinzu_Kürz!$D$7:$D$506=$B58&amp;" "&amp;$C58)+N("Bilanzposition"),A3_Hinzu_Kürz!$F$7:$F$506+N("Wert"))</f>
        <v>0</v>
      </c>
      <c r="N58" s="52">
        <f>K58+M58</f>
        <v>0</v>
      </c>
    </row>
    <row r="59" spans="1:14" x14ac:dyDescent="0.25">
      <c r="A59" s="59"/>
      <c r="B59" s="78" t="s">
        <v>192</v>
      </c>
      <c r="C59" s="66" t="s">
        <v>193</v>
      </c>
      <c r="D59" s="450"/>
      <c r="E59" s="450"/>
      <c r="F59" s="383"/>
      <c r="G59" s="383"/>
      <c r="H59" s="222">
        <f t="shared" ref="H59:H68" si="20">I59+J59+K59</f>
        <v>0</v>
      </c>
      <c r="I59" s="450"/>
      <c r="J59" s="419"/>
      <c r="K59" s="419"/>
      <c r="L59" s="419"/>
      <c r="M59" s="51" cm="1">
        <f t="array" ref="M59">SUMPRODUCT(--(A3_Hinzu_Kürz!$D$7:$D$506=$B59&amp;" "&amp;$C59)+N("Bilanzposition"),A3_Hinzu_Kürz!$F$7:$F$506+N("Wert"))</f>
        <v>0</v>
      </c>
      <c r="N59" s="52">
        <f t="shared" ref="N59:N68" si="21">K59+M59</f>
        <v>0</v>
      </c>
    </row>
    <row r="60" spans="1:14" x14ac:dyDescent="0.25">
      <c r="A60" s="59"/>
      <c r="B60" s="80" t="s">
        <v>194</v>
      </c>
      <c r="C60" s="66" t="s">
        <v>195</v>
      </c>
      <c r="D60" s="450"/>
      <c r="E60" s="450"/>
      <c r="F60" s="383"/>
      <c r="G60" s="383"/>
      <c r="H60" s="222">
        <f t="shared" si="20"/>
        <v>0</v>
      </c>
      <c r="I60" s="450"/>
      <c r="J60" s="419"/>
      <c r="K60" s="419"/>
      <c r="L60" s="419"/>
      <c r="M60" s="51" cm="1">
        <f t="array" ref="M60">SUMPRODUCT(--(A3_Hinzu_Kürz!$D$7:$D$506=$B60&amp;" "&amp;$C60)+N("Bilanzposition"),A3_Hinzu_Kürz!$F$7:$F$506+N("Wert"))</f>
        <v>0</v>
      </c>
      <c r="N60" s="52">
        <f t="shared" si="21"/>
        <v>0</v>
      </c>
    </row>
    <row r="61" spans="1:14" x14ac:dyDescent="0.25">
      <c r="A61" s="59"/>
      <c r="B61" s="78" t="s">
        <v>196</v>
      </c>
      <c r="C61" s="66" t="s">
        <v>197</v>
      </c>
      <c r="D61" s="450"/>
      <c r="E61" s="450"/>
      <c r="F61" s="383"/>
      <c r="G61" s="383"/>
      <c r="H61" s="222">
        <f t="shared" si="20"/>
        <v>0</v>
      </c>
      <c r="I61" s="450"/>
      <c r="J61" s="419"/>
      <c r="K61" s="419"/>
      <c r="L61" s="419"/>
      <c r="M61" s="51" cm="1">
        <f t="array" ref="M61">SUMPRODUCT(--(A3_Hinzu_Kürz!$D$7:$D$506=$B61&amp;" "&amp;$C61)+N("Bilanzposition"),A3_Hinzu_Kürz!$F$7:$F$506+N("Wert"))</f>
        <v>0</v>
      </c>
      <c r="N61" s="52">
        <f t="shared" si="21"/>
        <v>0</v>
      </c>
    </row>
    <row r="62" spans="1:14" ht="30" x14ac:dyDescent="0.25">
      <c r="A62" s="59"/>
      <c r="B62" s="80" t="s">
        <v>198</v>
      </c>
      <c r="C62" s="66" t="s">
        <v>199</v>
      </c>
      <c r="D62" s="450"/>
      <c r="E62" s="450"/>
      <c r="F62" s="383"/>
      <c r="G62" s="383"/>
      <c r="H62" s="222">
        <f t="shared" si="20"/>
        <v>0</v>
      </c>
      <c r="I62" s="450"/>
      <c r="J62" s="419"/>
      <c r="K62" s="419"/>
      <c r="L62" s="419"/>
      <c r="M62" s="51" cm="1">
        <f t="array" ref="M62">SUMPRODUCT(--(A3_Hinzu_Kürz!$D$7:$D$506=$B62&amp;" "&amp;$C62)+N("Bilanzposition"),A3_Hinzu_Kürz!$F$7:$F$506+N("Wert"))</f>
        <v>0</v>
      </c>
      <c r="N62" s="52">
        <f t="shared" si="21"/>
        <v>0</v>
      </c>
    </row>
    <row r="63" spans="1:14" x14ac:dyDescent="0.25">
      <c r="A63" s="59"/>
      <c r="B63" s="78" t="s">
        <v>200</v>
      </c>
      <c r="C63" s="66" t="s">
        <v>201</v>
      </c>
      <c r="D63" s="450"/>
      <c r="E63" s="450"/>
      <c r="F63" s="383"/>
      <c r="G63" s="383"/>
      <c r="H63" s="222">
        <f t="shared" si="20"/>
        <v>0</v>
      </c>
      <c r="I63" s="450"/>
      <c r="J63" s="419"/>
      <c r="K63" s="419"/>
      <c r="L63" s="419"/>
      <c r="M63" s="51" cm="1">
        <f t="array" ref="M63">SUMPRODUCT(--(A3_Hinzu_Kürz!$D$7:$D$506=$B63&amp;" "&amp;$C63)+N("Bilanzposition"),A3_Hinzu_Kürz!$F$7:$F$506+N("Wert"))</f>
        <v>0</v>
      </c>
      <c r="N63" s="52">
        <f t="shared" si="21"/>
        <v>0</v>
      </c>
    </row>
    <row r="64" spans="1:14" ht="30" x14ac:dyDescent="0.25">
      <c r="A64" s="59"/>
      <c r="B64" s="80" t="s">
        <v>202</v>
      </c>
      <c r="C64" s="66" t="s">
        <v>203</v>
      </c>
      <c r="D64" s="450"/>
      <c r="E64" s="450"/>
      <c r="F64" s="383"/>
      <c r="G64" s="383"/>
      <c r="H64" s="222">
        <f t="shared" si="20"/>
        <v>0</v>
      </c>
      <c r="I64" s="450"/>
      <c r="J64" s="419"/>
      <c r="K64" s="419"/>
      <c r="L64" s="419"/>
      <c r="M64" s="51" cm="1">
        <f t="array" ref="M64">SUMPRODUCT(--(A3_Hinzu_Kürz!$D$7:$D$506=$B64&amp;" "&amp;$C64)+N("Bilanzposition"),A3_Hinzu_Kürz!$F$7:$F$506+N("Wert"))</f>
        <v>0</v>
      </c>
      <c r="N64" s="52">
        <f t="shared" si="21"/>
        <v>0</v>
      </c>
    </row>
    <row r="65" spans="1:14" x14ac:dyDescent="0.25">
      <c r="A65" s="59"/>
      <c r="B65" s="78" t="s">
        <v>204</v>
      </c>
      <c r="C65" s="66" t="s">
        <v>205</v>
      </c>
      <c r="D65" s="450"/>
      <c r="E65" s="450"/>
      <c r="F65" s="383"/>
      <c r="G65" s="383"/>
      <c r="H65" s="222">
        <f t="shared" si="20"/>
        <v>0</v>
      </c>
      <c r="I65" s="450"/>
      <c r="J65" s="419"/>
      <c r="K65" s="419"/>
      <c r="L65" s="419"/>
      <c r="M65" s="51" cm="1">
        <f t="array" ref="M65">SUMPRODUCT(--(A3_Hinzu_Kürz!$D$7:$D$506=$B65&amp;" "&amp;$C65)+N("Bilanzposition"),A3_Hinzu_Kürz!$F$7:$F$506+N("Wert"))</f>
        <v>0</v>
      </c>
      <c r="N65" s="52">
        <f t="shared" si="21"/>
        <v>0</v>
      </c>
    </row>
    <row r="66" spans="1:14" x14ac:dyDescent="0.25">
      <c r="A66" s="59"/>
      <c r="B66" s="69" t="s">
        <v>206</v>
      </c>
      <c r="C66" s="70" t="s">
        <v>148</v>
      </c>
      <c r="D66" s="450"/>
      <c r="E66" s="450"/>
      <c r="F66" s="383"/>
      <c r="G66" s="383"/>
      <c r="H66" s="222">
        <f t="shared" si="20"/>
        <v>0</v>
      </c>
      <c r="I66" s="450"/>
      <c r="J66" s="419"/>
      <c r="K66" s="419"/>
      <c r="L66" s="419"/>
      <c r="M66" s="51" cm="1">
        <f t="array" ref="M66">SUMPRODUCT(--(A3_Hinzu_Kürz!$D$7:$D$506=$B66&amp;" "&amp;$C66)+N("Bilanzposition"),A3_Hinzu_Kürz!$F$7:$F$506+N("Wert"))</f>
        <v>0</v>
      </c>
      <c r="N66" s="52">
        <f t="shared" si="21"/>
        <v>0</v>
      </c>
    </row>
    <row r="67" spans="1:14" x14ac:dyDescent="0.25">
      <c r="A67" s="59"/>
      <c r="B67" s="69" t="s">
        <v>207</v>
      </c>
      <c r="C67" s="70" t="s">
        <v>208</v>
      </c>
      <c r="D67" s="450"/>
      <c r="E67" s="450"/>
      <c r="F67" s="383"/>
      <c r="G67" s="383"/>
      <c r="H67" s="222">
        <f t="shared" si="20"/>
        <v>0</v>
      </c>
      <c r="I67" s="450"/>
      <c r="J67" s="419"/>
      <c r="K67" s="419"/>
      <c r="L67" s="419"/>
      <c r="M67" s="51" cm="1">
        <f t="array" ref="M67">SUMPRODUCT(--(A3_Hinzu_Kürz!$D$7:$D$506=$B67&amp;" "&amp;$C67)+N("Bilanzposition"),A3_Hinzu_Kürz!$F$7:$F$506+N("Wert"))</f>
        <v>0</v>
      </c>
      <c r="N67" s="52">
        <f t="shared" si="21"/>
        <v>0</v>
      </c>
    </row>
    <row r="68" spans="1:14" ht="15.75" thickBot="1" x14ac:dyDescent="0.3">
      <c r="A68" s="59"/>
      <c r="B68" s="81" t="s">
        <v>209</v>
      </c>
      <c r="C68" s="82" t="s">
        <v>146</v>
      </c>
      <c r="D68" s="453"/>
      <c r="E68" s="453"/>
      <c r="F68" s="454"/>
      <c r="G68" s="454"/>
      <c r="H68" s="224">
        <f t="shared" si="20"/>
        <v>0</v>
      </c>
      <c r="I68" s="453"/>
      <c r="J68" s="454"/>
      <c r="K68" s="454"/>
      <c r="L68" s="455"/>
      <c r="M68" s="107" cm="1">
        <f t="array" ref="M68">SUMPRODUCT(--(A3_Hinzu_Kürz!$D$7:$D$506=$B68&amp;" "&amp;$C68)+N("Bilanzposition"),A3_Hinzu_Kürz!$F$7:$F$506+N("Wert"))</f>
        <v>0</v>
      </c>
      <c r="N68" s="53">
        <f t="shared" si="21"/>
        <v>0</v>
      </c>
    </row>
    <row r="69" spans="1:14" x14ac:dyDescent="0.25">
      <c r="D69" s="447"/>
      <c r="M69" s="448"/>
      <c r="N69" s="449"/>
    </row>
    <row r="70" spans="1:14" ht="15.75" thickBot="1" x14ac:dyDescent="0.3">
      <c r="D70" s="447"/>
      <c r="M70" s="448"/>
      <c r="N70" s="449"/>
    </row>
    <row r="71" spans="1:14" ht="15.75" x14ac:dyDescent="0.25">
      <c r="B71" s="329" t="str">
        <f xml:space="preserve"> "Bilanz des Jahres " &amp; A_Stammdaten!$B$11 -1 &amp; ""</f>
        <v>Bilanz des Jahres -1</v>
      </c>
      <c r="C71" s="330"/>
      <c r="D71" s="205"/>
      <c r="E71" s="206"/>
      <c r="F71" s="207"/>
      <c r="G71" s="238"/>
      <c r="H71" s="239"/>
      <c r="I71" s="206"/>
      <c r="J71" s="208"/>
      <c r="K71" s="208"/>
      <c r="L71" s="208"/>
      <c r="M71" s="209"/>
      <c r="N71" s="210"/>
    </row>
    <row r="72" spans="1:14" x14ac:dyDescent="0.25">
      <c r="B72" s="57"/>
      <c r="C72" s="216" t="s">
        <v>97</v>
      </c>
      <c r="D72" s="51" t="str">
        <f>IF(ISERROR(D107/D106),"",D107/D106)</f>
        <v/>
      </c>
      <c r="E72" s="51" t="str">
        <f>IF(ISERROR(E107/E106),"",E107/E106)</f>
        <v/>
      </c>
      <c r="F72" s="8" t="str">
        <f>IF(ISERROR(F107/F106),"",F107/F106)</f>
        <v/>
      </c>
      <c r="G72" s="8" t="str">
        <f t="shared" ref="G72:H72" si="22">IF(ISERROR(G107/G106),"",G107/G106)</f>
        <v/>
      </c>
      <c r="H72" s="8" t="str">
        <f t="shared" si="22"/>
        <v/>
      </c>
      <c r="I72" s="51" t="str">
        <f>IF(ISERROR(I107/I106),"",I107/I106)</f>
        <v/>
      </c>
      <c r="J72" s="8" t="str">
        <f>IF(ISERROR(J107/J106),"",J107/J106)</f>
        <v/>
      </c>
      <c r="K72" s="8" t="str">
        <f t="shared" ref="K72:L72" si="23">IF(ISERROR(K107/K106),"",K107/K106)</f>
        <v/>
      </c>
      <c r="L72" s="8" t="str">
        <f t="shared" si="23"/>
        <v/>
      </c>
      <c r="M72" s="51"/>
      <c r="N72" s="52" t="str">
        <f>IF(ISERROR(N107/N106),"",N107/N106)</f>
        <v/>
      </c>
    </row>
    <row r="73" spans="1:14" x14ac:dyDescent="0.25">
      <c r="B73" s="60" t="s">
        <v>98</v>
      </c>
      <c r="C73" s="217" t="s">
        <v>99</v>
      </c>
      <c r="D73" s="51">
        <f>SUM(D74,D92,D102:D104)</f>
        <v>0</v>
      </c>
      <c r="E73" s="51">
        <f>SUM(E74,E92,E102:E104)</f>
        <v>0</v>
      </c>
      <c r="F73" s="8">
        <f t="shared" ref="F73:N73" si="24">SUM(F74,F92,F102:F104)</f>
        <v>0</v>
      </c>
      <c r="G73" s="103">
        <f t="shared" si="24"/>
        <v>0</v>
      </c>
      <c r="H73" s="222">
        <f t="shared" si="24"/>
        <v>0</v>
      </c>
      <c r="I73" s="51">
        <f t="shared" si="24"/>
        <v>0</v>
      </c>
      <c r="J73" s="8">
        <f t="shared" si="24"/>
        <v>0</v>
      </c>
      <c r="K73" s="8">
        <f t="shared" si="24"/>
        <v>0</v>
      </c>
      <c r="L73" s="8">
        <f t="shared" si="24"/>
        <v>0</v>
      </c>
      <c r="M73" s="51">
        <f t="shared" si="24"/>
        <v>0</v>
      </c>
      <c r="N73" s="52">
        <f t="shared" si="24"/>
        <v>0</v>
      </c>
    </row>
    <row r="74" spans="1:14" x14ac:dyDescent="0.25">
      <c r="B74" s="61" t="s">
        <v>210</v>
      </c>
      <c r="C74" s="218" t="s">
        <v>100</v>
      </c>
      <c r="D74" s="51">
        <f>SUM(D75,D80,D85)</f>
        <v>0</v>
      </c>
      <c r="E74" s="51">
        <f>SUM(E75,E80,E85)</f>
        <v>0</v>
      </c>
      <c r="F74" s="8">
        <f t="shared" ref="F74:N74" si="25">SUM(F75,F80,F85)</f>
        <v>0</v>
      </c>
      <c r="G74" s="103">
        <f t="shared" si="25"/>
        <v>0</v>
      </c>
      <c r="H74" s="222">
        <f t="shared" si="25"/>
        <v>0</v>
      </c>
      <c r="I74" s="51">
        <f t="shared" si="25"/>
        <v>0</v>
      </c>
      <c r="J74" s="8">
        <f t="shared" si="25"/>
        <v>0</v>
      </c>
      <c r="K74" s="8">
        <f t="shared" si="25"/>
        <v>0</v>
      </c>
      <c r="L74" s="8">
        <f t="shared" si="25"/>
        <v>0</v>
      </c>
      <c r="M74" s="51">
        <f t="shared" si="25"/>
        <v>0</v>
      </c>
      <c r="N74" s="52">
        <f t="shared" si="25"/>
        <v>0</v>
      </c>
    </row>
    <row r="75" spans="1:14" x14ac:dyDescent="0.25">
      <c r="B75" s="63" t="s">
        <v>101</v>
      </c>
      <c r="C75" s="216" t="s">
        <v>102</v>
      </c>
      <c r="D75" s="51">
        <f>SUM(D76:D79)</f>
        <v>0</v>
      </c>
      <c r="E75" s="213">
        <f>SUM(E76:E79)</f>
        <v>0</v>
      </c>
      <c r="F75" s="164">
        <f t="shared" ref="F75:N75" si="26">SUM(F76:F79)</f>
        <v>0</v>
      </c>
      <c r="G75" s="103">
        <f t="shared" si="26"/>
        <v>0</v>
      </c>
      <c r="H75" s="222">
        <f t="shared" si="26"/>
        <v>0</v>
      </c>
      <c r="I75" s="51">
        <f t="shared" si="26"/>
        <v>0</v>
      </c>
      <c r="J75" s="8">
        <f t="shared" si="26"/>
        <v>0</v>
      </c>
      <c r="K75" s="8">
        <f t="shared" si="26"/>
        <v>0</v>
      </c>
      <c r="L75" s="8">
        <f t="shared" si="26"/>
        <v>0</v>
      </c>
      <c r="M75" s="51">
        <f t="shared" si="26"/>
        <v>0</v>
      </c>
      <c r="N75" s="52">
        <f t="shared" si="26"/>
        <v>0</v>
      </c>
    </row>
    <row r="76" spans="1:14" x14ac:dyDescent="0.25">
      <c r="B76" s="64" t="s">
        <v>103</v>
      </c>
      <c r="C76" s="219" t="s">
        <v>104</v>
      </c>
      <c r="D76" s="450"/>
      <c r="E76" s="450"/>
      <c r="F76" s="383"/>
      <c r="G76" s="383"/>
      <c r="H76" s="222">
        <f>I76+J76+K76</f>
        <v>0</v>
      </c>
      <c r="I76" s="450"/>
      <c r="J76" s="419"/>
      <c r="K76" s="419"/>
      <c r="L76" s="419"/>
      <c r="M76" s="51" cm="1">
        <f t="array" ref="M76">SUMPRODUCT(--(A3_Hinzu_Kürz!$D$7:$D$506=$B76&amp;" "&amp;$C76)+N("Bilanzposition"),A3_Hinzu_Kürz!$E$7:$E$506+N("Wert"))</f>
        <v>0</v>
      </c>
      <c r="N76" s="52">
        <f>K76+M76</f>
        <v>0</v>
      </c>
    </row>
    <row r="77" spans="1:14" ht="30" x14ac:dyDescent="0.25">
      <c r="B77" s="65" t="s">
        <v>105</v>
      </c>
      <c r="C77" s="66" t="s">
        <v>106</v>
      </c>
      <c r="D77" s="450"/>
      <c r="E77" s="451"/>
      <c r="F77" s="452"/>
      <c r="G77" s="383"/>
      <c r="H77" s="222">
        <f>I77+J77+K77</f>
        <v>0</v>
      </c>
      <c r="I77" s="450"/>
      <c r="J77" s="419"/>
      <c r="K77" s="419"/>
      <c r="L77" s="419"/>
      <c r="M77" s="51" cm="1">
        <f t="array" ref="M77">SUMPRODUCT(--(A3_Hinzu_Kürz!$D$7:$D$506=$B77&amp;" "&amp;$C77)+N("Bilanzposition"),A3_Hinzu_Kürz!$E$7:$E$506+N("Wert"))</f>
        <v>0</v>
      </c>
      <c r="N77" s="52">
        <f>K77+M77</f>
        <v>0</v>
      </c>
    </row>
    <row r="78" spans="1:14" x14ac:dyDescent="0.25">
      <c r="B78" s="65" t="s">
        <v>107</v>
      </c>
      <c r="C78" s="66" t="s">
        <v>108</v>
      </c>
      <c r="D78" s="450"/>
      <c r="E78" s="450"/>
      <c r="F78" s="383"/>
      <c r="G78" s="383"/>
      <c r="H78" s="222">
        <f>I78+J78+K78</f>
        <v>0</v>
      </c>
      <c r="I78" s="450"/>
      <c r="J78" s="419"/>
      <c r="K78" s="419"/>
      <c r="L78" s="419"/>
      <c r="M78" s="51" cm="1">
        <f t="array" ref="M78">SUMPRODUCT(--(A3_Hinzu_Kürz!$D$7:$D$506=$B78&amp;" "&amp;$C78)+N("Bilanzposition"),A3_Hinzu_Kürz!$E$7:$E$506+N("Wert"))</f>
        <v>0</v>
      </c>
      <c r="N78" s="52">
        <f>K78+M78</f>
        <v>0</v>
      </c>
    </row>
    <row r="79" spans="1:14" x14ac:dyDescent="0.25">
      <c r="B79" s="65" t="s">
        <v>109</v>
      </c>
      <c r="C79" s="66" t="s">
        <v>110</v>
      </c>
      <c r="D79" s="450"/>
      <c r="E79" s="450"/>
      <c r="F79" s="383"/>
      <c r="G79" s="383"/>
      <c r="H79" s="222">
        <f>I79+J79+K79</f>
        <v>0</v>
      </c>
      <c r="I79" s="450"/>
      <c r="J79" s="419"/>
      <c r="K79" s="419"/>
      <c r="L79" s="419"/>
      <c r="M79" s="51" cm="1">
        <f t="array" ref="M79">SUMPRODUCT(--(A3_Hinzu_Kürz!$D$7:$D$506=$B79&amp;" "&amp;$C79)+N("Bilanzposition"),A3_Hinzu_Kürz!$E$7:$E$506+N("Wert"))</f>
        <v>0</v>
      </c>
      <c r="N79" s="52">
        <f>K79+M79</f>
        <v>0</v>
      </c>
    </row>
    <row r="80" spans="1:14" x14ac:dyDescent="0.25">
      <c r="B80" s="67" t="s">
        <v>111</v>
      </c>
      <c r="C80" s="68" t="s">
        <v>112</v>
      </c>
      <c r="D80" s="51">
        <f>SUM(D81:D84)</f>
        <v>0</v>
      </c>
      <c r="E80" s="51">
        <f>SUM(E81:E84)</f>
        <v>0</v>
      </c>
      <c r="F80" s="8">
        <f t="shared" ref="F80:N80" si="27">SUM(F81:F84)</f>
        <v>0</v>
      </c>
      <c r="G80" s="103">
        <f t="shared" si="27"/>
        <v>0</v>
      </c>
      <c r="H80" s="222">
        <f>SUM(H81:H84)</f>
        <v>0</v>
      </c>
      <c r="I80" s="51">
        <f t="shared" si="27"/>
        <v>0</v>
      </c>
      <c r="J80" s="8">
        <f t="shared" si="27"/>
        <v>0</v>
      </c>
      <c r="K80" s="8">
        <f t="shared" si="27"/>
        <v>0</v>
      </c>
      <c r="L80" s="8">
        <f t="shared" si="27"/>
        <v>0</v>
      </c>
      <c r="M80" s="51">
        <f t="shared" si="27"/>
        <v>0</v>
      </c>
      <c r="N80" s="52">
        <f t="shared" si="27"/>
        <v>0</v>
      </c>
    </row>
    <row r="81" spans="2:14" ht="30" x14ac:dyDescent="0.25">
      <c r="B81" s="65" t="s">
        <v>113</v>
      </c>
      <c r="C81" s="66" t="s">
        <v>114</v>
      </c>
      <c r="D81" s="450"/>
      <c r="E81" s="450"/>
      <c r="F81" s="383"/>
      <c r="G81" s="383"/>
      <c r="H81" s="222">
        <f>I81+J81+K81</f>
        <v>0</v>
      </c>
      <c r="I81" s="450"/>
      <c r="J81" s="419"/>
      <c r="K81" s="419"/>
      <c r="L81" s="419"/>
      <c r="M81" s="51" cm="1">
        <f t="array" ref="M81">SUMPRODUCT(--(A3_Hinzu_Kürz!$D$7:$D$506=$B81&amp;" "&amp;$C81)+N("Bilanzposition"),A3_Hinzu_Kürz!$E$7:$E$506+N("Wert"))</f>
        <v>0</v>
      </c>
      <c r="N81" s="52">
        <f>K81+M81</f>
        <v>0</v>
      </c>
    </row>
    <row r="82" spans="2:14" x14ac:dyDescent="0.25">
      <c r="B82" s="65" t="s">
        <v>115</v>
      </c>
      <c r="C82" s="66" t="s">
        <v>116</v>
      </c>
      <c r="D82" s="450"/>
      <c r="E82" s="450"/>
      <c r="F82" s="383"/>
      <c r="G82" s="383"/>
      <c r="H82" s="222">
        <f>I82+J82+K82</f>
        <v>0</v>
      </c>
      <c r="I82" s="450"/>
      <c r="J82" s="419"/>
      <c r="K82" s="419"/>
      <c r="L82" s="419"/>
      <c r="M82" s="51" cm="1">
        <f t="array" ref="M82">SUMPRODUCT(--(A3_Hinzu_Kürz!$D$7:$D$506=$B82&amp;" "&amp;$C82)+N("Bilanzposition"),A3_Hinzu_Kürz!$E$7:$E$506+N("Wert"))</f>
        <v>0</v>
      </c>
      <c r="N82" s="52">
        <f>K82+M82</f>
        <v>0</v>
      </c>
    </row>
    <row r="83" spans="2:14" x14ac:dyDescent="0.25">
      <c r="B83" s="65" t="s">
        <v>117</v>
      </c>
      <c r="C83" s="66" t="s">
        <v>118</v>
      </c>
      <c r="D83" s="450"/>
      <c r="E83" s="450"/>
      <c r="F83" s="383"/>
      <c r="G83" s="383"/>
      <c r="H83" s="222">
        <f>I83+J83+K83</f>
        <v>0</v>
      </c>
      <c r="I83" s="450"/>
      <c r="J83" s="419"/>
      <c r="K83" s="419"/>
      <c r="L83" s="419"/>
      <c r="M83" s="51" cm="1">
        <f t="array" ref="M83">SUMPRODUCT(--(A3_Hinzu_Kürz!$D$7:$D$506=$B83&amp;" "&amp;$C83)+N("Bilanzposition"),A3_Hinzu_Kürz!$E$7:$E$506+N("Wert"))</f>
        <v>0</v>
      </c>
      <c r="N83" s="52">
        <f>K83+M83</f>
        <v>0</v>
      </c>
    </row>
    <row r="84" spans="2:14" x14ac:dyDescent="0.25">
      <c r="B84" s="65" t="s">
        <v>119</v>
      </c>
      <c r="C84" s="66" t="s">
        <v>120</v>
      </c>
      <c r="D84" s="450"/>
      <c r="E84" s="450"/>
      <c r="F84" s="383"/>
      <c r="G84" s="383"/>
      <c r="H84" s="222">
        <f>I84+J84+K84</f>
        <v>0</v>
      </c>
      <c r="I84" s="450"/>
      <c r="J84" s="419"/>
      <c r="K84" s="419"/>
      <c r="L84" s="419"/>
      <c r="M84" s="51" cm="1">
        <f t="array" ref="M84">SUMPRODUCT(--(A3_Hinzu_Kürz!$D$7:$D$506=$B84&amp;" "&amp;$C84)+N("Bilanzposition"),A3_Hinzu_Kürz!$E$7:$E$506+N("Wert"))</f>
        <v>0</v>
      </c>
      <c r="N84" s="52">
        <f>K84+M84</f>
        <v>0</v>
      </c>
    </row>
    <row r="85" spans="2:14" x14ac:dyDescent="0.25">
      <c r="B85" s="67" t="s">
        <v>121</v>
      </c>
      <c r="C85" s="68" t="s">
        <v>122</v>
      </c>
      <c r="D85" s="51">
        <f>SUM(D86:D91)</f>
        <v>0</v>
      </c>
      <c r="E85" s="51">
        <f>SUM(E86:E91)</f>
        <v>0</v>
      </c>
      <c r="F85" s="8">
        <f t="shared" ref="F85:N85" si="28">SUM(F86:F91)</f>
        <v>0</v>
      </c>
      <c r="G85" s="103">
        <f t="shared" si="28"/>
        <v>0</v>
      </c>
      <c r="H85" s="222">
        <f t="shared" si="28"/>
        <v>0</v>
      </c>
      <c r="I85" s="51">
        <f t="shared" si="28"/>
        <v>0</v>
      </c>
      <c r="J85" s="8">
        <f t="shared" si="28"/>
        <v>0</v>
      </c>
      <c r="K85" s="8">
        <f t="shared" si="28"/>
        <v>0</v>
      </c>
      <c r="L85" s="8">
        <f t="shared" si="28"/>
        <v>0</v>
      </c>
      <c r="M85" s="51">
        <f t="shared" si="28"/>
        <v>0</v>
      </c>
      <c r="N85" s="52">
        <f t="shared" si="28"/>
        <v>0</v>
      </c>
    </row>
    <row r="86" spans="2:14" x14ac:dyDescent="0.25">
      <c r="B86" s="65" t="s">
        <v>123</v>
      </c>
      <c r="C86" s="66" t="s">
        <v>124</v>
      </c>
      <c r="D86" s="450"/>
      <c r="E86" s="450"/>
      <c r="F86" s="383"/>
      <c r="G86" s="383"/>
      <c r="H86" s="222">
        <f>I86+J86+K86</f>
        <v>0</v>
      </c>
      <c r="I86" s="450"/>
      <c r="J86" s="419"/>
      <c r="K86" s="419"/>
      <c r="L86" s="419"/>
      <c r="M86" s="51" cm="1">
        <f t="array" ref="M86">SUMPRODUCT(--(A3_Hinzu_Kürz!$D$7:$D$506=$B86&amp;" "&amp;$C86)+N("Bilanzposition"),A3_Hinzu_Kürz!$E$7:$E$506+N("Wert"))</f>
        <v>0</v>
      </c>
      <c r="N86" s="52">
        <f t="shared" ref="N86:N91" si="29">K86+M86</f>
        <v>0</v>
      </c>
    </row>
    <row r="87" spans="2:14" x14ac:dyDescent="0.25">
      <c r="B87" s="65" t="s">
        <v>125</v>
      </c>
      <c r="C87" s="66" t="s">
        <v>126</v>
      </c>
      <c r="D87" s="450"/>
      <c r="E87" s="450"/>
      <c r="F87" s="383"/>
      <c r="G87" s="383"/>
      <c r="H87" s="222">
        <f t="shared" ref="H87:H91" si="30">I87+J87+K87</f>
        <v>0</v>
      </c>
      <c r="I87" s="450"/>
      <c r="J87" s="419"/>
      <c r="K87" s="419"/>
      <c r="L87" s="419"/>
      <c r="M87" s="51" cm="1">
        <f t="array" ref="M87">SUMPRODUCT(--(A3_Hinzu_Kürz!$D$7:$D$506=$B87&amp;" "&amp;$C87)+N("Bilanzposition"),A3_Hinzu_Kürz!$E$7:$E$506+N("Wert"))</f>
        <v>0</v>
      </c>
      <c r="N87" s="52">
        <f t="shared" si="29"/>
        <v>0</v>
      </c>
    </row>
    <row r="88" spans="2:14" x14ac:dyDescent="0.25">
      <c r="B88" s="65" t="s">
        <v>127</v>
      </c>
      <c r="C88" s="66" t="s">
        <v>128</v>
      </c>
      <c r="D88" s="450"/>
      <c r="E88" s="450"/>
      <c r="F88" s="383"/>
      <c r="G88" s="383"/>
      <c r="H88" s="222">
        <f t="shared" si="30"/>
        <v>0</v>
      </c>
      <c r="I88" s="450"/>
      <c r="J88" s="419"/>
      <c r="K88" s="419"/>
      <c r="L88" s="419"/>
      <c r="M88" s="51" cm="1">
        <f t="array" ref="M88">SUMPRODUCT(--(A3_Hinzu_Kürz!$D$7:$D$506=$B88&amp;" "&amp;$C88)+N("Bilanzposition"),A3_Hinzu_Kürz!$E$7:$E$506+N("Wert"))</f>
        <v>0</v>
      </c>
      <c r="N88" s="52">
        <f t="shared" si="29"/>
        <v>0</v>
      </c>
    </row>
    <row r="89" spans="2:14" x14ac:dyDescent="0.25">
      <c r="B89" s="65" t="s">
        <v>129</v>
      </c>
      <c r="C89" s="66" t="s">
        <v>130</v>
      </c>
      <c r="D89" s="450"/>
      <c r="E89" s="450"/>
      <c r="F89" s="383"/>
      <c r="G89" s="383"/>
      <c r="H89" s="222">
        <f t="shared" si="30"/>
        <v>0</v>
      </c>
      <c r="I89" s="450"/>
      <c r="J89" s="419"/>
      <c r="K89" s="419"/>
      <c r="L89" s="419"/>
      <c r="M89" s="51" cm="1">
        <f t="array" ref="M89">SUMPRODUCT(--(A3_Hinzu_Kürz!$D$7:$D$506=$B89&amp;" "&amp;$C89)+N("Bilanzposition"),A3_Hinzu_Kürz!$E$7:$E$506+N("Wert"))</f>
        <v>0</v>
      </c>
      <c r="N89" s="52">
        <f t="shared" si="29"/>
        <v>0</v>
      </c>
    </row>
    <row r="90" spans="2:14" x14ac:dyDescent="0.25">
      <c r="B90" s="65" t="s">
        <v>131</v>
      </c>
      <c r="C90" s="66" t="s">
        <v>132</v>
      </c>
      <c r="D90" s="450"/>
      <c r="E90" s="450"/>
      <c r="F90" s="383"/>
      <c r="G90" s="383"/>
      <c r="H90" s="222">
        <f t="shared" si="30"/>
        <v>0</v>
      </c>
      <c r="I90" s="450"/>
      <c r="J90" s="419"/>
      <c r="K90" s="419"/>
      <c r="L90" s="419"/>
      <c r="M90" s="51" cm="1">
        <f t="array" ref="M90">SUMPRODUCT(--(A3_Hinzu_Kürz!$D$7:$D$506=$B90&amp;" "&amp;$C90)+N("Bilanzposition"),A3_Hinzu_Kürz!$E$7:$E$506+N("Wert"))</f>
        <v>0</v>
      </c>
      <c r="N90" s="52">
        <f t="shared" si="29"/>
        <v>0</v>
      </c>
    </row>
    <row r="91" spans="2:14" x14ac:dyDescent="0.25">
      <c r="B91" s="65" t="s">
        <v>133</v>
      </c>
      <c r="C91" s="66" t="s">
        <v>134</v>
      </c>
      <c r="D91" s="450"/>
      <c r="E91" s="450"/>
      <c r="F91" s="383"/>
      <c r="G91" s="383"/>
      <c r="H91" s="222">
        <f t="shared" si="30"/>
        <v>0</v>
      </c>
      <c r="I91" s="450"/>
      <c r="J91" s="419"/>
      <c r="K91" s="419"/>
      <c r="L91" s="419"/>
      <c r="M91" s="51" cm="1">
        <f t="array" ref="M91">SUMPRODUCT(--(A3_Hinzu_Kürz!$D$7:$D$506=$B91&amp;" "&amp;$C91)+N("Bilanzposition"),A3_Hinzu_Kürz!$E$7:$E$506+N("Wert"))</f>
        <v>0</v>
      </c>
      <c r="N91" s="52">
        <f t="shared" si="29"/>
        <v>0</v>
      </c>
    </row>
    <row r="92" spans="2:14" x14ac:dyDescent="0.25">
      <c r="B92" s="69" t="s">
        <v>135</v>
      </c>
      <c r="C92" s="70" t="s">
        <v>136</v>
      </c>
      <c r="D92" s="51">
        <f>SUM(D93,D94,D99,D100,D101)</f>
        <v>0</v>
      </c>
      <c r="E92" s="51">
        <f t="shared" ref="E92:N92" si="31">SUM(E93,E94,E99,E100,E101)</f>
        <v>0</v>
      </c>
      <c r="F92" s="8">
        <f t="shared" si="31"/>
        <v>0</v>
      </c>
      <c r="G92" s="103">
        <f t="shared" si="31"/>
        <v>0</v>
      </c>
      <c r="H92" s="222">
        <f t="shared" si="31"/>
        <v>0</v>
      </c>
      <c r="I92" s="51">
        <f t="shared" si="31"/>
        <v>0</v>
      </c>
      <c r="J92" s="8">
        <f t="shared" si="31"/>
        <v>0</v>
      </c>
      <c r="K92" s="8">
        <f t="shared" si="31"/>
        <v>0</v>
      </c>
      <c r="L92" s="8">
        <f t="shared" si="31"/>
        <v>0</v>
      </c>
      <c r="M92" s="51">
        <f t="shared" si="31"/>
        <v>0</v>
      </c>
      <c r="N92" s="52">
        <f t="shared" si="31"/>
        <v>0</v>
      </c>
    </row>
    <row r="93" spans="2:14" x14ac:dyDescent="0.25">
      <c r="B93" s="67" t="s">
        <v>137</v>
      </c>
      <c r="C93" s="68" t="s">
        <v>138</v>
      </c>
      <c r="D93" s="450"/>
      <c r="E93" s="450"/>
      <c r="F93" s="383"/>
      <c r="G93" s="383"/>
      <c r="H93" s="222">
        <f>I93+J93+K93</f>
        <v>0</v>
      </c>
      <c r="I93" s="450"/>
      <c r="J93" s="419"/>
      <c r="K93" s="419"/>
      <c r="L93" s="419"/>
      <c r="M93" s="51" cm="1">
        <f t="array" ref="M93">SUMPRODUCT(--(A3_Hinzu_Kürz!$D$7:$D$506=$B93&amp;" "&amp;$C93)+N("Bilanzposition"),A3_Hinzu_Kürz!$E$7:$E$506+N("Wert"))</f>
        <v>0</v>
      </c>
      <c r="N93" s="52">
        <f>K93+M93</f>
        <v>0</v>
      </c>
    </row>
    <row r="94" spans="2:14" x14ac:dyDescent="0.25">
      <c r="B94" s="67" t="s">
        <v>139</v>
      </c>
      <c r="C94" s="68" t="s">
        <v>140</v>
      </c>
      <c r="D94" s="51">
        <f>SUM(D95:D98)</f>
        <v>0</v>
      </c>
      <c r="E94" s="51">
        <f t="shared" ref="E94:N94" si="32">SUM(E95:E98)</f>
        <v>0</v>
      </c>
      <c r="F94" s="8">
        <f t="shared" si="32"/>
        <v>0</v>
      </c>
      <c r="G94" s="103">
        <f t="shared" si="32"/>
        <v>0</v>
      </c>
      <c r="H94" s="222">
        <f t="shared" si="32"/>
        <v>0</v>
      </c>
      <c r="I94" s="51">
        <f t="shared" si="32"/>
        <v>0</v>
      </c>
      <c r="J94" s="8">
        <f t="shared" si="32"/>
        <v>0</v>
      </c>
      <c r="K94" s="8">
        <f t="shared" si="32"/>
        <v>0</v>
      </c>
      <c r="L94" s="8">
        <f t="shared" si="32"/>
        <v>0</v>
      </c>
      <c r="M94" s="51">
        <f t="shared" si="32"/>
        <v>0</v>
      </c>
      <c r="N94" s="52">
        <f t="shared" si="32"/>
        <v>0</v>
      </c>
    </row>
    <row r="95" spans="2:14" x14ac:dyDescent="0.25">
      <c r="B95" s="71" t="s">
        <v>211</v>
      </c>
      <c r="C95" s="72" t="s">
        <v>212</v>
      </c>
      <c r="D95" s="450"/>
      <c r="E95" s="450"/>
      <c r="F95" s="383"/>
      <c r="G95" s="383"/>
      <c r="H95" s="222">
        <f>I95+J95+K95</f>
        <v>0</v>
      </c>
      <c r="I95" s="450"/>
      <c r="J95" s="419"/>
      <c r="K95" s="419"/>
      <c r="L95" s="419"/>
      <c r="M95" s="51" cm="1">
        <f t="array" ref="M95">SUMPRODUCT(--(A3_Hinzu_Kürz!$D$7:$D$506=$B95&amp;" "&amp;$C95)+N("Bilanzposition"),A3_Hinzu_Kürz!$E$7:$E$506+N("Wert"))</f>
        <v>0</v>
      </c>
      <c r="N95" s="52">
        <f>K95+M95</f>
        <v>0</v>
      </c>
    </row>
    <row r="96" spans="2:14" x14ac:dyDescent="0.25">
      <c r="B96" s="71" t="s">
        <v>213</v>
      </c>
      <c r="C96" s="72" t="s">
        <v>268</v>
      </c>
      <c r="D96" s="450"/>
      <c r="E96" s="450"/>
      <c r="F96" s="383"/>
      <c r="G96" s="383"/>
      <c r="H96" s="222">
        <f t="shared" ref="H96:H104" si="33">I96+J96+K96</f>
        <v>0</v>
      </c>
      <c r="I96" s="450"/>
      <c r="J96" s="419"/>
      <c r="K96" s="419"/>
      <c r="L96" s="419"/>
      <c r="M96" s="51" cm="1">
        <f t="array" ref="M96">SUMPRODUCT(--(A3_Hinzu_Kürz!$D$7:$D$506=$B96&amp;" "&amp;$C96)+N("Bilanzposition"),A3_Hinzu_Kürz!$E$7:$E$506+N("Wert"))</f>
        <v>0</v>
      </c>
      <c r="N96" s="52">
        <f t="shared" ref="N96:N104" si="34">K96+M96</f>
        <v>0</v>
      </c>
    </row>
    <row r="97" spans="2:14" x14ac:dyDescent="0.25">
      <c r="B97" s="71" t="s">
        <v>214</v>
      </c>
      <c r="C97" s="72" t="s">
        <v>215</v>
      </c>
      <c r="D97" s="450"/>
      <c r="E97" s="450"/>
      <c r="F97" s="383"/>
      <c r="G97" s="383"/>
      <c r="H97" s="222">
        <f t="shared" si="33"/>
        <v>0</v>
      </c>
      <c r="I97" s="450"/>
      <c r="J97" s="419"/>
      <c r="K97" s="419"/>
      <c r="L97" s="419"/>
      <c r="M97" s="51" cm="1">
        <f t="array" ref="M97">SUMPRODUCT(--(A3_Hinzu_Kürz!$D$7:$D$506=$B97&amp;" "&amp;$C97)+N("Bilanzposition"),A3_Hinzu_Kürz!$E$7:$E$506+N("Wert"))</f>
        <v>0</v>
      </c>
      <c r="N97" s="52">
        <f t="shared" si="34"/>
        <v>0</v>
      </c>
    </row>
    <row r="98" spans="2:14" x14ac:dyDescent="0.25">
      <c r="B98" s="71" t="s">
        <v>216</v>
      </c>
      <c r="C98" s="72" t="s">
        <v>217</v>
      </c>
      <c r="D98" s="450"/>
      <c r="E98" s="450"/>
      <c r="F98" s="383"/>
      <c r="G98" s="383"/>
      <c r="H98" s="222">
        <f t="shared" si="33"/>
        <v>0</v>
      </c>
      <c r="I98" s="450"/>
      <c r="J98" s="419"/>
      <c r="K98" s="419"/>
      <c r="L98" s="419"/>
      <c r="M98" s="51" cm="1">
        <f t="array" ref="M98">SUMPRODUCT(--(A3_Hinzu_Kürz!$D$7:$D$506=$B98&amp;" "&amp;$C98)+N("Bilanzposition"),A3_Hinzu_Kürz!$E$7:$E$506+N("Wert"))</f>
        <v>0</v>
      </c>
      <c r="N98" s="52">
        <f t="shared" si="34"/>
        <v>0</v>
      </c>
    </row>
    <row r="99" spans="2:14" ht="15" customHeight="1" x14ac:dyDescent="0.25">
      <c r="B99" s="67" t="s">
        <v>141</v>
      </c>
      <c r="C99" s="68" t="s">
        <v>142</v>
      </c>
      <c r="D99" s="450"/>
      <c r="E99" s="450"/>
      <c r="F99" s="383"/>
      <c r="G99" s="383"/>
      <c r="H99" s="222">
        <f t="shared" si="33"/>
        <v>0</v>
      </c>
      <c r="I99" s="450"/>
      <c r="J99" s="419"/>
      <c r="K99" s="419"/>
      <c r="L99" s="419"/>
      <c r="M99" s="51" cm="1">
        <f t="array" ref="M99">SUMPRODUCT(--(A3_Hinzu_Kürz!$D$7:$D$506=$B99&amp;" "&amp;$C99)+N("Bilanzposition"),A3_Hinzu_Kürz!$E$7:$E$506+N("Wert"))</f>
        <v>0</v>
      </c>
      <c r="N99" s="52">
        <f t="shared" si="34"/>
        <v>0</v>
      </c>
    </row>
    <row r="100" spans="2:14" ht="15" customHeight="1" x14ac:dyDescent="0.25">
      <c r="B100" s="67" t="s">
        <v>143</v>
      </c>
      <c r="C100" s="68" t="s">
        <v>144</v>
      </c>
      <c r="D100" s="450"/>
      <c r="E100" s="450"/>
      <c r="F100" s="383"/>
      <c r="G100" s="383"/>
      <c r="H100" s="222">
        <f t="shared" si="33"/>
        <v>0</v>
      </c>
      <c r="I100" s="450"/>
      <c r="J100" s="419"/>
      <c r="K100" s="419"/>
      <c r="L100" s="419"/>
      <c r="M100" s="51" cm="1">
        <f t="array" ref="M100">SUMPRODUCT(--(A3_Hinzu_Kürz!$D$7:$D$506=$B100&amp;" "&amp;$C100)+N("Bilanzposition"),A3_Hinzu_Kürz!$E$7:$E$506+N("Wert"))</f>
        <v>0</v>
      </c>
      <c r="N100" s="52">
        <f t="shared" si="34"/>
        <v>0</v>
      </c>
    </row>
    <row r="101" spans="2:14" x14ac:dyDescent="0.25">
      <c r="B101" s="67" t="s">
        <v>145</v>
      </c>
      <c r="C101" s="68" t="s">
        <v>146</v>
      </c>
      <c r="D101" s="450"/>
      <c r="E101" s="450"/>
      <c r="F101" s="383"/>
      <c r="G101" s="383"/>
      <c r="H101" s="222">
        <f t="shared" si="33"/>
        <v>0</v>
      </c>
      <c r="I101" s="450"/>
      <c r="J101" s="419"/>
      <c r="K101" s="419"/>
      <c r="L101" s="419"/>
      <c r="M101" s="51" cm="1">
        <f t="array" ref="M101">SUMPRODUCT(--(A3_Hinzu_Kürz!$D$7:$D$506=$B101&amp;" "&amp;$C101)+N("Bilanzposition"),A3_Hinzu_Kürz!$E$7:$E$506+N("Wert"))</f>
        <v>0</v>
      </c>
      <c r="N101" s="52">
        <f t="shared" si="34"/>
        <v>0</v>
      </c>
    </row>
    <row r="102" spans="2:14" x14ac:dyDescent="0.25">
      <c r="B102" s="69" t="s">
        <v>147</v>
      </c>
      <c r="C102" s="70" t="s">
        <v>148</v>
      </c>
      <c r="D102" s="450"/>
      <c r="E102" s="450"/>
      <c r="F102" s="383"/>
      <c r="G102" s="383"/>
      <c r="H102" s="222">
        <f t="shared" si="33"/>
        <v>0</v>
      </c>
      <c r="I102" s="450"/>
      <c r="J102" s="419"/>
      <c r="K102" s="419"/>
      <c r="L102" s="419"/>
      <c r="M102" s="51" cm="1">
        <f t="array" ref="M102">SUMPRODUCT(--(A3_Hinzu_Kürz!$D$7:$D$506=$B102&amp;" "&amp;$C102)+N("Bilanzposition"),A3_Hinzu_Kürz!$E$7:$E$506+N("Wert"))</f>
        <v>0</v>
      </c>
      <c r="N102" s="52">
        <f t="shared" si="34"/>
        <v>0</v>
      </c>
    </row>
    <row r="103" spans="2:14" x14ac:dyDescent="0.25">
      <c r="B103" s="69" t="s">
        <v>149</v>
      </c>
      <c r="C103" s="70" t="s">
        <v>150</v>
      </c>
      <c r="D103" s="450"/>
      <c r="E103" s="450"/>
      <c r="F103" s="383"/>
      <c r="G103" s="383"/>
      <c r="H103" s="222">
        <f t="shared" si="33"/>
        <v>0</v>
      </c>
      <c r="I103" s="450"/>
      <c r="J103" s="419"/>
      <c r="K103" s="419"/>
      <c r="L103" s="419"/>
      <c r="M103" s="51" cm="1">
        <f t="array" ref="M103">SUMPRODUCT(--(A3_Hinzu_Kürz!$D$7:$D$506=$B103&amp;" "&amp;$C103)+N("Bilanzposition"),A3_Hinzu_Kürz!$E$7:$E$506+N("Wert"))</f>
        <v>0</v>
      </c>
      <c r="N103" s="52">
        <f t="shared" si="34"/>
        <v>0</v>
      </c>
    </row>
    <row r="104" spans="2:14" x14ac:dyDescent="0.25">
      <c r="B104" s="69" t="s">
        <v>151</v>
      </c>
      <c r="C104" s="70" t="s">
        <v>152</v>
      </c>
      <c r="D104" s="450"/>
      <c r="E104" s="450"/>
      <c r="F104" s="383"/>
      <c r="G104" s="383"/>
      <c r="H104" s="222">
        <f t="shared" si="33"/>
        <v>0</v>
      </c>
      <c r="I104" s="450"/>
      <c r="J104" s="419"/>
      <c r="K104" s="419"/>
      <c r="L104" s="419"/>
      <c r="M104" s="51" cm="1">
        <f t="array" ref="M104">SUMPRODUCT(--(A3_Hinzu_Kürz!$D$7:$D$506=$B104&amp;" "&amp;$C104)+N("Bilanzposition"),A3_Hinzu_Kürz!$E$7:$E$506+N("Wert"))</f>
        <v>0</v>
      </c>
      <c r="N104" s="52">
        <f t="shared" si="34"/>
        <v>0</v>
      </c>
    </row>
    <row r="105" spans="2:14" x14ac:dyDescent="0.25">
      <c r="B105" s="74"/>
      <c r="C105" s="75"/>
      <c r="D105" s="212"/>
      <c r="E105" s="57"/>
      <c r="F105" s="445"/>
      <c r="G105" s="445"/>
      <c r="H105" s="223"/>
      <c r="I105" s="57"/>
      <c r="J105" s="445"/>
      <c r="K105" s="445"/>
      <c r="L105" s="98"/>
      <c r="M105" s="57"/>
      <c r="N105" s="90"/>
    </row>
    <row r="106" spans="2:14" x14ac:dyDescent="0.25">
      <c r="B106" s="76" t="s">
        <v>153</v>
      </c>
      <c r="C106" s="77" t="s">
        <v>154</v>
      </c>
      <c r="D106" s="51">
        <f>SUM(D107,D114:D115,D119:D120,D124,D133:D135)</f>
        <v>0</v>
      </c>
      <c r="E106" s="51">
        <f t="shared" ref="E106:N106" si="35">SUM(E107,E114:E115,E119:E120,E124,E133:E135)</f>
        <v>0</v>
      </c>
      <c r="F106" s="8">
        <f t="shared" si="35"/>
        <v>0</v>
      </c>
      <c r="G106" s="103">
        <f t="shared" si="35"/>
        <v>0</v>
      </c>
      <c r="H106" s="222">
        <f t="shared" si="35"/>
        <v>0</v>
      </c>
      <c r="I106" s="51">
        <f t="shared" si="35"/>
        <v>0</v>
      </c>
      <c r="J106" s="8">
        <f t="shared" si="35"/>
        <v>0</v>
      </c>
      <c r="K106" s="8">
        <f t="shared" si="35"/>
        <v>0</v>
      </c>
      <c r="L106" s="8">
        <f t="shared" si="35"/>
        <v>0</v>
      </c>
      <c r="M106" s="51">
        <f t="shared" si="35"/>
        <v>0</v>
      </c>
      <c r="N106" s="52">
        <f t="shared" si="35"/>
        <v>0</v>
      </c>
    </row>
    <row r="107" spans="2:14" x14ac:dyDescent="0.25">
      <c r="B107" s="69" t="s">
        <v>155</v>
      </c>
      <c r="C107" s="70" t="s">
        <v>156</v>
      </c>
      <c r="D107" s="51">
        <f>SUM(D108:D113)</f>
        <v>0</v>
      </c>
      <c r="E107" s="51">
        <f t="shared" ref="E107:N107" si="36">SUM(E108:E113)</f>
        <v>0</v>
      </c>
      <c r="F107" s="8">
        <f t="shared" si="36"/>
        <v>0</v>
      </c>
      <c r="G107" s="103">
        <f t="shared" si="36"/>
        <v>0</v>
      </c>
      <c r="H107" s="222">
        <f t="shared" si="36"/>
        <v>0</v>
      </c>
      <c r="I107" s="51">
        <f t="shared" si="36"/>
        <v>0</v>
      </c>
      <c r="J107" s="8">
        <f t="shared" si="36"/>
        <v>0</v>
      </c>
      <c r="K107" s="8">
        <f t="shared" si="36"/>
        <v>0</v>
      </c>
      <c r="L107" s="8">
        <f t="shared" si="36"/>
        <v>0</v>
      </c>
      <c r="M107" s="51">
        <f t="shared" si="36"/>
        <v>0</v>
      </c>
      <c r="N107" s="52">
        <f t="shared" si="36"/>
        <v>0</v>
      </c>
    </row>
    <row r="108" spans="2:14" x14ac:dyDescent="0.25">
      <c r="B108" s="67" t="s">
        <v>157</v>
      </c>
      <c r="C108" s="72" t="s">
        <v>158</v>
      </c>
      <c r="D108" s="450"/>
      <c r="E108" s="450"/>
      <c r="F108" s="383"/>
      <c r="G108" s="383"/>
      <c r="H108" s="222">
        <f>I108+J108+K108</f>
        <v>0</v>
      </c>
      <c r="I108" s="450"/>
      <c r="J108" s="419"/>
      <c r="K108" s="419"/>
      <c r="L108" s="419"/>
      <c r="M108" s="51" cm="1">
        <f t="array" ref="M108">SUMPRODUCT(--(A3_Hinzu_Kürz!$D$7:$D$506=$B108&amp;" "&amp;$C108)+N("Bilanzposition"),A3_Hinzu_Kürz!$E$7:$E$506+N("Wert"))</f>
        <v>0</v>
      </c>
      <c r="N108" s="52">
        <f>K108+M108</f>
        <v>0</v>
      </c>
    </row>
    <row r="109" spans="2:14" x14ac:dyDescent="0.25">
      <c r="B109" s="67" t="s">
        <v>159</v>
      </c>
      <c r="C109" s="72" t="s">
        <v>160</v>
      </c>
      <c r="D109" s="450"/>
      <c r="E109" s="450"/>
      <c r="F109" s="383"/>
      <c r="G109" s="383"/>
      <c r="H109" s="222">
        <f t="shared" ref="H109:H114" si="37">I109+J109+K109</f>
        <v>0</v>
      </c>
      <c r="I109" s="450"/>
      <c r="J109" s="419"/>
      <c r="K109" s="419"/>
      <c r="L109" s="419"/>
      <c r="M109" s="51" cm="1">
        <f t="array" ref="M109">SUMPRODUCT(--(A3_Hinzu_Kürz!$D$7:$D$506=$B109&amp;" "&amp;$C109)+N("Bilanzposition"),A3_Hinzu_Kürz!$E$7:$E$506+N("Wert"))</f>
        <v>0</v>
      </c>
      <c r="N109" s="52">
        <f t="shared" ref="N109:N114" si="38">K109+M109</f>
        <v>0</v>
      </c>
    </row>
    <row r="110" spans="2:14" x14ac:dyDescent="0.25">
      <c r="B110" s="67" t="s">
        <v>161</v>
      </c>
      <c r="C110" s="72" t="s">
        <v>162</v>
      </c>
      <c r="D110" s="450"/>
      <c r="E110" s="450"/>
      <c r="F110" s="383"/>
      <c r="G110" s="383"/>
      <c r="H110" s="222">
        <f t="shared" si="37"/>
        <v>0</v>
      </c>
      <c r="I110" s="450"/>
      <c r="J110" s="419"/>
      <c r="K110" s="419"/>
      <c r="L110" s="419"/>
      <c r="M110" s="51" cm="1">
        <f t="array" ref="M110">SUMPRODUCT(--(A3_Hinzu_Kürz!$D$7:$D$506=$B110&amp;" "&amp;$C110)+N("Bilanzposition"),A3_Hinzu_Kürz!$E$7:$E$506+N("Wert"))</f>
        <v>0</v>
      </c>
      <c r="N110" s="52">
        <f t="shared" si="38"/>
        <v>0</v>
      </c>
    </row>
    <row r="111" spans="2:14" x14ac:dyDescent="0.25">
      <c r="B111" s="67" t="s">
        <v>163</v>
      </c>
      <c r="C111" s="72" t="s">
        <v>164</v>
      </c>
      <c r="D111" s="450"/>
      <c r="E111" s="450"/>
      <c r="F111" s="383"/>
      <c r="G111" s="383"/>
      <c r="H111" s="222">
        <f t="shared" si="37"/>
        <v>0</v>
      </c>
      <c r="I111" s="450"/>
      <c r="J111" s="419"/>
      <c r="K111" s="419"/>
      <c r="L111" s="419"/>
      <c r="M111" s="51" cm="1">
        <f t="array" ref="M111">SUMPRODUCT(--(A3_Hinzu_Kürz!$D$7:$D$506=$B111&amp;" "&amp;$C111)+N("Bilanzposition"),A3_Hinzu_Kürz!$E$7:$E$506+N("Wert"))</f>
        <v>0</v>
      </c>
      <c r="N111" s="52">
        <f t="shared" si="38"/>
        <v>0</v>
      </c>
    </row>
    <row r="112" spans="2:14" x14ac:dyDescent="0.25">
      <c r="B112" s="67" t="s">
        <v>165</v>
      </c>
      <c r="C112" s="72" t="s">
        <v>146</v>
      </c>
      <c r="D112" s="450"/>
      <c r="E112" s="450"/>
      <c r="F112" s="383"/>
      <c r="G112" s="383"/>
      <c r="H112" s="222">
        <f t="shared" si="37"/>
        <v>0</v>
      </c>
      <c r="I112" s="450"/>
      <c r="J112" s="419"/>
      <c r="K112" s="419"/>
      <c r="L112" s="419"/>
      <c r="M112" s="51" cm="1">
        <f t="array" ref="M112">SUMPRODUCT(--(A3_Hinzu_Kürz!$D$7:$D$506=$B112&amp;" "&amp;$C112)+N("Bilanzposition"),A3_Hinzu_Kürz!$E$7:$E$506+N("Wert"))</f>
        <v>0</v>
      </c>
      <c r="N112" s="52">
        <f t="shared" si="38"/>
        <v>0</v>
      </c>
    </row>
    <row r="113" spans="2:14" x14ac:dyDescent="0.25">
      <c r="B113" s="67" t="s">
        <v>166</v>
      </c>
      <c r="C113" s="72" t="s">
        <v>167</v>
      </c>
      <c r="D113" s="450"/>
      <c r="E113" s="450"/>
      <c r="F113" s="383"/>
      <c r="G113" s="383"/>
      <c r="H113" s="222">
        <f t="shared" si="37"/>
        <v>0</v>
      </c>
      <c r="I113" s="450"/>
      <c r="J113" s="419"/>
      <c r="K113" s="419"/>
      <c r="L113" s="419"/>
      <c r="M113" s="51" cm="1">
        <f t="array" ref="M113">SUMPRODUCT(--(A3_Hinzu_Kürz!$D$7:$D$506=$B113&amp;" "&amp;$C113)+N("Bilanzposition"),A3_Hinzu_Kürz!$E$7:$E$506+N("Wert"))</f>
        <v>0</v>
      </c>
      <c r="N113" s="52">
        <f t="shared" si="38"/>
        <v>0</v>
      </c>
    </row>
    <row r="114" spans="2:14" x14ac:dyDescent="0.25">
      <c r="B114" s="69" t="s">
        <v>168</v>
      </c>
      <c r="C114" s="70" t="s">
        <v>169</v>
      </c>
      <c r="D114" s="450"/>
      <c r="E114" s="450"/>
      <c r="F114" s="383"/>
      <c r="G114" s="383"/>
      <c r="H114" s="222">
        <f t="shared" si="37"/>
        <v>0</v>
      </c>
      <c r="I114" s="450"/>
      <c r="J114" s="419"/>
      <c r="K114" s="419"/>
      <c r="L114" s="419"/>
      <c r="M114" s="51" cm="1">
        <f t="array" ref="M114">SUMPRODUCT(--(A3_Hinzu_Kürz!$D$7:$D$506=$B114&amp;" "&amp;$C114)+N("Bilanzposition"),A3_Hinzu_Kürz!$E$7:$E$506+N("Wert"))</f>
        <v>0</v>
      </c>
      <c r="N114" s="52">
        <f t="shared" si="38"/>
        <v>0</v>
      </c>
    </row>
    <row r="115" spans="2:14" x14ac:dyDescent="0.25">
      <c r="B115" s="69" t="s">
        <v>170</v>
      </c>
      <c r="C115" s="70" t="s">
        <v>171</v>
      </c>
      <c r="D115" s="51">
        <f>SUM(D116:D118)</f>
        <v>0</v>
      </c>
      <c r="E115" s="51">
        <f t="shared" ref="E115:N115" si="39">SUM(E116:E118)</f>
        <v>0</v>
      </c>
      <c r="F115" s="8">
        <f t="shared" si="39"/>
        <v>0</v>
      </c>
      <c r="G115" s="103">
        <f t="shared" si="39"/>
        <v>0</v>
      </c>
      <c r="H115" s="222">
        <f t="shared" si="39"/>
        <v>0</v>
      </c>
      <c r="I115" s="51">
        <f t="shared" si="39"/>
        <v>0</v>
      </c>
      <c r="J115" s="8">
        <f t="shared" si="39"/>
        <v>0</v>
      </c>
      <c r="K115" s="8">
        <f t="shared" si="39"/>
        <v>0</v>
      </c>
      <c r="L115" s="8">
        <f t="shared" si="39"/>
        <v>0</v>
      </c>
      <c r="M115" s="51">
        <f t="shared" si="39"/>
        <v>0</v>
      </c>
      <c r="N115" s="52">
        <f t="shared" si="39"/>
        <v>0</v>
      </c>
    </row>
    <row r="116" spans="2:14" x14ac:dyDescent="0.25">
      <c r="B116" s="78" t="s">
        <v>172</v>
      </c>
      <c r="C116" s="66" t="s">
        <v>173</v>
      </c>
      <c r="D116" s="450"/>
      <c r="E116" s="450"/>
      <c r="F116" s="383"/>
      <c r="G116" s="383"/>
      <c r="H116" s="222">
        <f>I116+J116+K116</f>
        <v>0</v>
      </c>
      <c r="I116" s="450"/>
      <c r="J116" s="419"/>
      <c r="K116" s="419"/>
      <c r="L116" s="419"/>
      <c r="M116" s="51" cm="1">
        <f t="array" ref="M116">SUMPRODUCT(--(A3_Hinzu_Kürz!$D$7:$D$506=$B116&amp;" "&amp;$C116)+N("Bilanzposition"),A3_Hinzu_Kürz!$E$7:$E$506+N("Wert"))</f>
        <v>0</v>
      </c>
      <c r="N116" s="52">
        <f>K116+M116</f>
        <v>0</v>
      </c>
    </row>
    <row r="117" spans="2:14" x14ac:dyDescent="0.25">
      <c r="B117" s="78" t="s">
        <v>174</v>
      </c>
      <c r="C117" s="66" t="s">
        <v>175</v>
      </c>
      <c r="D117" s="450"/>
      <c r="E117" s="450"/>
      <c r="F117" s="383"/>
      <c r="G117" s="383"/>
      <c r="H117" s="222">
        <f>I117+J117+K117</f>
        <v>0</v>
      </c>
      <c r="I117" s="450"/>
      <c r="J117" s="419"/>
      <c r="K117" s="419"/>
      <c r="L117" s="419"/>
      <c r="M117" s="51" cm="1">
        <f t="array" ref="M117">SUMPRODUCT(--(A3_Hinzu_Kürz!$D$7:$D$506=$B117&amp;" "&amp;$C117)+N("Bilanzposition"),A3_Hinzu_Kürz!$E$7:$E$506+N("Wert"))</f>
        <v>0</v>
      </c>
      <c r="N117" s="52">
        <f>K117+M117</f>
        <v>0</v>
      </c>
    </row>
    <row r="118" spans="2:14" x14ac:dyDescent="0.25">
      <c r="B118" s="78" t="s">
        <v>176</v>
      </c>
      <c r="C118" s="66" t="s">
        <v>177</v>
      </c>
      <c r="D118" s="450"/>
      <c r="E118" s="450"/>
      <c r="F118" s="383"/>
      <c r="G118" s="383"/>
      <c r="H118" s="222">
        <f>I118+J118+K118</f>
        <v>0</v>
      </c>
      <c r="I118" s="450"/>
      <c r="J118" s="419"/>
      <c r="K118" s="419"/>
      <c r="L118" s="419"/>
      <c r="M118" s="51" cm="1">
        <f t="array" ref="M118">SUMPRODUCT(--(A3_Hinzu_Kürz!$D$7:$D$506=$B118&amp;" "&amp;$C118)+N("Bilanzposition"),A3_Hinzu_Kürz!$E$7:$E$506+N("Wert"))</f>
        <v>0</v>
      </c>
      <c r="N118" s="52">
        <f>K118+M118</f>
        <v>0</v>
      </c>
    </row>
    <row r="119" spans="2:14" x14ac:dyDescent="0.25">
      <c r="B119" s="69" t="s">
        <v>178</v>
      </c>
      <c r="C119" s="70" t="s">
        <v>179</v>
      </c>
      <c r="D119" s="450"/>
      <c r="E119" s="450"/>
      <c r="F119" s="383"/>
      <c r="G119" s="383"/>
      <c r="H119" s="222">
        <f>I119+J119+K119</f>
        <v>0</v>
      </c>
      <c r="I119" s="450"/>
      <c r="J119" s="419"/>
      <c r="K119" s="419"/>
      <c r="L119" s="419"/>
      <c r="M119" s="51" cm="1">
        <f t="array" ref="M119">SUMPRODUCT(--(A3_Hinzu_Kürz!$D$7:$D$506=$B119&amp;" "&amp;$C119)+N("Bilanzposition"),A3_Hinzu_Kürz!$E$7:$E$506+N("Wert"))</f>
        <v>0</v>
      </c>
      <c r="N119" s="52">
        <f>K119+M119</f>
        <v>0</v>
      </c>
    </row>
    <row r="120" spans="2:14" x14ac:dyDescent="0.25">
      <c r="B120" s="69" t="s">
        <v>180</v>
      </c>
      <c r="C120" s="70" t="s">
        <v>181</v>
      </c>
      <c r="D120" s="51">
        <f>SUM(D121:D123)</f>
        <v>0</v>
      </c>
      <c r="E120" s="51">
        <f t="shared" ref="E120:N120" si="40">SUM(E121:E123)</f>
        <v>0</v>
      </c>
      <c r="F120" s="8">
        <f t="shared" si="40"/>
        <v>0</v>
      </c>
      <c r="G120" s="103">
        <f t="shared" si="40"/>
        <v>0</v>
      </c>
      <c r="H120" s="222">
        <f t="shared" si="40"/>
        <v>0</v>
      </c>
      <c r="I120" s="51">
        <f t="shared" si="40"/>
        <v>0</v>
      </c>
      <c r="J120" s="8">
        <f t="shared" si="40"/>
        <v>0</v>
      </c>
      <c r="K120" s="8">
        <f t="shared" si="40"/>
        <v>0</v>
      </c>
      <c r="L120" s="8">
        <f t="shared" si="40"/>
        <v>0</v>
      </c>
      <c r="M120" s="51">
        <f t="shared" si="40"/>
        <v>0</v>
      </c>
      <c r="N120" s="52">
        <f t="shared" si="40"/>
        <v>0</v>
      </c>
    </row>
    <row r="121" spans="2:14" x14ac:dyDescent="0.25">
      <c r="B121" s="78" t="s">
        <v>182</v>
      </c>
      <c r="C121" s="66" t="s">
        <v>183</v>
      </c>
      <c r="D121" s="450"/>
      <c r="E121" s="450"/>
      <c r="F121" s="383"/>
      <c r="G121" s="383"/>
      <c r="H121" s="222">
        <f>I121+J121+K121</f>
        <v>0</v>
      </c>
      <c r="I121" s="450"/>
      <c r="J121" s="419"/>
      <c r="K121" s="419"/>
      <c r="L121" s="419"/>
      <c r="M121" s="51" cm="1">
        <f t="array" ref="M121">SUMPRODUCT(--(A3_Hinzu_Kürz!$D$7:$D$506=$B121&amp;" "&amp;$C121)+N("Bilanzposition"),A3_Hinzu_Kürz!$E$7:$E$506+N("Wert"))</f>
        <v>0</v>
      </c>
      <c r="N121" s="52">
        <f>K121+M121</f>
        <v>0</v>
      </c>
    </row>
    <row r="122" spans="2:14" x14ac:dyDescent="0.25">
      <c r="B122" s="78" t="s">
        <v>184</v>
      </c>
      <c r="C122" s="66" t="s">
        <v>185</v>
      </c>
      <c r="D122" s="450"/>
      <c r="E122" s="450"/>
      <c r="F122" s="383"/>
      <c r="G122" s="383"/>
      <c r="H122" s="222">
        <f>I122+J122+K122</f>
        <v>0</v>
      </c>
      <c r="I122" s="450"/>
      <c r="J122" s="419"/>
      <c r="K122" s="419"/>
      <c r="L122" s="419"/>
      <c r="M122" s="51" cm="1">
        <f t="array" ref="M122">SUMPRODUCT(--(A3_Hinzu_Kürz!$D$7:$D$506=$B122&amp;" "&amp;$C122)+N("Bilanzposition"),A3_Hinzu_Kürz!$E$7:$E$506+N("Wert"))</f>
        <v>0</v>
      </c>
      <c r="N122" s="52">
        <f>K122+M122</f>
        <v>0</v>
      </c>
    </row>
    <row r="123" spans="2:14" x14ac:dyDescent="0.25">
      <c r="B123" s="78" t="s">
        <v>186</v>
      </c>
      <c r="C123" s="66" t="s">
        <v>187</v>
      </c>
      <c r="D123" s="450"/>
      <c r="E123" s="450"/>
      <c r="F123" s="383"/>
      <c r="G123" s="383"/>
      <c r="H123" s="222">
        <f>I123+J123+K123</f>
        <v>0</v>
      </c>
      <c r="I123" s="450"/>
      <c r="J123" s="419"/>
      <c r="K123" s="419"/>
      <c r="L123" s="419"/>
      <c r="M123" s="51" cm="1">
        <f t="array" ref="M123">SUMPRODUCT(--(A3_Hinzu_Kürz!$D$7:$D$506=$B123&amp;" "&amp;$C123)+N("Bilanzposition"),A3_Hinzu_Kürz!$E$7:$E$506+N("Wert"))</f>
        <v>0</v>
      </c>
      <c r="N123" s="52">
        <f>K123+M123</f>
        <v>0</v>
      </c>
    </row>
    <row r="124" spans="2:14" x14ac:dyDescent="0.25">
      <c r="B124" s="79" t="s">
        <v>188</v>
      </c>
      <c r="C124" s="70" t="s">
        <v>189</v>
      </c>
      <c r="D124" s="51">
        <f>SUM(D125:D132)</f>
        <v>0</v>
      </c>
      <c r="E124" s="51">
        <f t="shared" ref="E124:N124" si="41">SUM(E125:E132)</f>
        <v>0</v>
      </c>
      <c r="F124" s="8">
        <f t="shared" si="41"/>
        <v>0</v>
      </c>
      <c r="G124" s="103">
        <f t="shared" si="41"/>
        <v>0</v>
      </c>
      <c r="H124" s="222">
        <f t="shared" si="41"/>
        <v>0</v>
      </c>
      <c r="I124" s="51">
        <f t="shared" si="41"/>
        <v>0</v>
      </c>
      <c r="J124" s="8">
        <f t="shared" si="41"/>
        <v>0</v>
      </c>
      <c r="K124" s="8">
        <f t="shared" si="41"/>
        <v>0</v>
      </c>
      <c r="L124" s="8">
        <f t="shared" si="41"/>
        <v>0</v>
      </c>
      <c r="M124" s="51">
        <f t="shared" si="41"/>
        <v>0</v>
      </c>
      <c r="N124" s="52">
        <f t="shared" si="41"/>
        <v>0</v>
      </c>
    </row>
    <row r="125" spans="2:14" x14ac:dyDescent="0.25">
      <c r="B125" s="80" t="s">
        <v>190</v>
      </c>
      <c r="C125" s="66" t="s">
        <v>191</v>
      </c>
      <c r="D125" s="450"/>
      <c r="E125" s="450"/>
      <c r="F125" s="383"/>
      <c r="G125" s="383"/>
      <c r="H125" s="222">
        <f>I125+J125+K125</f>
        <v>0</v>
      </c>
      <c r="I125" s="450"/>
      <c r="J125" s="419"/>
      <c r="K125" s="419"/>
      <c r="L125" s="419"/>
      <c r="M125" s="51" cm="1">
        <f t="array" ref="M125">SUMPRODUCT(--(A3_Hinzu_Kürz!$D$7:$D$506=$B125&amp;" "&amp;$C125)+N("Bilanzposition"),A3_Hinzu_Kürz!$E$7:$E$506+N("Wert"))</f>
        <v>0</v>
      </c>
      <c r="N125" s="52">
        <f>K125+M125</f>
        <v>0</v>
      </c>
    </row>
    <row r="126" spans="2:14" x14ac:dyDescent="0.25">
      <c r="B126" s="78" t="s">
        <v>192</v>
      </c>
      <c r="C126" s="66" t="s">
        <v>193</v>
      </c>
      <c r="D126" s="450"/>
      <c r="E126" s="450"/>
      <c r="F126" s="383"/>
      <c r="G126" s="383"/>
      <c r="H126" s="222">
        <f t="shared" ref="H126:H135" si="42">I126+J126+K126</f>
        <v>0</v>
      </c>
      <c r="I126" s="450"/>
      <c r="J126" s="419"/>
      <c r="K126" s="419"/>
      <c r="L126" s="419"/>
      <c r="M126" s="51" cm="1">
        <f t="array" ref="M126">SUMPRODUCT(--(A3_Hinzu_Kürz!$D$7:$D$506=$B126&amp;" "&amp;$C126)+N("Bilanzposition"),A3_Hinzu_Kürz!$E$7:$E$506+N("Wert"))</f>
        <v>0</v>
      </c>
      <c r="N126" s="52">
        <f t="shared" ref="N126:N135" si="43">K126+M126</f>
        <v>0</v>
      </c>
    </row>
    <row r="127" spans="2:14" x14ac:dyDescent="0.25">
      <c r="B127" s="80" t="s">
        <v>194</v>
      </c>
      <c r="C127" s="66" t="s">
        <v>195</v>
      </c>
      <c r="D127" s="450"/>
      <c r="E127" s="450"/>
      <c r="F127" s="383"/>
      <c r="G127" s="383"/>
      <c r="H127" s="222">
        <f t="shared" si="42"/>
        <v>0</v>
      </c>
      <c r="I127" s="450"/>
      <c r="J127" s="419"/>
      <c r="K127" s="419"/>
      <c r="L127" s="419"/>
      <c r="M127" s="51" cm="1">
        <f t="array" ref="M127">SUMPRODUCT(--(A3_Hinzu_Kürz!$D$7:$D$506=$B127&amp;" "&amp;$C127)+N("Bilanzposition"),A3_Hinzu_Kürz!$E$7:$E$506+N("Wert"))</f>
        <v>0</v>
      </c>
      <c r="N127" s="52">
        <f t="shared" si="43"/>
        <v>0</v>
      </c>
    </row>
    <row r="128" spans="2:14" x14ac:dyDescent="0.25">
      <c r="B128" s="78" t="s">
        <v>196</v>
      </c>
      <c r="C128" s="66" t="s">
        <v>197</v>
      </c>
      <c r="D128" s="450"/>
      <c r="E128" s="450"/>
      <c r="F128" s="383"/>
      <c r="G128" s="383"/>
      <c r="H128" s="222">
        <f t="shared" si="42"/>
        <v>0</v>
      </c>
      <c r="I128" s="450"/>
      <c r="J128" s="419"/>
      <c r="K128" s="419"/>
      <c r="L128" s="419"/>
      <c r="M128" s="51" cm="1">
        <f t="array" ref="M128">SUMPRODUCT(--(A3_Hinzu_Kürz!$D$7:$D$506=$B128&amp;" "&amp;$C128)+N("Bilanzposition"),A3_Hinzu_Kürz!$E$7:$E$506+N("Wert"))</f>
        <v>0</v>
      </c>
      <c r="N128" s="52">
        <f t="shared" si="43"/>
        <v>0</v>
      </c>
    </row>
    <row r="129" spans="2:14" ht="30" x14ac:dyDescent="0.25">
      <c r="B129" s="80" t="s">
        <v>198</v>
      </c>
      <c r="C129" s="66" t="s">
        <v>199</v>
      </c>
      <c r="D129" s="450"/>
      <c r="E129" s="450"/>
      <c r="F129" s="383"/>
      <c r="G129" s="383"/>
      <c r="H129" s="222">
        <f t="shared" si="42"/>
        <v>0</v>
      </c>
      <c r="I129" s="450"/>
      <c r="J129" s="419"/>
      <c r="K129" s="419"/>
      <c r="L129" s="419"/>
      <c r="M129" s="51" cm="1">
        <f t="array" ref="M129">SUMPRODUCT(--(A3_Hinzu_Kürz!$D$7:$D$506=$B129&amp;" "&amp;$C129)+N("Bilanzposition"),A3_Hinzu_Kürz!$E$7:$E$506+N("Wert"))</f>
        <v>0</v>
      </c>
      <c r="N129" s="52">
        <f t="shared" si="43"/>
        <v>0</v>
      </c>
    </row>
    <row r="130" spans="2:14" x14ac:dyDescent="0.25">
      <c r="B130" s="78" t="s">
        <v>200</v>
      </c>
      <c r="C130" s="66" t="s">
        <v>201</v>
      </c>
      <c r="D130" s="450"/>
      <c r="E130" s="450"/>
      <c r="F130" s="383"/>
      <c r="G130" s="383"/>
      <c r="H130" s="222">
        <f t="shared" si="42"/>
        <v>0</v>
      </c>
      <c r="I130" s="450"/>
      <c r="J130" s="419"/>
      <c r="K130" s="419"/>
      <c r="L130" s="419"/>
      <c r="M130" s="51" cm="1">
        <f t="array" ref="M130">SUMPRODUCT(--(A3_Hinzu_Kürz!$D$7:$D$506=$B130&amp;" "&amp;$C130)+N("Bilanzposition"),A3_Hinzu_Kürz!$E$7:$E$506+N("Wert"))</f>
        <v>0</v>
      </c>
      <c r="N130" s="52">
        <f t="shared" si="43"/>
        <v>0</v>
      </c>
    </row>
    <row r="131" spans="2:14" ht="30" x14ac:dyDescent="0.25">
      <c r="B131" s="80" t="s">
        <v>202</v>
      </c>
      <c r="C131" s="66" t="s">
        <v>203</v>
      </c>
      <c r="D131" s="450"/>
      <c r="E131" s="450"/>
      <c r="F131" s="383"/>
      <c r="G131" s="383"/>
      <c r="H131" s="222">
        <f t="shared" si="42"/>
        <v>0</v>
      </c>
      <c r="I131" s="450"/>
      <c r="J131" s="419"/>
      <c r="K131" s="419"/>
      <c r="L131" s="419"/>
      <c r="M131" s="51" cm="1">
        <f t="array" ref="M131">SUMPRODUCT(--(A3_Hinzu_Kürz!$D$7:$D$506=$B131&amp;" "&amp;$C131)+N("Bilanzposition"),A3_Hinzu_Kürz!$E$7:$E$506+N("Wert"))</f>
        <v>0</v>
      </c>
      <c r="N131" s="52">
        <f t="shared" si="43"/>
        <v>0</v>
      </c>
    </row>
    <row r="132" spans="2:14" x14ac:dyDescent="0.25">
      <c r="B132" s="78" t="s">
        <v>204</v>
      </c>
      <c r="C132" s="66" t="s">
        <v>205</v>
      </c>
      <c r="D132" s="450"/>
      <c r="E132" s="450"/>
      <c r="F132" s="383"/>
      <c r="G132" s="383"/>
      <c r="H132" s="222">
        <f t="shared" si="42"/>
        <v>0</v>
      </c>
      <c r="I132" s="450"/>
      <c r="J132" s="419"/>
      <c r="K132" s="419"/>
      <c r="L132" s="419"/>
      <c r="M132" s="51" cm="1">
        <f t="array" ref="M132">SUMPRODUCT(--(A3_Hinzu_Kürz!$D$7:$D$506=$B132&amp;" "&amp;$C132)+N("Bilanzposition"),A3_Hinzu_Kürz!$E$7:$E$506+N("Wert"))</f>
        <v>0</v>
      </c>
      <c r="N132" s="52">
        <f t="shared" si="43"/>
        <v>0</v>
      </c>
    </row>
    <row r="133" spans="2:14" x14ac:dyDescent="0.25">
      <c r="B133" s="69" t="s">
        <v>206</v>
      </c>
      <c r="C133" s="70" t="s">
        <v>148</v>
      </c>
      <c r="D133" s="450"/>
      <c r="E133" s="450"/>
      <c r="F133" s="383"/>
      <c r="G133" s="383"/>
      <c r="H133" s="222">
        <f t="shared" si="42"/>
        <v>0</v>
      </c>
      <c r="I133" s="450"/>
      <c r="J133" s="419"/>
      <c r="K133" s="419"/>
      <c r="L133" s="419"/>
      <c r="M133" s="51" cm="1">
        <f t="array" ref="M133">SUMPRODUCT(--(A3_Hinzu_Kürz!$D$7:$D$506=$B133&amp;" "&amp;$C133)+N("Bilanzposition"),A3_Hinzu_Kürz!$E$7:$E$506+N("Wert"))</f>
        <v>0</v>
      </c>
      <c r="N133" s="52">
        <f t="shared" si="43"/>
        <v>0</v>
      </c>
    </row>
    <row r="134" spans="2:14" x14ac:dyDescent="0.25">
      <c r="B134" s="69" t="s">
        <v>207</v>
      </c>
      <c r="C134" s="70" t="s">
        <v>208</v>
      </c>
      <c r="D134" s="450"/>
      <c r="E134" s="450"/>
      <c r="F134" s="383"/>
      <c r="G134" s="383"/>
      <c r="H134" s="222">
        <f t="shared" si="42"/>
        <v>0</v>
      </c>
      <c r="I134" s="450"/>
      <c r="J134" s="419"/>
      <c r="K134" s="419"/>
      <c r="L134" s="419"/>
      <c r="M134" s="51" cm="1">
        <f t="array" ref="M134">SUMPRODUCT(--(A3_Hinzu_Kürz!$D$7:$D$506=$B134&amp;" "&amp;$C134)+N("Bilanzposition"),A3_Hinzu_Kürz!$E$7:$E$506+N("Wert"))</f>
        <v>0</v>
      </c>
      <c r="N134" s="52">
        <f t="shared" si="43"/>
        <v>0</v>
      </c>
    </row>
    <row r="135" spans="2:14" ht="15.75" thickBot="1" x14ac:dyDescent="0.3">
      <c r="B135" s="81" t="s">
        <v>209</v>
      </c>
      <c r="C135" s="82" t="s">
        <v>146</v>
      </c>
      <c r="D135" s="456"/>
      <c r="E135" s="453"/>
      <c r="F135" s="454"/>
      <c r="G135" s="454"/>
      <c r="H135" s="224">
        <f t="shared" si="42"/>
        <v>0</v>
      </c>
      <c r="I135" s="453"/>
      <c r="J135" s="454"/>
      <c r="K135" s="454"/>
      <c r="L135" s="455"/>
      <c r="M135" s="107" cm="1">
        <f t="array" ref="M135">SUMPRODUCT(--(A3_Hinzu_Kürz!$D$7:$D$506=$B135&amp;" "&amp;$C135)+N("Bilanzposition"),A3_Hinzu_Kürz!$E$7:$E$506+N("Wert"))</f>
        <v>0</v>
      </c>
      <c r="N135" s="53">
        <f t="shared" si="43"/>
        <v>0</v>
      </c>
    </row>
  </sheetData>
  <sheetProtection algorithmName="SHA-512" hashValue="TfXMN8l/OyNLeUoqnvKhU7f9ND/RlgdaDeMzfm/Wm1StatC5SABTliSh9+cKs5tGU2nYrIhoyWaLZTDL7SSAgA==" saltValue="pPU5Vci1VG5gzp+RiAq2cQ==" spinCount="100000" sheet="1" objects="1" scenarios="1"/>
  <mergeCells count="7">
    <mergeCell ref="B4:C4"/>
    <mergeCell ref="B71:C71"/>
    <mergeCell ref="A1:XFD1"/>
    <mergeCell ref="M2:N2"/>
    <mergeCell ref="B2:C3"/>
    <mergeCell ref="E2:H2"/>
    <mergeCell ref="I2:L2"/>
  </mergeCells>
  <conditionalFormatting sqref="L9:L12">
    <cfRule type="expression" dxfId="6" priority="1">
      <formula>$L9&gt;$K9</formula>
    </cfRule>
  </conditionalFormatting>
  <dataValidations disablePrompts="1" count="1">
    <dataValidation type="decimal" operator="lessThanOrEqual" allowBlank="1" showInputMessage="1" showErrorMessage="1" error="Bitte Wert überprüfen" sqref="L9:L12" xr:uid="{9B1CCE8F-1B8C-49D7-9576-FB466104914F}">
      <formula1>K9</formula1>
    </dataValidation>
  </dataValidations>
  <pageMargins left="0.7" right="0.7" top="0.78740157499999996" bottom="0.78740157499999996" header="0.3" footer="0.3"/>
  <pageSetup paperSize="9" orientation="portrait" r:id="rId1"/>
  <ignoredErrors>
    <ignoredError sqref="B9:B12 B14:B17 B19:B24 B28:B31" twoDigitTextYear="1"/>
    <ignoredError sqref="B25 B35:B37 B40 B47:B48 B52:B53 B57 B66:B68 B7" numberStoredAsText="1"/>
    <ignoredError sqref="H48 H53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560E5-8338-4A3A-8DE2-A0751B95E310}">
  <sheetPr>
    <tabColor theme="3" tint="0.499984740745262"/>
  </sheetPr>
  <dimension ref="A1:F67"/>
  <sheetViews>
    <sheetView zoomScaleNormal="100" workbookViewId="0">
      <selection activeCell="F16" sqref="F16"/>
    </sheetView>
  </sheetViews>
  <sheetFormatPr baseColWidth="10" defaultColWidth="11.42578125" defaultRowHeight="15" x14ac:dyDescent="0.25"/>
  <cols>
    <col min="1" max="1" width="7" style="19" customWidth="1"/>
    <col min="2" max="2" width="35.7109375" style="242" customWidth="1"/>
    <col min="3" max="5" width="35.7109375" style="19" customWidth="1"/>
    <col min="6" max="6" width="30.7109375" style="19" customWidth="1"/>
    <col min="7" max="16384" width="11.42578125" style="19"/>
  </cols>
  <sheetData>
    <row r="1" spans="1:5" s="331" customFormat="1" ht="18.75" x14ac:dyDescent="0.3">
      <c r="A1" s="331" t="s">
        <v>631</v>
      </c>
    </row>
    <row r="2" spans="1:5" s="302" customFormat="1" ht="11.25" customHeight="1" x14ac:dyDescent="0.3">
      <c r="B2" s="240"/>
    </row>
    <row r="3" spans="1:5" s="120" customFormat="1" ht="16.5" thickBot="1" x14ac:dyDescent="0.3">
      <c r="A3" s="120" t="s">
        <v>637</v>
      </c>
      <c r="B3" s="241"/>
    </row>
    <row r="4" spans="1:5" s="120" customFormat="1" ht="30" customHeight="1" x14ac:dyDescent="0.25">
      <c r="A4" s="457" t="s">
        <v>219</v>
      </c>
      <c r="B4" s="458" t="s">
        <v>638</v>
      </c>
      <c r="C4" s="459" t="s">
        <v>639</v>
      </c>
      <c r="D4" s="458" t="s">
        <v>640</v>
      </c>
      <c r="E4" s="460" t="s">
        <v>641</v>
      </c>
    </row>
    <row r="5" spans="1:5" s="120" customFormat="1" ht="15.75" x14ac:dyDescent="0.25">
      <c r="A5" s="249">
        <f>A_Stammdaten!B11</f>
        <v>0</v>
      </c>
      <c r="B5" s="8">
        <f>B_Bilanz!N27</f>
        <v>0</v>
      </c>
      <c r="C5" s="383"/>
      <c r="D5" s="8">
        <f>B_Bilanz!N57</f>
        <v>0</v>
      </c>
      <c r="E5" s="465"/>
    </row>
    <row r="6" spans="1:5" s="120" customFormat="1" ht="16.5" thickBot="1" x14ac:dyDescent="0.3">
      <c r="A6" s="250">
        <f>A_Stammdaten!B11-1</f>
        <v>-1</v>
      </c>
      <c r="B6" s="263">
        <f>B_Bilanz!N94</f>
        <v>0</v>
      </c>
      <c r="C6" s="454"/>
      <c r="D6" s="263">
        <f>B_Bilanz!N124</f>
        <v>0</v>
      </c>
      <c r="E6" s="455"/>
    </row>
    <row r="8" spans="1:5" ht="16.5" thickBot="1" x14ac:dyDescent="0.3">
      <c r="A8" s="121" t="s">
        <v>642</v>
      </c>
    </row>
    <row r="9" spans="1:5" ht="30" customHeight="1" x14ac:dyDescent="0.25">
      <c r="A9" s="457" t="s">
        <v>219</v>
      </c>
      <c r="B9" s="458" t="s">
        <v>424</v>
      </c>
      <c r="C9" s="459" t="s">
        <v>430</v>
      </c>
      <c r="D9" s="461" t="s">
        <v>32</v>
      </c>
    </row>
    <row r="10" spans="1:5" x14ac:dyDescent="0.25">
      <c r="A10" s="466"/>
      <c r="B10" s="467"/>
      <c r="C10" s="383"/>
      <c r="D10" s="468"/>
    </row>
    <row r="11" spans="1:5" x14ac:dyDescent="0.25">
      <c r="A11" s="466"/>
      <c r="B11" s="467"/>
      <c r="C11" s="383"/>
      <c r="D11" s="468"/>
    </row>
    <row r="12" spans="1:5" x14ac:dyDescent="0.25">
      <c r="A12" s="466"/>
      <c r="B12" s="467"/>
      <c r="C12" s="383"/>
      <c r="D12" s="468"/>
    </row>
    <row r="13" spans="1:5" x14ac:dyDescent="0.25">
      <c r="A13" s="466"/>
      <c r="B13" s="467"/>
      <c r="C13" s="383"/>
      <c r="D13" s="468"/>
    </row>
    <row r="14" spans="1:5" x14ac:dyDescent="0.25">
      <c r="A14" s="466"/>
      <c r="B14" s="467"/>
      <c r="C14" s="383"/>
      <c r="D14" s="468"/>
    </row>
    <row r="15" spans="1:5" x14ac:dyDescent="0.25">
      <c r="A15" s="466"/>
      <c r="B15" s="467"/>
      <c r="C15" s="383"/>
      <c r="D15" s="468"/>
    </row>
    <row r="16" spans="1:5" x14ac:dyDescent="0.25">
      <c r="A16" s="466"/>
      <c r="B16" s="467"/>
      <c r="C16" s="383"/>
      <c r="D16" s="468"/>
    </row>
    <row r="17" spans="1:4" x14ac:dyDescent="0.25">
      <c r="A17" s="466"/>
      <c r="B17" s="467"/>
      <c r="C17" s="383"/>
      <c r="D17" s="468"/>
    </row>
    <row r="18" spans="1:4" x14ac:dyDescent="0.25">
      <c r="A18" s="466"/>
      <c r="B18" s="467"/>
      <c r="C18" s="383"/>
      <c r="D18" s="468"/>
    </row>
    <row r="19" spans="1:4" x14ac:dyDescent="0.25">
      <c r="A19" s="466"/>
      <c r="B19" s="467"/>
      <c r="C19" s="383"/>
      <c r="D19" s="468"/>
    </row>
    <row r="20" spans="1:4" x14ac:dyDescent="0.25">
      <c r="A20" s="466"/>
      <c r="B20" s="467"/>
      <c r="C20" s="383"/>
      <c r="D20" s="468"/>
    </row>
    <row r="21" spans="1:4" x14ac:dyDescent="0.25">
      <c r="A21" s="466"/>
      <c r="B21" s="467"/>
      <c r="C21" s="383"/>
      <c r="D21" s="468"/>
    </row>
    <row r="22" spans="1:4" x14ac:dyDescent="0.25">
      <c r="A22" s="466"/>
      <c r="B22" s="467"/>
      <c r="C22" s="383"/>
      <c r="D22" s="468"/>
    </row>
    <row r="23" spans="1:4" x14ac:dyDescent="0.25">
      <c r="A23" s="466"/>
      <c r="B23" s="467"/>
      <c r="C23" s="383"/>
      <c r="D23" s="468"/>
    </row>
    <row r="24" spans="1:4" x14ac:dyDescent="0.25">
      <c r="A24" s="466"/>
      <c r="B24" s="467"/>
      <c r="C24" s="383"/>
      <c r="D24" s="468"/>
    </row>
    <row r="25" spans="1:4" ht="15.75" thickBot="1" x14ac:dyDescent="0.3">
      <c r="A25" s="469"/>
      <c r="B25" s="470"/>
      <c r="C25" s="454"/>
      <c r="D25" s="471"/>
    </row>
    <row r="27" spans="1:4" ht="16.5" thickBot="1" x14ac:dyDescent="0.3">
      <c r="A27" s="121" t="s">
        <v>429</v>
      </c>
    </row>
    <row r="28" spans="1:4" ht="30" customHeight="1" x14ac:dyDescent="0.25">
      <c r="A28" s="457" t="s">
        <v>219</v>
      </c>
      <c r="B28" s="458" t="s">
        <v>424</v>
      </c>
      <c r="C28" s="459" t="s">
        <v>430</v>
      </c>
      <c r="D28" s="461" t="s">
        <v>32</v>
      </c>
    </row>
    <row r="29" spans="1:4" x14ac:dyDescent="0.25">
      <c r="A29" s="466"/>
      <c r="B29" s="467"/>
      <c r="C29" s="383"/>
      <c r="D29" s="468"/>
    </row>
    <row r="30" spans="1:4" x14ac:dyDescent="0.25">
      <c r="A30" s="466"/>
      <c r="B30" s="467"/>
      <c r="C30" s="383"/>
      <c r="D30" s="468"/>
    </row>
    <row r="31" spans="1:4" x14ac:dyDescent="0.25">
      <c r="A31" s="466"/>
      <c r="B31" s="467"/>
      <c r="C31" s="383"/>
      <c r="D31" s="468"/>
    </row>
    <row r="32" spans="1:4" x14ac:dyDescent="0.25">
      <c r="A32" s="466"/>
      <c r="B32" s="467"/>
      <c r="C32" s="383"/>
      <c r="D32" s="468"/>
    </row>
    <row r="33" spans="1:5" x14ac:dyDescent="0.25">
      <c r="A33" s="466"/>
      <c r="B33" s="467"/>
      <c r="C33" s="383"/>
      <c r="D33" s="468"/>
    </row>
    <row r="34" spans="1:5" x14ac:dyDescent="0.25">
      <c r="A34" s="466"/>
      <c r="B34" s="467"/>
      <c r="C34" s="383"/>
      <c r="D34" s="468"/>
    </row>
    <row r="35" spans="1:5" x14ac:dyDescent="0.25">
      <c r="A35" s="466"/>
      <c r="B35" s="467"/>
      <c r="C35" s="383"/>
      <c r="D35" s="468"/>
    </row>
    <row r="36" spans="1:5" x14ac:dyDescent="0.25">
      <c r="A36" s="466"/>
      <c r="B36" s="467"/>
      <c r="C36" s="383"/>
      <c r="D36" s="468"/>
    </row>
    <row r="37" spans="1:5" x14ac:dyDescent="0.25">
      <c r="A37" s="466"/>
      <c r="B37" s="467"/>
      <c r="C37" s="383"/>
      <c r="D37" s="468"/>
    </row>
    <row r="38" spans="1:5" x14ac:dyDescent="0.25">
      <c r="A38" s="466"/>
      <c r="B38" s="467"/>
      <c r="C38" s="383"/>
      <c r="D38" s="468"/>
    </row>
    <row r="39" spans="1:5" x14ac:dyDescent="0.25">
      <c r="A39" s="466"/>
      <c r="B39" s="467"/>
      <c r="C39" s="383"/>
      <c r="D39" s="468"/>
    </row>
    <row r="40" spans="1:5" x14ac:dyDescent="0.25">
      <c r="A40" s="466"/>
      <c r="B40" s="467"/>
      <c r="C40" s="383"/>
      <c r="D40" s="468"/>
    </row>
    <row r="41" spans="1:5" x14ac:dyDescent="0.25">
      <c r="A41" s="466"/>
      <c r="B41" s="467"/>
      <c r="C41" s="383"/>
      <c r="D41" s="468"/>
    </row>
    <row r="42" spans="1:5" x14ac:dyDescent="0.25">
      <c r="A42" s="466"/>
      <c r="B42" s="467"/>
      <c r="C42" s="383"/>
      <c r="D42" s="468"/>
    </row>
    <row r="43" spans="1:5" x14ac:dyDescent="0.25">
      <c r="A43" s="466"/>
      <c r="B43" s="467"/>
      <c r="C43" s="383"/>
      <c r="D43" s="468"/>
    </row>
    <row r="44" spans="1:5" x14ac:dyDescent="0.25">
      <c r="A44" s="466"/>
      <c r="B44" s="467"/>
      <c r="C44" s="383"/>
      <c r="D44" s="468"/>
    </row>
    <row r="45" spans="1:5" x14ac:dyDescent="0.25">
      <c r="A45" s="466"/>
      <c r="B45" s="243"/>
      <c r="C45" s="383"/>
      <c r="D45" s="246"/>
    </row>
    <row r="46" spans="1:5" ht="15.75" thickBot="1" x14ac:dyDescent="0.3">
      <c r="A46" s="469"/>
      <c r="B46" s="245"/>
      <c r="C46" s="454"/>
      <c r="D46" s="247"/>
    </row>
    <row r="48" spans="1:5" ht="16.5" thickBot="1" x14ac:dyDescent="0.3">
      <c r="A48" s="121" t="s">
        <v>431</v>
      </c>
      <c r="E48" s="244"/>
    </row>
    <row r="49" spans="1:6" ht="30" customHeight="1" x14ac:dyDescent="0.25">
      <c r="A49" s="285" t="s">
        <v>219</v>
      </c>
      <c r="B49" s="345" t="s">
        <v>424</v>
      </c>
      <c r="C49" s="346"/>
      <c r="D49" s="286" t="s">
        <v>643</v>
      </c>
      <c r="E49" s="287" t="s">
        <v>432</v>
      </c>
      <c r="F49" s="288" t="s">
        <v>433</v>
      </c>
    </row>
    <row r="50" spans="1:6" ht="15" customHeight="1" x14ac:dyDescent="0.25">
      <c r="A50" s="462">
        <f>A_Stammdaten!$B$11</f>
        <v>0</v>
      </c>
      <c r="B50" s="347" t="str">
        <f>B_Bilanz!C18</f>
        <v>Finanzanlagen</v>
      </c>
      <c r="C50" s="324"/>
      <c r="D50" s="260">
        <f>B_Bilanz!N18</f>
        <v>0</v>
      </c>
      <c r="E50" s="472"/>
      <c r="F50" s="465"/>
    </row>
    <row r="51" spans="1:6" ht="15" customHeight="1" x14ac:dyDescent="0.25">
      <c r="A51" s="462">
        <f>A_Stammdaten!$B$11</f>
        <v>0</v>
      </c>
      <c r="B51" s="347" t="str">
        <f>B_Bilanz!C27</f>
        <v>Forderungen und sonstige Vermögensgegenstände</v>
      </c>
      <c r="C51" s="324"/>
      <c r="D51" s="260">
        <f>B_Bilanz!N27</f>
        <v>0</v>
      </c>
      <c r="E51" s="472"/>
      <c r="F51" s="465"/>
    </row>
    <row r="52" spans="1:6" ht="15" customHeight="1" x14ac:dyDescent="0.25">
      <c r="A52" s="462">
        <f>A_Stammdaten!$B$11</f>
        <v>0</v>
      </c>
      <c r="B52" s="347" t="str">
        <f>B_Bilanz!C32</f>
        <v>Wertpapiere</v>
      </c>
      <c r="C52" s="324"/>
      <c r="D52" s="260">
        <f>B_Bilanz!N32</f>
        <v>0</v>
      </c>
      <c r="E52" s="472"/>
      <c r="F52" s="465"/>
    </row>
    <row r="53" spans="1:6" ht="30" customHeight="1" x14ac:dyDescent="0.25">
      <c r="A53" s="462">
        <f>A_Stammdaten!$B$11</f>
        <v>0</v>
      </c>
      <c r="B53" s="347" t="str">
        <f>B_Bilanz!C33</f>
        <v>Kassenbestand, Bundesbankguthaben, Guthaben bei Kreditinstituten und Schecks</v>
      </c>
      <c r="C53" s="324"/>
      <c r="D53" s="260">
        <f>B_Bilanz!N33</f>
        <v>0</v>
      </c>
      <c r="E53" s="473"/>
      <c r="F53" s="465"/>
    </row>
    <row r="54" spans="1:6" ht="15" customHeight="1" thickBot="1" x14ac:dyDescent="0.3">
      <c r="A54" s="463">
        <f>A_Stammdaten!$B$11</f>
        <v>0</v>
      </c>
      <c r="B54" s="348" t="str">
        <f>B_Bilanz!C57</f>
        <v>Verbindlichkeiten</v>
      </c>
      <c r="C54" s="349"/>
      <c r="D54" s="261">
        <f>B_Bilanz!N57</f>
        <v>0</v>
      </c>
      <c r="E54" s="474"/>
      <c r="F54" s="455"/>
    </row>
    <row r="55" spans="1:6" ht="15" customHeight="1" x14ac:dyDescent="0.25">
      <c r="A55" s="464">
        <f>A_Stammdaten!$B$11-1</f>
        <v>-1</v>
      </c>
      <c r="B55" s="350" t="str">
        <f>B_Bilanz!C85</f>
        <v>Finanzanlagen</v>
      </c>
      <c r="C55" s="350"/>
      <c r="D55" s="262">
        <f>B_Bilanz!N85</f>
        <v>0</v>
      </c>
      <c r="E55" s="475"/>
      <c r="F55" s="476"/>
    </row>
    <row r="56" spans="1:6" ht="15" customHeight="1" x14ac:dyDescent="0.25">
      <c r="A56" s="462">
        <f>A_Stammdaten!$B$11-1</f>
        <v>-1</v>
      </c>
      <c r="B56" s="347" t="str">
        <f>B_Bilanz!C94</f>
        <v>Forderungen und sonstige Vermögensgegenstände</v>
      </c>
      <c r="C56" s="347"/>
      <c r="D56" s="260">
        <f>B_Bilanz!N94</f>
        <v>0</v>
      </c>
      <c r="E56" s="475"/>
      <c r="F56" s="465"/>
    </row>
    <row r="57" spans="1:6" ht="15" customHeight="1" x14ac:dyDescent="0.25">
      <c r="A57" s="462">
        <f>A_Stammdaten!$B$11-1</f>
        <v>-1</v>
      </c>
      <c r="B57" s="347" t="str">
        <f>B_Bilanz!C99</f>
        <v>Wertpapiere</v>
      </c>
      <c r="C57" s="347"/>
      <c r="D57" s="260">
        <f>B_Bilanz!N99</f>
        <v>0</v>
      </c>
      <c r="E57" s="475"/>
      <c r="F57" s="465"/>
    </row>
    <row r="58" spans="1:6" ht="30" customHeight="1" x14ac:dyDescent="0.25">
      <c r="A58" s="462">
        <f>A_Stammdaten!$B$11-1</f>
        <v>-1</v>
      </c>
      <c r="B58" s="347" t="str">
        <f>B_Bilanz!C100</f>
        <v>Kassenbestand, Bundesbankguthaben, Guthaben bei Kreditinstituten und Schecks</v>
      </c>
      <c r="C58" s="347"/>
      <c r="D58" s="260">
        <f>B_Bilanz!N100</f>
        <v>0</v>
      </c>
      <c r="E58" s="475"/>
      <c r="F58" s="465"/>
    </row>
    <row r="59" spans="1:6" ht="15" customHeight="1" thickBot="1" x14ac:dyDescent="0.3">
      <c r="A59" s="463">
        <f>A_Stammdaten!$B$11-1</f>
        <v>-1</v>
      </c>
      <c r="B59" s="348" t="str">
        <f>B_Bilanz!C124</f>
        <v>Verbindlichkeiten</v>
      </c>
      <c r="C59" s="348"/>
      <c r="D59" s="261">
        <f>B_Bilanz!N124</f>
        <v>0</v>
      </c>
      <c r="E59" s="454"/>
      <c r="F59" s="455"/>
    </row>
    <row r="61" spans="1:6" ht="16.5" thickBot="1" x14ac:dyDescent="0.3">
      <c r="A61" s="121" t="s">
        <v>434</v>
      </c>
    </row>
    <row r="62" spans="1:6" ht="30" customHeight="1" x14ac:dyDescent="0.25">
      <c r="A62" s="341" t="s">
        <v>435</v>
      </c>
      <c r="B62" s="342"/>
      <c r="C62" s="248" t="s">
        <v>436</v>
      </c>
    </row>
    <row r="63" spans="1:6" x14ac:dyDescent="0.25">
      <c r="A63" s="343"/>
      <c r="B63" s="344"/>
      <c r="C63" s="465"/>
    </row>
    <row r="64" spans="1:6" x14ac:dyDescent="0.25">
      <c r="A64" s="343"/>
      <c r="B64" s="344"/>
      <c r="C64" s="465"/>
    </row>
    <row r="65" spans="1:3" x14ac:dyDescent="0.25">
      <c r="A65" s="343"/>
      <c r="B65" s="344"/>
      <c r="C65" s="465"/>
    </row>
    <row r="66" spans="1:3" x14ac:dyDescent="0.25">
      <c r="A66" s="343"/>
      <c r="B66" s="344"/>
      <c r="C66" s="465"/>
    </row>
    <row r="67" spans="1:3" ht="15.75" thickBot="1" x14ac:dyDescent="0.3">
      <c r="A67" s="339"/>
      <c r="B67" s="340"/>
      <c r="C67" s="455"/>
    </row>
  </sheetData>
  <sheetProtection algorithmName="SHA-512" hashValue="G0LIvrytxWDaf/v2F6+wWeQbtQbaLTc3+HZpzNB59omz7dbiSoQZN7DLkjyGZ2j1AB9+fVH9PF5jbDCrr2WGdQ==" saltValue="zukcFyKZFELE/fpDJKo3Kw==" spinCount="100000" sheet="1" objects="1" scenarios="1"/>
  <mergeCells count="18">
    <mergeCell ref="B58:C58"/>
    <mergeCell ref="B59:C59"/>
    <mergeCell ref="B53:C53"/>
    <mergeCell ref="B54:C54"/>
    <mergeCell ref="B55:C55"/>
    <mergeCell ref="B56:C56"/>
    <mergeCell ref="B57:C57"/>
    <mergeCell ref="A1:XFD1"/>
    <mergeCell ref="B49:C49"/>
    <mergeCell ref="B50:C50"/>
    <mergeCell ref="B51:C51"/>
    <mergeCell ref="B52:C52"/>
    <mergeCell ref="A67:B67"/>
    <mergeCell ref="A62:B62"/>
    <mergeCell ref="A63:B63"/>
    <mergeCell ref="A64:B64"/>
    <mergeCell ref="A65:B65"/>
    <mergeCell ref="A66:B66"/>
  </mergeCell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153F1426-0A06-4D2E-9E68-7417846D8755}">
          <x14:formula1>
            <xm:f>'Drop-Down Listen'!$D$2:$D$51</xm:f>
          </x14:formula1>
          <xm:sqref>A63:A67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D672D-6AE5-44DB-94B6-91F27199584C}">
  <sheetPr>
    <tabColor theme="3" tint="0.499984740745262"/>
  </sheetPr>
  <dimension ref="A1:AD545"/>
  <sheetViews>
    <sheetView zoomScaleNormal="100" workbookViewId="0">
      <pane ySplit="4" topLeftCell="A5" activePane="bottomLeft" state="frozen"/>
      <selection pane="bottomLeft" activeCell="AD5" sqref="AD5:AD545"/>
    </sheetView>
  </sheetViews>
  <sheetFormatPr baseColWidth="10" defaultColWidth="11.42578125" defaultRowHeight="15" x14ac:dyDescent="0.25"/>
  <cols>
    <col min="1" max="1" width="11.42578125" style="19"/>
    <col min="2" max="2" width="43.7109375" style="19" customWidth="1"/>
    <col min="3" max="3" width="33.7109375" style="19" customWidth="1"/>
    <col min="4" max="4" width="25.7109375" style="19" customWidth="1"/>
    <col min="5" max="19" width="15.7109375" style="19" customWidth="1"/>
    <col min="20" max="20" width="41.28515625" style="19" customWidth="1"/>
    <col min="21" max="22" width="18.28515625" style="19" customWidth="1"/>
    <col min="23" max="23" width="35.42578125" style="19" customWidth="1"/>
    <col min="24" max="25" width="18.28515625" style="19" customWidth="1"/>
    <col min="26" max="26" width="36.28515625" style="19" customWidth="1"/>
    <col min="27" max="28" width="18.28515625" style="19" customWidth="1"/>
    <col min="29" max="29" width="34" style="19" customWidth="1"/>
    <col min="30" max="30" width="18.28515625" style="19" customWidth="1"/>
    <col min="31" max="16384" width="11.42578125" style="19"/>
  </cols>
  <sheetData>
    <row r="1" spans="1:30" ht="21.75" thickBot="1" x14ac:dyDescent="0.4">
      <c r="A1" s="18" t="s">
        <v>633</v>
      </c>
    </row>
    <row r="2" spans="1:30" ht="15.75" x14ac:dyDescent="0.25">
      <c r="A2" s="351" t="s">
        <v>272</v>
      </c>
      <c r="B2" s="352"/>
      <c r="C2" s="352"/>
      <c r="D2" s="353"/>
      <c r="E2" s="351" t="s">
        <v>273</v>
      </c>
      <c r="F2" s="352"/>
      <c r="G2" s="352"/>
      <c r="H2" s="352"/>
      <c r="I2" s="352"/>
      <c r="J2" s="352"/>
      <c r="K2" s="353"/>
      <c r="L2" s="351" t="s">
        <v>741</v>
      </c>
      <c r="M2" s="352"/>
      <c r="N2" s="352"/>
      <c r="O2" s="352"/>
      <c r="P2" s="352"/>
      <c r="Q2" s="352"/>
      <c r="R2" s="352"/>
      <c r="S2" s="282"/>
      <c r="T2" s="352" t="s">
        <v>274</v>
      </c>
      <c r="U2" s="352"/>
      <c r="V2" s="352"/>
      <c r="W2" s="352"/>
      <c r="X2" s="352"/>
      <c r="Y2" s="352"/>
      <c r="Z2" s="352"/>
      <c r="AA2" s="352"/>
      <c r="AB2" s="352"/>
      <c r="AC2" s="352"/>
      <c r="AD2" s="353"/>
    </row>
    <row r="3" spans="1:30" ht="60" x14ac:dyDescent="0.25">
      <c r="A3" s="264" t="s">
        <v>554</v>
      </c>
      <c r="B3" s="94" t="s">
        <v>275</v>
      </c>
      <c r="C3" s="94" t="s">
        <v>276</v>
      </c>
      <c r="D3" s="272" t="s">
        <v>285</v>
      </c>
      <c r="E3" s="264" t="s">
        <v>277</v>
      </c>
      <c r="F3" s="93" t="s">
        <v>278</v>
      </c>
      <c r="G3" s="93" t="s">
        <v>279</v>
      </c>
      <c r="H3" s="93" t="s">
        <v>280</v>
      </c>
      <c r="I3" s="93" t="s">
        <v>739</v>
      </c>
      <c r="J3" s="280" t="s">
        <v>740</v>
      </c>
      <c r="K3" s="265" t="s">
        <v>281</v>
      </c>
      <c r="L3" s="264" t="s">
        <v>644</v>
      </c>
      <c r="M3" s="93" t="s">
        <v>278</v>
      </c>
      <c r="N3" s="93" t="s">
        <v>282</v>
      </c>
      <c r="O3" s="93" t="s">
        <v>280</v>
      </c>
      <c r="P3" s="93" t="s">
        <v>739</v>
      </c>
      <c r="Q3" s="280" t="s">
        <v>740</v>
      </c>
      <c r="R3" s="265" t="s">
        <v>283</v>
      </c>
      <c r="S3" s="264" t="s">
        <v>546</v>
      </c>
      <c r="T3" s="277" t="s">
        <v>437</v>
      </c>
      <c r="U3" s="280" t="s">
        <v>284</v>
      </c>
      <c r="V3" s="264" t="s">
        <v>546</v>
      </c>
      <c r="W3" s="93" t="s">
        <v>437</v>
      </c>
      <c r="X3" s="280" t="s">
        <v>284</v>
      </c>
      <c r="Y3" s="264" t="s">
        <v>546</v>
      </c>
      <c r="Z3" s="93" t="s">
        <v>437</v>
      </c>
      <c r="AA3" s="93" t="s">
        <v>284</v>
      </c>
      <c r="AB3" s="264" t="s">
        <v>546</v>
      </c>
      <c r="AC3" s="93" t="s">
        <v>437</v>
      </c>
      <c r="AD3" s="265" t="s">
        <v>284</v>
      </c>
    </row>
    <row r="4" spans="1:30" x14ac:dyDescent="0.25">
      <c r="A4" s="266"/>
      <c r="B4" s="95"/>
      <c r="C4" s="95"/>
      <c r="D4" s="273"/>
      <c r="E4" s="276">
        <f>SUBTOTAL(9,E5:E545)</f>
        <v>0</v>
      </c>
      <c r="F4" s="267">
        <f>SUBTOTAL(9,F5:F545)</f>
        <v>0</v>
      </c>
      <c r="G4" s="267">
        <f t="shared" ref="G4:AD4" si="0">SUBTOTAL(9,G5:G545)</f>
        <v>0</v>
      </c>
      <c r="H4" s="267">
        <f t="shared" si="0"/>
        <v>0</v>
      </c>
      <c r="I4" s="267">
        <f t="shared" si="0"/>
        <v>0</v>
      </c>
      <c r="J4" s="289"/>
      <c r="K4" s="268">
        <f t="shared" si="0"/>
        <v>0</v>
      </c>
      <c r="L4" s="276">
        <f t="shared" si="0"/>
        <v>0</v>
      </c>
      <c r="M4" s="267">
        <f t="shared" si="0"/>
        <v>0</v>
      </c>
      <c r="N4" s="267">
        <f t="shared" si="0"/>
        <v>0</v>
      </c>
      <c r="O4" s="267">
        <f t="shared" si="0"/>
        <v>0</v>
      </c>
      <c r="P4" s="267">
        <f t="shared" si="0"/>
        <v>0</v>
      </c>
      <c r="Q4" s="289"/>
      <c r="R4" s="268">
        <f t="shared" si="0"/>
        <v>0</v>
      </c>
      <c r="S4" s="279"/>
      <c r="T4" s="278"/>
      <c r="U4" s="8">
        <f t="shared" si="0"/>
        <v>0</v>
      </c>
      <c r="V4" s="281"/>
      <c r="W4" s="267"/>
      <c r="X4" s="267">
        <f t="shared" si="0"/>
        <v>0</v>
      </c>
      <c r="Y4" s="281"/>
      <c r="Z4" s="267">
        <f t="shared" si="0"/>
        <v>0</v>
      </c>
      <c r="AA4" s="267">
        <f t="shared" si="0"/>
        <v>0</v>
      </c>
      <c r="AB4" s="281"/>
      <c r="AC4" s="267">
        <f t="shared" si="0"/>
        <v>0</v>
      </c>
      <c r="AD4" s="268">
        <f t="shared" si="0"/>
        <v>0</v>
      </c>
    </row>
    <row r="5" spans="1:30" x14ac:dyDescent="0.25">
      <c r="A5" s="269"/>
      <c r="B5" s="54"/>
      <c r="C5" s="54"/>
      <c r="D5" s="274"/>
      <c r="E5" s="450"/>
      <c r="F5" s="383"/>
      <c r="G5" s="383"/>
      <c r="H5" s="383"/>
      <c r="I5" s="383"/>
      <c r="J5" s="478"/>
      <c r="K5" s="381">
        <f>E5-F5-G5+H5+I5+J5</f>
        <v>0</v>
      </c>
      <c r="L5" s="450"/>
      <c r="M5" s="383"/>
      <c r="N5" s="383"/>
      <c r="O5" s="383"/>
      <c r="P5" s="383"/>
      <c r="Q5" s="478"/>
      <c r="R5" s="381">
        <f>L5-M5-N5+O5+P5+Q5</f>
        <v>0</v>
      </c>
      <c r="S5" s="450"/>
      <c r="T5" s="387" t="str">
        <f>IFERROR(VLOOKUP(_xlfn.NUMBERVALUE(LEFT(S5,FIND("-",S5)-1)),A2_SaLi!$B$8:$E$507,4,0),IFERROR(VLOOKUP(LEFT(S5,FIND("-",S5)-1),A2_SaLi!$B$8:$E$507,4,0),""))</f>
        <v/>
      </c>
      <c r="U5" s="478"/>
      <c r="V5" s="450"/>
      <c r="W5" s="387" t="str">
        <f>IFERROR(VLOOKUP(_xlfn.NUMBERVALUE(LEFT(V5,FIND("-",V5)-1)),A2_SaLi!$B$8:$E$507,4,0),IFERROR(VLOOKUP(LEFT(V5,FIND("-",V5)-1),A2_SaLi!$B$8:$E$507,4,0),""))</f>
        <v/>
      </c>
      <c r="X5" s="383"/>
      <c r="Y5" s="450"/>
      <c r="Z5" s="387" t="str">
        <f>IFERROR(VLOOKUP(_xlfn.NUMBERVALUE(LEFT(Y5,FIND("-",Y5)-1)),A2_SaLi!$B$8:$E$507,4,0),IFERROR(VLOOKUP(LEFT(Y5,FIND("-",Y5)-1),A2_SaLi!$B$8:$E$507,4,0),""))</f>
        <v/>
      </c>
      <c r="AA5" s="383"/>
      <c r="AB5" s="450"/>
      <c r="AC5" s="387" t="str">
        <f>IFERROR(VLOOKUP(_xlfn.NUMBERVALUE(LEFT(AB5,FIND("-",AB5)-1)),A2_SaLi!$B$8:$E$507,4,0),IFERROR(VLOOKUP(LEFT(AB5,FIND("-",AB5)-1),A2_SaLi!$B$8:$E$507,4,0),""))</f>
        <v/>
      </c>
      <c r="AD5" s="465"/>
    </row>
    <row r="6" spans="1:30" x14ac:dyDescent="0.25">
      <c r="A6" s="269"/>
      <c r="B6" s="54"/>
      <c r="C6" s="54"/>
      <c r="D6" s="274"/>
      <c r="E6" s="450"/>
      <c r="F6" s="383"/>
      <c r="G6" s="383"/>
      <c r="H6" s="383"/>
      <c r="I6" s="383"/>
      <c r="J6" s="478"/>
      <c r="K6" s="381">
        <f t="shared" ref="K6:K69" si="1">E6-F6-G6+H6+I6+J6</f>
        <v>0</v>
      </c>
      <c r="L6" s="450"/>
      <c r="M6" s="383"/>
      <c r="N6" s="383"/>
      <c r="O6" s="383"/>
      <c r="P6" s="383"/>
      <c r="Q6" s="478"/>
      <c r="R6" s="381">
        <f t="shared" ref="R6:R69" si="2">L6-M6-N6+O6+P6+Q6</f>
        <v>0</v>
      </c>
      <c r="S6" s="450"/>
      <c r="T6" s="387" t="str">
        <f>IFERROR(VLOOKUP(_xlfn.NUMBERVALUE(LEFT(S6,FIND("-",S6)-1)),A2_SaLi!$B$8:$E$507,4,0),IFERROR(VLOOKUP(LEFT(S6,FIND("-",S6)-1),A2_SaLi!$B$8:$E$507,4,0),""))</f>
        <v/>
      </c>
      <c r="U6" s="478"/>
      <c r="V6" s="450"/>
      <c r="W6" s="387" t="str">
        <f>IFERROR(VLOOKUP(_xlfn.NUMBERVALUE(LEFT(V6,FIND("-",V6)-1)),A2_SaLi!$B$8:$E$507,4,0),IFERROR(VLOOKUP(LEFT(V6,FIND("-",V6)-1),A2_SaLi!$B$8:$E$507,4,0),""))</f>
        <v/>
      </c>
      <c r="X6" s="383"/>
      <c r="Y6" s="450"/>
      <c r="Z6" s="387" t="str">
        <f>IFERROR(VLOOKUP(_xlfn.NUMBERVALUE(LEFT(Y6,FIND("-",Y6)-1)),A2_SaLi!$B$8:$E$507,4,0),IFERROR(VLOOKUP(LEFT(Y6,FIND("-",Y6)-1),A2_SaLi!$B$8:$E$507,4,0),""))</f>
        <v/>
      </c>
      <c r="AA6" s="383"/>
      <c r="AB6" s="450"/>
      <c r="AC6" s="387" t="str">
        <f>IFERROR(VLOOKUP(_xlfn.NUMBERVALUE(LEFT(AB6,FIND("-",AB6)-1)),A2_SaLi!$B$8:$E$507,4,0),IFERROR(VLOOKUP(LEFT(AB6,FIND("-",AB6)-1),A2_SaLi!$B$8:$E$507,4,0),""))</f>
        <v/>
      </c>
      <c r="AD6" s="465"/>
    </row>
    <row r="7" spans="1:30" x14ac:dyDescent="0.25">
      <c r="A7" s="269"/>
      <c r="B7" s="54"/>
      <c r="C7" s="54"/>
      <c r="D7" s="274"/>
      <c r="E7" s="450"/>
      <c r="F7" s="383"/>
      <c r="G7" s="383"/>
      <c r="H7" s="383"/>
      <c r="I7" s="383"/>
      <c r="J7" s="478"/>
      <c r="K7" s="381">
        <f t="shared" si="1"/>
        <v>0</v>
      </c>
      <c r="L7" s="450"/>
      <c r="M7" s="383"/>
      <c r="N7" s="383"/>
      <c r="O7" s="383"/>
      <c r="P7" s="383"/>
      <c r="Q7" s="478"/>
      <c r="R7" s="381">
        <f t="shared" si="2"/>
        <v>0</v>
      </c>
      <c r="S7" s="450"/>
      <c r="T7" s="387" t="str">
        <f>IFERROR(VLOOKUP(_xlfn.NUMBERVALUE(LEFT(S7,FIND("-",S7)-1)),A2_SaLi!$B$8:$E$507,4,0),IFERROR(VLOOKUP(LEFT(S7,FIND("-",S7)-1),A2_SaLi!$B$8:$E$507,4,0),""))</f>
        <v/>
      </c>
      <c r="U7" s="478"/>
      <c r="V7" s="450"/>
      <c r="W7" s="387" t="str">
        <f>IFERROR(VLOOKUP(_xlfn.NUMBERVALUE(LEFT(V7,FIND("-",V7)-1)),A2_SaLi!$B$8:$E$507,4,0),IFERROR(VLOOKUP(LEFT(V7,FIND("-",V7)-1),A2_SaLi!$B$8:$E$507,4,0),""))</f>
        <v/>
      </c>
      <c r="X7" s="383"/>
      <c r="Y7" s="450"/>
      <c r="Z7" s="387" t="str">
        <f>IFERROR(VLOOKUP(_xlfn.NUMBERVALUE(LEFT(Y7,FIND("-",Y7)-1)),A2_SaLi!$B$8:$E$507,4,0),IFERROR(VLOOKUP(LEFT(Y7,FIND("-",Y7)-1),A2_SaLi!$B$8:$E$507,4,0),""))</f>
        <v/>
      </c>
      <c r="AA7" s="383"/>
      <c r="AB7" s="450"/>
      <c r="AC7" s="387" t="str">
        <f>IFERROR(VLOOKUP(_xlfn.NUMBERVALUE(LEFT(AB7,FIND("-",AB7)-1)),A2_SaLi!$B$8:$E$507,4,0),IFERROR(VLOOKUP(LEFT(AB7,FIND("-",AB7)-1),A2_SaLi!$B$8:$E$507,4,0),""))</f>
        <v/>
      </c>
      <c r="AD7" s="465"/>
    </row>
    <row r="8" spans="1:30" x14ac:dyDescent="0.25">
      <c r="A8" s="269"/>
      <c r="B8" s="54"/>
      <c r="C8" s="54"/>
      <c r="D8" s="274"/>
      <c r="E8" s="450"/>
      <c r="F8" s="383"/>
      <c r="G8" s="383"/>
      <c r="H8" s="383"/>
      <c r="I8" s="383"/>
      <c r="J8" s="478"/>
      <c r="K8" s="381">
        <f t="shared" si="1"/>
        <v>0</v>
      </c>
      <c r="L8" s="450"/>
      <c r="M8" s="383"/>
      <c r="N8" s="383"/>
      <c r="O8" s="383"/>
      <c r="P8" s="383"/>
      <c r="Q8" s="478"/>
      <c r="R8" s="381">
        <f t="shared" si="2"/>
        <v>0</v>
      </c>
      <c r="S8" s="450"/>
      <c r="T8" s="387" t="str">
        <f>IFERROR(VLOOKUP(_xlfn.NUMBERVALUE(LEFT(S8,FIND("-",S8)-1)),A2_SaLi!$B$8:$E$507,4,0),IFERROR(VLOOKUP(LEFT(S8,FIND("-",S8)-1),A2_SaLi!$B$8:$E$507,4,0),""))</f>
        <v/>
      </c>
      <c r="U8" s="478"/>
      <c r="V8" s="450"/>
      <c r="W8" s="387" t="str">
        <f>IFERROR(VLOOKUP(_xlfn.NUMBERVALUE(LEFT(V8,FIND("-",V8)-1)),A2_SaLi!$B$8:$E$507,4,0),IFERROR(VLOOKUP(LEFT(V8,FIND("-",V8)-1),A2_SaLi!$B$8:$E$507,4,0),""))</f>
        <v/>
      </c>
      <c r="X8" s="383"/>
      <c r="Y8" s="450"/>
      <c r="Z8" s="387" t="str">
        <f>IFERROR(VLOOKUP(_xlfn.NUMBERVALUE(LEFT(Y8,FIND("-",Y8)-1)),A2_SaLi!$B$8:$E$507,4,0),IFERROR(VLOOKUP(LEFT(Y8,FIND("-",Y8)-1),A2_SaLi!$B$8:$E$507,4,0),""))</f>
        <v/>
      </c>
      <c r="AA8" s="383"/>
      <c r="AB8" s="450"/>
      <c r="AC8" s="387" t="str">
        <f>IFERROR(VLOOKUP(_xlfn.NUMBERVALUE(LEFT(AB8,FIND("-",AB8)-1)),A2_SaLi!$B$8:$E$507,4,0),IFERROR(VLOOKUP(LEFT(AB8,FIND("-",AB8)-1),A2_SaLi!$B$8:$E$507,4,0),""))</f>
        <v/>
      </c>
      <c r="AD8" s="465"/>
    </row>
    <row r="9" spans="1:30" x14ac:dyDescent="0.25">
      <c r="A9" s="269"/>
      <c r="B9" s="54"/>
      <c r="C9" s="54"/>
      <c r="D9" s="274"/>
      <c r="E9" s="450"/>
      <c r="F9" s="383"/>
      <c r="G9" s="383"/>
      <c r="H9" s="383"/>
      <c r="I9" s="383"/>
      <c r="J9" s="478"/>
      <c r="K9" s="381">
        <f t="shared" si="1"/>
        <v>0</v>
      </c>
      <c r="L9" s="450"/>
      <c r="M9" s="383"/>
      <c r="N9" s="383"/>
      <c r="O9" s="383"/>
      <c r="P9" s="383"/>
      <c r="Q9" s="478"/>
      <c r="R9" s="381">
        <f t="shared" si="2"/>
        <v>0</v>
      </c>
      <c r="S9" s="450"/>
      <c r="T9" s="387" t="str">
        <f>IFERROR(VLOOKUP(_xlfn.NUMBERVALUE(LEFT(S9,FIND("-",S9)-1)),A2_SaLi!$B$8:$E$507,4,0),IFERROR(VLOOKUP(LEFT(S9,FIND("-",S9)-1),A2_SaLi!$B$8:$E$507,4,0),""))</f>
        <v/>
      </c>
      <c r="U9" s="478"/>
      <c r="V9" s="450"/>
      <c r="W9" s="387" t="str">
        <f>IFERROR(VLOOKUP(_xlfn.NUMBERVALUE(LEFT(V9,FIND("-",V9)-1)),A2_SaLi!$B$8:$E$507,4,0),IFERROR(VLOOKUP(LEFT(V9,FIND("-",V9)-1),A2_SaLi!$B$8:$E$507,4,0),""))</f>
        <v/>
      </c>
      <c r="X9" s="383"/>
      <c r="Y9" s="450"/>
      <c r="Z9" s="387" t="str">
        <f>IFERROR(VLOOKUP(_xlfn.NUMBERVALUE(LEFT(Y9,FIND("-",Y9)-1)),A2_SaLi!$B$8:$E$507,4,0),IFERROR(VLOOKUP(LEFT(Y9,FIND("-",Y9)-1),A2_SaLi!$B$8:$E$507,4,0),""))</f>
        <v/>
      </c>
      <c r="AA9" s="383"/>
      <c r="AB9" s="450"/>
      <c r="AC9" s="387" t="str">
        <f>IFERROR(VLOOKUP(_xlfn.NUMBERVALUE(LEFT(AB9,FIND("-",AB9)-1)),A2_SaLi!$B$8:$E$507,4,0),IFERROR(VLOOKUP(LEFT(AB9,FIND("-",AB9)-1),A2_SaLi!$B$8:$E$507,4,0),""))</f>
        <v/>
      </c>
      <c r="AD9" s="465"/>
    </row>
    <row r="10" spans="1:30" x14ac:dyDescent="0.25">
      <c r="A10" s="269"/>
      <c r="B10" s="54"/>
      <c r="C10" s="54"/>
      <c r="D10" s="274"/>
      <c r="E10" s="450"/>
      <c r="F10" s="383"/>
      <c r="G10" s="383"/>
      <c r="H10" s="383"/>
      <c r="I10" s="383"/>
      <c r="J10" s="478"/>
      <c r="K10" s="381">
        <f t="shared" si="1"/>
        <v>0</v>
      </c>
      <c r="L10" s="450"/>
      <c r="M10" s="383"/>
      <c r="N10" s="383"/>
      <c r="O10" s="383"/>
      <c r="P10" s="383"/>
      <c r="Q10" s="478"/>
      <c r="R10" s="381">
        <f t="shared" si="2"/>
        <v>0</v>
      </c>
      <c r="S10" s="450"/>
      <c r="T10" s="387" t="str">
        <f>IFERROR(VLOOKUP(_xlfn.NUMBERVALUE(LEFT(S10,FIND("-",S10)-1)),A2_SaLi!$B$8:$E$507,4,0),IFERROR(VLOOKUP(LEFT(S10,FIND("-",S10)-1),A2_SaLi!$B$8:$E$507,4,0),""))</f>
        <v/>
      </c>
      <c r="U10" s="478"/>
      <c r="V10" s="450"/>
      <c r="W10" s="387" t="str">
        <f>IFERROR(VLOOKUP(_xlfn.NUMBERVALUE(LEFT(V10,FIND("-",V10)-1)),A2_SaLi!$B$8:$E$507,4,0),IFERROR(VLOOKUP(LEFT(V10,FIND("-",V10)-1),A2_SaLi!$B$8:$E$507,4,0),""))</f>
        <v/>
      </c>
      <c r="X10" s="383"/>
      <c r="Y10" s="450"/>
      <c r="Z10" s="387" t="str">
        <f>IFERROR(VLOOKUP(_xlfn.NUMBERVALUE(LEFT(Y10,FIND("-",Y10)-1)),A2_SaLi!$B$8:$E$507,4,0),IFERROR(VLOOKUP(LEFT(Y10,FIND("-",Y10)-1),A2_SaLi!$B$8:$E$507,4,0),""))</f>
        <v/>
      </c>
      <c r="AA10" s="383"/>
      <c r="AB10" s="450"/>
      <c r="AC10" s="387" t="str">
        <f>IFERROR(VLOOKUP(_xlfn.NUMBERVALUE(LEFT(AB10,FIND("-",AB10)-1)),A2_SaLi!$B$8:$E$507,4,0),IFERROR(VLOOKUP(LEFT(AB10,FIND("-",AB10)-1),A2_SaLi!$B$8:$E$507,4,0),""))</f>
        <v/>
      </c>
      <c r="AD10" s="465"/>
    </row>
    <row r="11" spans="1:30" x14ac:dyDescent="0.25">
      <c r="A11" s="269"/>
      <c r="B11" s="54"/>
      <c r="C11" s="54"/>
      <c r="D11" s="274"/>
      <c r="E11" s="450"/>
      <c r="F11" s="383"/>
      <c r="G11" s="383"/>
      <c r="H11" s="383"/>
      <c r="I11" s="383"/>
      <c r="J11" s="478"/>
      <c r="K11" s="381">
        <f t="shared" si="1"/>
        <v>0</v>
      </c>
      <c r="L11" s="450"/>
      <c r="M11" s="383"/>
      <c r="N11" s="383"/>
      <c r="O11" s="383"/>
      <c r="P11" s="383"/>
      <c r="Q11" s="478"/>
      <c r="R11" s="381">
        <f t="shared" si="2"/>
        <v>0</v>
      </c>
      <c r="S11" s="450"/>
      <c r="T11" s="387" t="str">
        <f>IFERROR(VLOOKUP(_xlfn.NUMBERVALUE(LEFT(S11,FIND("-",S11)-1)),A2_SaLi!$B$8:$E$507,4,0),IFERROR(VLOOKUP(LEFT(S11,FIND("-",S11)-1),A2_SaLi!$B$8:$E$507,4,0),""))</f>
        <v/>
      </c>
      <c r="U11" s="478"/>
      <c r="V11" s="450"/>
      <c r="W11" s="387" t="str">
        <f>IFERROR(VLOOKUP(_xlfn.NUMBERVALUE(LEFT(V11,FIND("-",V11)-1)),A2_SaLi!$B$8:$E$507,4,0),IFERROR(VLOOKUP(LEFT(V11,FIND("-",V11)-1),A2_SaLi!$B$8:$E$507,4,0),""))</f>
        <v/>
      </c>
      <c r="X11" s="383"/>
      <c r="Y11" s="450"/>
      <c r="Z11" s="387" t="str">
        <f>IFERROR(VLOOKUP(_xlfn.NUMBERVALUE(LEFT(Y11,FIND("-",Y11)-1)),A2_SaLi!$B$8:$E$507,4,0),IFERROR(VLOOKUP(LEFT(Y11,FIND("-",Y11)-1),A2_SaLi!$B$8:$E$507,4,0),""))</f>
        <v/>
      </c>
      <c r="AA11" s="383"/>
      <c r="AB11" s="450"/>
      <c r="AC11" s="387" t="str">
        <f>IFERROR(VLOOKUP(_xlfn.NUMBERVALUE(LEFT(AB11,FIND("-",AB11)-1)),A2_SaLi!$B$8:$E$507,4,0),IFERROR(VLOOKUP(LEFT(AB11,FIND("-",AB11)-1),A2_SaLi!$B$8:$E$507,4,0),""))</f>
        <v/>
      </c>
      <c r="AD11" s="465"/>
    </row>
    <row r="12" spans="1:30" x14ac:dyDescent="0.25">
      <c r="A12" s="269"/>
      <c r="B12" s="54"/>
      <c r="C12" s="54"/>
      <c r="D12" s="274"/>
      <c r="E12" s="450"/>
      <c r="F12" s="383"/>
      <c r="G12" s="383"/>
      <c r="H12" s="383"/>
      <c r="I12" s="383"/>
      <c r="J12" s="478"/>
      <c r="K12" s="381">
        <f t="shared" si="1"/>
        <v>0</v>
      </c>
      <c r="L12" s="450"/>
      <c r="M12" s="383"/>
      <c r="N12" s="383"/>
      <c r="O12" s="383"/>
      <c r="P12" s="383"/>
      <c r="Q12" s="478"/>
      <c r="R12" s="381">
        <f t="shared" si="2"/>
        <v>0</v>
      </c>
      <c r="S12" s="450"/>
      <c r="T12" s="387" t="str">
        <f>IFERROR(VLOOKUP(_xlfn.NUMBERVALUE(LEFT(S12,FIND("-",S12)-1)),A2_SaLi!$B$8:$E$507,4,0),IFERROR(VLOOKUP(LEFT(S12,FIND("-",S12)-1),A2_SaLi!$B$8:$E$507,4,0),""))</f>
        <v/>
      </c>
      <c r="U12" s="478"/>
      <c r="V12" s="450"/>
      <c r="W12" s="387" t="str">
        <f>IFERROR(VLOOKUP(_xlfn.NUMBERVALUE(LEFT(V12,FIND("-",V12)-1)),A2_SaLi!$B$8:$E$507,4,0),IFERROR(VLOOKUP(LEFT(V12,FIND("-",V12)-1),A2_SaLi!$B$8:$E$507,4,0),""))</f>
        <v/>
      </c>
      <c r="X12" s="383"/>
      <c r="Y12" s="450"/>
      <c r="Z12" s="387" t="str">
        <f>IFERROR(VLOOKUP(_xlfn.NUMBERVALUE(LEFT(Y12,FIND("-",Y12)-1)),A2_SaLi!$B$8:$E$507,4,0),IFERROR(VLOOKUP(LEFT(Y12,FIND("-",Y12)-1),A2_SaLi!$B$8:$E$507,4,0),""))</f>
        <v/>
      </c>
      <c r="AA12" s="383"/>
      <c r="AB12" s="450"/>
      <c r="AC12" s="387" t="str">
        <f>IFERROR(VLOOKUP(_xlfn.NUMBERVALUE(LEFT(AB12,FIND("-",AB12)-1)),A2_SaLi!$B$8:$E$507,4,0),IFERROR(VLOOKUP(LEFT(AB12,FIND("-",AB12)-1),A2_SaLi!$B$8:$E$507,4,0),""))</f>
        <v/>
      </c>
      <c r="AD12" s="465"/>
    </row>
    <row r="13" spans="1:30" x14ac:dyDescent="0.25">
      <c r="A13" s="269"/>
      <c r="B13" s="54"/>
      <c r="C13" s="54"/>
      <c r="D13" s="274"/>
      <c r="E13" s="450"/>
      <c r="F13" s="383"/>
      <c r="G13" s="383"/>
      <c r="H13" s="383"/>
      <c r="I13" s="383"/>
      <c r="J13" s="478"/>
      <c r="K13" s="381">
        <f t="shared" si="1"/>
        <v>0</v>
      </c>
      <c r="L13" s="450"/>
      <c r="M13" s="383"/>
      <c r="N13" s="383"/>
      <c r="O13" s="383"/>
      <c r="P13" s="383"/>
      <c r="Q13" s="478"/>
      <c r="R13" s="381">
        <f t="shared" si="2"/>
        <v>0</v>
      </c>
      <c r="S13" s="450"/>
      <c r="T13" s="387" t="str">
        <f>IFERROR(VLOOKUP(_xlfn.NUMBERVALUE(LEFT(S13,FIND("-",S13)-1)),A2_SaLi!$B$8:$E$507,4,0),IFERROR(VLOOKUP(LEFT(S13,FIND("-",S13)-1),A2_SaLi!$B$8:$E$507,4,0),""))</f>
        <v/>
      </c>
      <c r="U13" s="478"/>
      <c r="V13" s="450"/>
      <c r="W13" s="387" t="str">
        <f>IFERROR(VLOOKUP(_xlfn.NUMBERVALUE(LEFT(V13,FIND("-",V13)-1)),A2_SaLi!$B$8:$E$507,4,0),IFERROR(VLOOKUP(LEFT(V13,FIND("-",V13)-1),A2_SaLi!$B$8:$E$507,4,0),""))</f>
        <v/>
      </c>
      <c r="X13" s="383"/>
      <c r="Y13" s="450"/>
      <c r="Z13" s="387" t="str">
        <f>IFERROR(VLOOKUP(_xlfn.NUMBERVALUE(LEFT(Y13,FIND("-",Y13)-1)),A2_SaLi!$B$8:$E$507,4,0),IFERROR(VLOOKUP(LEFT(Y13,FIND("-",Y13)-1),A2_SaLi!$B$8:$E$507,4,0),""))</f>
        <v/>
      </c>
      <c r="AA13" s="383"/>
      <c r="AB13" s="450"/>
      <c r="AC13" s="387" t="str">
        <f>IFERROR(VLOOKUP(_xlfn.NUMBERVALUE(LEFT(AB13,FIND("-",AB13)-1)),A2_SaLi!$B$8:$E$507,4,0),IFERROR(VLOOKUP(LEFT(AB13,FIND("-",AB13)-1),A2_SaLi!$B$8:$E$507,4,0),""))</f>
        <v/>
      </c>
      <c r="AD13" s="465"/>
    </row>
    <row r="14" spans="1:30" x14ac:dyDescent="0.25">
      <c r="A14" s="269"/>
      <c r="B14" s="54"/>
      <c r="C14" s="54"/>
      <c r="D14" s="274"/>
      <c r="E14" s="450"/>
      <c r="F14" s="383"/>
      <c r="G14" s="383"/>
      <c r="H14" s="383"/>
      <c r="I14" s="383"/>
      <c r="J14" s="478"/>
      <c r="K14" s="381">
        <f t="shared" si="1"/>
        <v>0</v>
      </c>
      <c r="L14" s="450"/>
      <c r="M14" s="383"/>
      <c r="N14" s="383"/>
      <c r="O14" s="383"/>
      <c r="P14" s="383"/>
      <c r="Q14" s="478"/>
      <c r="R14" s="381">
        <f t="shared" si="2"/>
        <v>0</v>
      </c>
      <c r="S14" s="450"/>
      <c r="T14" s="387" t="str">
        <f>IFERROR(VLOOKUP(_xlfn.NUMBERVALUE(LEFT(S14,FIND("-",S14)-1)),A2_SaLi!$B$8:$E$507,4,0),IFERROR(VLOOKUP(LEFT(S14,FIND("-",S14)-1),A2_SaLi!$B$8:$E$507,4,0),""))</f>
        <v/>
      </c>
      <c r="U14" s="478"/>
      <c r="V14" s="450"/>
      <c r="W14" s="387" t="str">
        <f>IFERROR(VLOOKUP(_xlfn.NUMBERVALUE(LEFT(V14,FIND("-",V14)-1)),A2_SaLi!$B$8:$E$507,4,0),IFERROR(VLOOKUP(LEFT(V14,FIND("-",V14)-1),A2_SaLi!$B$8:$E$507,4,0),""))</f>
        <v/>
      </c>
      <c r="X14" s="383"/>
      <c r="Y14" s="450"/>
      <c r="Z14" s="387" t="str">
        <f>IFERROR(VLOOKUP(_xlfn.NUMBERVALUE(LEFT(Y14,FIND("-",Y14)-1)),A2_SaLi!$B$8:$E$507,4,0),IFERROR(VLOOKUP(LEFT(Y14,FIND("-",Y14)-1),A2_SaLi!$B$8:$E$507,4,0),""))</f>
        <v/>
      </c>
      <c r="AA14" s="383"/>
      <c r="AB14" s="450"/>
      <c r="AC14" s="387" t="str">
        <f>IFERROR(VLOOKUP(_xlfn.NUMBERVALUE(LEFT(AB14,FIND("-",AB14)-1)),A2_SaLi!$B$8:$E$507,4,0),IFERROR(VLOOKUP(LEFT(AB14,FIND("-",AB14)-1),A2_SaLi!$B$8:$E$507,4,0),""))</f>
        <v/>
      </c>
      <c r="AD14" s="465"/>
    </row>
    <row r="15" spans="1:30" x14ac:dyDescent="0.25">
      <c r="A15" s="269"/>
      <c r="B15" s="54"/>
      <c r="C15" s="54"/>
      <c r="D15" s="274"/>
      <c r="E15" s="450"/>
      <c r="F15" s="383"/>
      <c r="G15" s="383"/>
      <c r="H15" s="383"/>
      <c r="I15" s="383"/>
      <c r="J15" s="478"/>
      <c r="K15" s="381">
        <f t="shared" si="1"/>
        <v>0</v>
      </c>
      <c r="L15" s="450"/>
      <c r="M15" s="383"/>
      <c r="N15" s="383"/>
      <c r="O15" s="383"/>
      <c r="P15" s="383"/>
      <c r="Q15" s="478"/>
      <c r="R15" s="381">
        <f t="shared" si="2"/>
        <v>0</v>
      </c>
      <c r="S15" s="450"/>
      <c r="T15" s="387" t="str">
        <f>IFERROR(VLOOKUP(_xlfn.NUMBERVALUE(LEFT(S15,FIND("-",S15)-1)),A2_SaLi!$B$8:$E$507,4,0),IFERROR(VLOOKUP(LEFT(S15,FIND("-",S15)-1),A2_SaLi!$B$8:$E$507,4,0),""))</f>
        <v/>
      </c>
      <c r="U15" s="478"/>
      <c r="V15" s="450"/>
      <c r="W15" s="387" t="str">
        <f>IFERROR(VLOOKUP(_xlfn.NUMBERVALUE(LEFT(V15,FIND("-",V15)-1)),A2_SaLi!$B$8:$E$507,4,0),IFERROR(VLOOKUP(LEFT(V15,FIND("-",V15)-1),A2_SaLi!$B$8:$E$507,4,0),""))</f>
        <v/>
      </c>
      <c r="X15" s="383"/>
      <c r="Y15" s="450"/>
      <c r="Z15" s="387" t="str">
        <f>IFERROR(VLOOKUP(_xlfn.NUMBERVALUE(LEFT(Y15,FIND("-",Y15)-1)),A2_SaLi!$B$8:$E$507,4,0),IFERROR(VLOOKUP(LEFT(Y15,FIND("-",Y15)-1),A2_SaLi!$B$8:$E$507,4,0),""))</f>
        <v/>
      </c>
      <c r="AA15" s="383"/>
      <c r="AB15" s="450"/>
      <c r="AC15" s="387" t="str">
        <f>IFERROR(VLOOKUP(_xlfn.NUMBERVALUE(LEFT(AB15,FIND("-",AB15)-1)),A2_SaLi!$B$8:$E$507,4,0),IFERROR(VLOOKUP(LEFT(AB15,FIND("-",AB15)-1),A2_SaLi!$B$8:$E$507,4,0),""))</f>
        <v/>
      </c>
      <c r="AD15" s="465"/>
    </row>
    <row r="16" spans="1:30" x14ac:dyDescent="0.25">
      <c r="A16" s="269"/>
      <c r="B16" s="54"/>
      <c r="C16" s="54"/>
      <c r="D16" s="274"/>
      <c r="E16" s="450"/>
      <c r="F16" s="383"/>
      <c r="G16" s="383"/>
      <c r="H16" s="383"/>
      <c r="I16" s="383"/>
      <c r="J16" s="478"/>
      <c r="K16" s="381">
        <f t="shared" si="1"/>
        <v>0</v>
      </c>
      <c r="L16" s="450"/>
      <c r="M16" s="383"/>
      <c r="N16" s="383"/>
      <c r="O16" s="383"/>
      <c r="P16" s="383"/>
      <c r="Q16" s="478"/>
      <c r="R16" s="381">
        <f t="shared" si="2"/>
        <v>0</v>
      </c>
      <c r="S16" s="450"/>
      <c r="T16" s="387" t="str">
        <f>IFERROR(VLOOKUP(_xlfn.NUMBERVALUE(LEFT(S16,FIND("-",S16)-1)),A2_SaLi!$B$8:$E$507,4,0),IFERROR(VLOOKUP(LEFT(S16,FIND("-",S16)-1),A2_SaLi!$B$8:$E$507,4,0),""))</f>
        <v/>
      </c>
      <c r="U16" s="478"/>
      <c r="V16" s="450"/>
      <c r="W16" s="387" t="str">
        <f>IFERROR(VLOOKUP(_xlfn.NUMBERVALUE(LEFT(V16,FIND("-",V16)-1)),A2_SaLi!$B$8:$E$507,4,0),IFERROR(VLOOKUP(LEFT(V16,FIND("-",V16)-1),A2_SaLi!$B$8:$E$507,4,0),""))</f>
        <v/>
      </c>
      <c r="X16" s="383"/>
      <c r="Y16" s="450"/>
      <c r="Z16" s="387" t="str">
        <f>IFERROR(VLOOKUP(_xlfn.NUMBERVALUE(LEFT(Y16,FIND("-",Y16)-1)),A2_SaLi!$B$8:$E$507,4,0),IFERROR(VLOOKUP(LEFT(Y16,FIND("-",Y16)-1),A2_SaLi!$B$8:$E$507,4,0),""))</f>
        <v/>
      </c>
      <c r="AA16" s="383"/>
      <c r="AB16" s="450"/>
      <c r="AC16" s="387" t="str">
        <f>IFERROR(VLOOKUP(_xlfn.NUMBERVALUE(LEFT(AB16,FIND("-",AB16)-1)),A2_SaLi!$B$8:$E$507,4,0),IFERROR(VLOOKUP(LEFT(AB16,FIND("-",AB16)-1),A2_SaLi!$B$8:$E$507,4,0),""))</f>
        <v/>
      </c>
      <c r="AD16" s="465"/>
    </row>
    <row r="17" spans="1:30" x14ac:dyDescent="0.25">
      <c r="A17" s="269"/>
      <c r="B17" s="54"/>
      <c r="C17" s="54"/>
      <c r="D17" s="274"/>
      <c r="E17" s="450"/>
      <c r="F17" s="383"/>
      <c r="G17" s="383"/>
      <c r="H17" s="383"/>
      <c r="I17" s="383"/>
      <c r="J17" s="478"/>
      <c r="K17" s="381">
        <f t="shared" si="1"/>
        <v>0</v>
      </c>
      <c r="L17" s="450"/>
      <c r="M17" s="383"/>
      <c r="N17" s="383"/>
      <c r="O17" s="383"/>
      <c r="P17" s="383"/>
      <c r="Q17" s="478"/>
      <c r="R17" s="381">
        <f t="shared" si="2"/>
        <v>0</v>
      </c>
      <c r="S17" s="450"/>
      <c r="T17" s="387" t="str">
        <f>IFERROR(VLOOKUP(_xlfn.NUMBERVALUE(LEFT(S17,FIND("-",S17)-1)),A2_SaLi!$B$8:$E$507,4,0),IFERROR(VLOOKUP(LEFT(S17,FIND("-",S17)-1),A2_SaLi!$B$8:$E$507,4,0),""))</f>
        <v/>
      </c>
      <c r="U17" s="478"/>
      <c r="V17" s="450"/>
      <c r="W17" s="387" t="str">
        <f>IFERROR(VLOOKUP(_xlfn.NUMBERVALUE(LEFT(V17,FIND("-",V17)-1)),A2_SaLi!$B$8:$E$507,4,0),IFERROR(VLOOKUP(LEFT(V17,FIND("-",V17)-1),A2_SaLi!$B$8:$E$507,4,0),""))</f>
        <v/>
      </c>
      <c r="X17" s="383"/>
      <c r="Y17" s="450"/>
      <c r="Z17" s="387" t="str">
        <f>IFERROR(VLOOKUP(_xlfn.NUMBERVALUE(LEFT(Y17,FIND("-",Y17)-1)),A2_SaLi!$B$8:$E$507,4,0),IFERROR(VLOOKUP(LEFT(Y17,FIND("-",Y17)-1),A2_SaLi!$B$8:$E$507,4,0),""))</f>
        <v/>
      </c>
      <c r="AA17" s="383"/>
      <c r="AB17" s="450"/>
      <c r="AC17" s="387" t="str">
        <f>IFERROR(VLOOKUP(_xlfn.NUMBERVALUE(LEFT(AB17,FIND("-",AB17)-1)),A2_SaLi!$B$8:$E$507,4,0),IFERROR(VLOOKUP(LEFT(AB17,FIND("-",AB17)-1),A2_SaLi!$B$8:$E$507,4,0),""))</f>
        <v/>
      </c>
      <c r="AD17" s="465"/>
    </row>
    <row r="18" spans="1:30" x14ac:dyDescent="0.25">
      <c r="A18" s="269"/>
      <c r="B18" s="54"/>
      <c r="C18" s="54"/>
      <c r="D18" s="274"/>
      <c r="E18" s="450"/>
      <c r="F18" s="383"/>
      <c r="G18" s="383"/>
      <c r="H18" s="383"/>
      <c r="I18" s="383"/>
      <c r="J18" s="478"/>
      <c r="K18" s="381">
        <f t="shared" si="1"/>
        <v>0</v>
      </c>
      <c r="L18" s="450"/>
      <c r="M18" s="383"/>
      <c r="N18" s="383"/>
      <c r="O18" s="383"/>
      <c r="P18" s="383"/>
      <c r="Q18" s="478"/>
      <c r="R18" s="381">
        <f t="shared" si="2"/>
        <v>0</v>
      </c>
      <c r="S18" s="450"/>
      <c r="T18" s="387" t="str">
        <f>IFERROR(VLOOKUP(_xlfn.NUMBERVALUE(LEFT(S18,FIND("-",S18)-1)),A2_SaLi!$B$8:$E$507,4,0),IFERROR(VLOOKUP(LEFT(S18,FIND("-",S18)-1),A2_SaLi!$B$8:$E$507,4,0),""))</f>
        <v/>
      </c>
      <c r="U18" s="478"/>
      <c r="V18" s="450"/>
      <c r="W18" s="387" t="str">
        <f>IFERROR(VLOOKUP(_xlfn.NUMBERVALUE(LEFT(V18,FIND("-",V18)-1)),A2_SaLi!$B$8:$E$507,4,0),IFERROR(VLOOKUP(LEFT(V18,FIND("-",V18)-1),A2_SaLi!$B$8:$E$507,4,0),""))</f>
        <v/>
      </c>
      <c r="X18" s="383"/>
      <c r="Y18" s="450"/>
      <c r="Z18" s="387" t="str">
        <f>IFERROR(VLOOKUP(_xlfn.NUMBERVALUE(LEFT(Y18,FIND("-",Y18)-1)),A2_SaLi!$B$8:$E$507,4,0),IFERROR(VLOOKUP(LEFT(Y18,FIND("-",Y18)-1),A2_SaLi!$B$8:$E$507,4,0),""))</f>
        <v/>
      </c>
      <c r="AA18" s="383"/>
      <c r="AB18" s="450"/>
      <c r="AC18" s="387" t="str">
        <f>IFERROR(VLOOKUP(_xlfn.NUMBERVALUE(LEFT(AB18,FIND("-",AB18)-1)),A2_SaLi!$B$8:$E$507,4,0),IFERROR(VLOOKUP(LEFT(AB18,FIND("-",AB18)-1),A2_SaLi!$B$8:$E$507,4,0),""))</f>
        <v/>
      </c>
      <c r="AD18" s="465"/>
    </row>
    <row r="19" spans="1:30" x14ac:dyDescent="0.25">
      <c r="A19" s="269"/>
      <c r="B19" s="54"/>
      <c r="C19" s="54"/>
      <c r="D19" s="274"/>
      <c r="E19" s="450"/>
      <c r="F19" s="383"/>
      <c r="G19" s="383"/>
      <c r="H19" s="383"/>
      <c r="I19" s="383"/>
      <c r="J19" s="478"/>
      <c r="K19" s="381">
        <f t="shared" si="1"/>
        <v>0</v>
      </c>
      <c r="L19" s="450"/>
      <c r="M19" s="383"/>
      <c r="N19" s="383"/>
      <c r="O19" s="383"/>
      <c r="P19" s="383"/>
      <c r="Q19" s="478"/>
      <c r="R19" s="381">
        <f t="shared" si="2"/>
        <v>0</v>
      </c>
      <c r="S19" s="450"/>
      <c r="T19" s="387" t="str">
        <f>IFERROR(VLOOKUP(_xlfn.NUMBERVALUE(LEFT(S19,FIND("-",S19)-1)),A2_SaLi!$B$8:$E$507,4,0),IFERROR(VLOOKUP(LEFT(S19,FIND("-",S19)-1),A2_SaLi!$B$8:$E$507,4,0),""))</f>
        <v/>
      </c>
      <c r="U19" s="478"/>
      <c r="V19" s="450"/>
      <c r="W19" s="387" t="str">
        <f>IFERROR(VLOOKUP(_xlfn.NUMBERVALUE(LEFT(V19,FIND("-",V19)-1)),A2_SaLi!$B$8:$E$507,4,0),IFERROR(VLOOKUP(LEFT(V19,FIND("-",V19)-1),A2_SaLi!$B$8:$E$507,4,0),""))</f>
        <v/>
      </c>
      <c r="X19" s="383"/>
      <c r="Y19" s="450"/>
      <c r="Z19" s="387" t="str">
        <f>IFERROR(VLOOKUP(_xlfn.NUMBERVALUE(LEFT(Y19,FIND("-",Y19)-1)),A2_SaLi!$B$8:$E$507,4,0),IFERROR(VLOOKUP(LEFT(Y19,FIND("-",Y19)-1),A2_SaLi!$B$8:$E$507,4,0),""))</f>
        <v/>
      </c>
      <c r="AA19" s="383"/>
      <c r="AB19" s="450"/>
      <c r="AC19" s="387" t="str">
        <f>IFERROR(VLOOKUP(_xlfn.NUMBERVALUE(LEFT(AB19,FIND("-",AB19)-1)),A2_SaLi!$B$8:$E$507,4,0),IFERROR(VLOOKUP(LEFT(AB19,FIND("-",AB19)-1),A2_SaLi!$B$8:$E$507,4,0),""))</f>
        <v/>
      </c>
      <c r="AD19" s="465"/>
    </row>
    <row r="20" spans="1:30" x14ac:dyDescent="0.25">
      <c r="A20" s="269"/>
      <c r="B20" s="54"/>
      <c r="C20" s="54"/>
      <c r="D20" s="274"/>
      <c r="E20" s="450"/>
      <c r="F20" s="383"/>
      <c r="G20" s="383"/>
      <c r="H20" s="383"/>
      <c r="I20" s="383"/>
      <c r="J20" s="478"/>
      <c r="K20" s="381">
        <f t="shared" si="1"/>
        <v>0</v>
      </c>
      <c r="L20" s="450"/>
      <c r="M20" s="383"/>
      <c r="N20" s="383"/>
      <c r="O20" s="383"/>
      <c r="P20" s="383"/>
      <c r="Q20" s="478"/>
      <c r="R20" s="381">
        <f t="shared" si="2"/>
        <v>0</v>
      </c>
      <c r="S20" s="450"/>
      <c r="T20" s="387" t="str">
        <f>IFERROR(VLOOKUP(_xlfn.NUMBERVALUE(LEFT(S20,FIND("-",S20)-1)),A2_SaLi!$B$8:$E$507,4,0),IFERROR(VLOOKUP(LEFT(S20,FIND("-",S20)-1),A2_SaLi!$B$8:$E$507,4,0),""))</f>
        <v/>
      </c>
      <c r="U20" s="478"/>
      <c r="V20" s="450"/>
      <c r="W20" s="387" t="str">
        <f>IFERROR(VLOOKUP(_xlfn.NUMBERVALUE(LEFT(V20,FIND("-",V20)-1)),A2_SaLi!$B$8:$E$507,4,0),IFERROR(VLOOKUP(LEFT(V20,FIND("-",V20)-1),A2_SaLi!$B$8:$E$507,4,0),""))</f>
        <v/>
      </c>
      <c r="X20" s="383"/>
      <c r="Y20" s="450"/>
      <c r="Z20" s="387" t="str">
        <f>IFERROR(VLOOKUP(_xlfn.NUMBERVALUE(LEFT(Y20,FIND("-",Y20)-1)),A2_SaLi!$B$8:$E$507,4,0),IFERROR(VLOOKUP(LEFT(Y20,FIND("-",Y20)-1),A2_SaLi!$B$8:$E$507,4,0),""))</f>
        <v/>
      </c>
      <c r="AA20" s="383"/>
      <c r="AB20" s="450"/>
      <c r="AC20" s="387" t="str">
        <f>IFERROR(VLOOKUP(_xlfn.NUMBERVALUE(LEFT(AB20,FIND("-",AB20)-1)),A2_SaLi!$B$8:$E$507,4,0),IFERROR(VLOOKUP(LEFT(AB20,FIND("-",AB20)-1),A2_SaLi!$B$8:$E$507,4,0),""))</f>
        <v/>
      </c>
      <c r="AD20" s="465"/>
    </row>
    <row r="21" spans="1:30" x14ac:dyDescent="0.25">
      <c r="A21" s="269"/>
      <c r="B21" s="54"/>
      <c r="C21" s="54"/>
      <c r="D21" s="274"/>
      <c r="E21" s="450"/>
      <c r="F21" s="383"/>
      <c r="G21" s="383"/>
      <c r="H21" s="383"/>
      <c r="I21" s="383"/>
      <c r="J21" s="478"/>
      <c r="K21" s="381">
        <f t="shared" si="1"/>
        <v>0</v>
      </c>
      <c r="L21" s="450"/>
      <c r="M21" s="383"/>
      <c r="N21" s="383"/>
      <c r="O21" s="383"/>
      <c r="P21" s="383"/>
      <c r="Q21" s="478"/>
      <c r="R21" s="381">
        <f t="shared" si="2"/>
        <v>0</v>
      </c>
      <c r="S21" s="450"/>
      <c r="T21" s="387" t="str">
        <f>IFERROR(VLOOKUP(_xlfn.NUMBERVALUE(LEFT(S21,FIND("-",S21)-1)),A2_SaLi!$B$8:$E$507,4,0),IFERROR(VLOOKUP(LEFT(S21,FIND("-",S21)-1),A2_SaLi!$B$8:$E$507,4,0),""))</f>
        <v/>
      </c>
      <c r="U21" s="478"/>
      <c r="V21" s="450"/>
      <c r="W21" s="387" t="str">
        <f>IFERROR(VLOOKUP(_xlfn.NUMBERVALUE(LEFT(V21,FIND("-",V21)-1)),A2_SaLi!$B$8:$E$507,4,0),IFERROR(VLOOKUP(LEFT(V21,FIND("-",V21)-1),A2_SaLi!$B$8:$E$507,4,0),""))</f>
        <v/>
      </c>
      <c r="X21" s="383"/>
      <c r="Y21" s="450"/>
      <c r="Z21" s="387" t="str">
        <f>IFERROR(VLOOKUP(_xlfn.NUMBERVALUE(LEFT(Y21,FIND("-",Y21)-1)),A2_SaLi!$B$8:$E$507,4,0),IFERROR(VLOOKUP(LEFT(Y21,FIND("-",Y21)-1),A2_SaLi!$B$8:$E$507,4,0),""))</f>
        <v/>
      </c>
      <c r="AA21" s="383"/>
      <c r="AB21" s="450"/>
      <c r="AC21" s="387" t="str">
        <f>IFERROR(VLOOKUP(_xlfn.NUMBERVALUE(LEFT(AB21,FIND("-",AB21)-1)),A2_SaLi!$B$8:$E$507,4,0),IFERROR(VLOOKUP(LEFT(AB21,FIND("-",AB21)-1),A2_SaLi!$B$8:$E$507,4,0),""))</f>
        <v/>
      </c>
      <c r="AD21" s="465"/>
    </row>
    <row r="22" spans="1:30" x14ac:dyDescent="0.25">
      <c r="A22" s="269"/>
      <c r="B22" s="54"/>
      <c r="C22" s="54"/>
      <c r="D22" s="274"/>
      <c r="E22" s="450"/>
      <c r="F22" s="383"/>
      <c r="G22" s="383"/>
      <c r="H22" s="383"/>
      <c r="I22" s="383"/>
      <c r="J22" s="478"/>
      <c r="K22" s="381">
        <f t="shared" si="1"/>
        <v>0</v>
      </c>
      <c r="L22" s="450"/>
      <c r="M22" s="383"/>
      <c r="N22" s="383"/>
      <c r="O22" s="383"/>
      <c r="P22" s="383"/>
      <c r="Q22" s="478"/>
      <c r="R22" s="381">
        <f t="shared" si="2"/>
        <v>0</v>
      </c>
      <c r="S22" s="450"/>
      <c r="T22" s="387" t="str">
        <f>IFERROR(VLOOKUP(_xlfn.NUMBERVALUE(LEFT(S22,FIND("-",S22)-1)),A2_SaLi!$B$8:$E$507,4,0),IFERROR(VLOOKUP(LEFT(S22,FIND("-",S22)-1),A2_SaLi!$B$8:$E$507,4,0),""))</f>
        <v/>
      </c>
      <c r="U22" s="478"/>
      <c r="V22" s="450"/>
      <c r="W22" s="387" t="str">
        <f>IFERROR(VLOOKUP(_xlfn.NUMBERVALUE(LEFT(V22,FIND("-",V22)-1)),A2_SaLi!$B$8:$E$507,4,0),IFERROR(VLOOKUP(LEFT(V22,FIND("-",V22)-1),A2_SaLi!$B$8:$E$507,4,0),""))</f>
        <v/>
      </c>
      <c r="X22" s="383"/>
      <c r="Y22" s="450"/>
      <c r="Z22" s="387" t="str">
        <f>IFERROR(VLOOKUP(_xlfn.NUMBERVALUE(LEFT(Y22,FIND("-",Y22)-1)),A2_SaLi!$B$8:$E$507,4,0),IFERROR(VLOOKUP(LEFT(Y22,FIND("-",Y22)-1),A2_SaLi!$B$8:$E$507,4,0),""))</f>
        <v/>
      </c>
      <c r="AA22" s="383"/>
      <c r="AB22" s="450"/>
      <c r="AC22" s="387" t="str">
        <f>IFERROR(VLOOKUP(_xlfn.NUMBERVALUE(LEFT(AB22,FIND("-",AB22)-1)),A2_SaLi!$B$8:$E$507,4,0),IFERROR(VLOOKUP(LEFT(AB22,FIND("-",AB22)-1),A2_SaLi!$B$8:$E$507,4,0),""))</f>
        <v/>
      </c>
      <c r="AD22" s="465"/>
    </row>
    <row r="23" spans="1:30" x14ac:dyDescent="0.25">
      <c r="A23" s="269"/>
      <c r="B23" s="54"/>
      <c r="C23" s="54"/>
      <c r="D23" s="274"/>
      <c r="E23" s="450"/>
      <c r="F23" s="383"/>
      <c r="G23" s="383"/>
      <c r="H23" s="383"/>
      <c r="I23" s="383"/>
      <c r="J23" s="478"/>
      <c r="K23" s="381">
        <f t="shared" si="1"/>
        <v>0</v>
      </c>
      <c r="L23" s="450"/>
      <c r="M23" s="383"/>
      <c r="N23" s="383"/>
      <c r="O23" s="383"/>
      <c r="P23" s="383"/>
      <c r="Q23" s="478"/>
      <c r="R23" s="381">
        <f t="shared" si="2"/>
        <v>0</v>
      </c>
      <c r="S23" s="450"/>
      <c r="T23" s="387" t="str">
        <f>IFERROR(VLOOKUP(_xlfn.NUMBERVALUE(LEFT(S23,FIND("-",S23)-1)),A2_SaLi!$B$8:$E$507,4,0),IFERROR(VLOOKUP(LEFT(S23,FIND("-",S23)-1),A2_SaLi!$B$8:$E$507,4,0),""))</f>
        <v/>
      </c>
      <c r="U23" s="478"/>
      <c r="V23" s="450"/>
      <c r="W23" s="387" t="str">
        <f>IFERROR(VLOOKUP(_xlfn.NUMBERVALUE(LEFT(V23,FIND("-",V23)-1)),A2_SaLi!$B$8:$E$507,4,0),IFERROR(VLOOKUP(LEFT(V23,FIND("-",V23)-1),A2_SaLi!$B$8:$E$507,4,0),""))</f>
        <v/>
      </c>
      <c r="X23" s="383"/>
      <c r="Y23" s="450"/>
      <c r="Z23" s="387" t="str">
        <f>IFERROR(VLOOKUP(_xlfn.NUMBERVALUE(LEFT(Y23,FIND("-",Y23)-1)),A2_SaLi!$B$8:$E$507,4,0),IFERROR(VLOOKUP(LEFT(Y23,FIND("-",Y23)-1),A2_SaLi!$B$8:$E$507,4,0),""))</f>
        <v/>
      </c>
      <c r="AA23" s="383"/>
      <c r="AB23" s="450"/>
      <c r="AC23" s="387" t="str">
        <f>IFERROR(VLOOKUP(_xlfn.NUMBERVALUE(LEFT(AB23,FIND("-",AB23)-1)),A2_SaLi!$B$8:$E$507,4,0),IFERROR(VLOOKUP(LEFT(AB23,FIND("-",AB23)-1),A2_SaLi!$B$8:$E$507,4,0),""))</f>
        <v/>
      </c>
      <c r="AD23" s="465"/>
    </row>
    <row r="24" spans="1:30" x14ac:dyDescent="0.25">
      <c r="A24" s="269"/>
      <c r="B24" s="54"/>
      <c r="C24" s="54"/>
      <c r="D24" s="274"/>
      <c r="E24" s="450"/>
      <c r="F24" s="383"/>
      <c r="G24" s="383"/>
      <c r="H24" s="383"/>
      <c r="I24" s="383"/>
      <c r="J24" s="478"/>
      <c r="K24" s="381">
        <f t="shared" si="1"/>
        <v>0</v>
      </c>
      <c r="L24" s="450"/>
      <c r="M24" s="383"/>
      <c r="N24" s="383"/>
      <c r="O24" s="383"/>
      <c r="P24" s="383"/>
      <c r="Q24" s="478"/>
      <c r="R24" s="381">
        <f t="shared" si="2"/>
        <v>0</v>
      </c>
      <c r="S24" s="450"/>
      <c r="T24" s="387" t="str">
        <f>IFERROR(VLOOKUP(_xlfn.NUMBERVALUE(LEFT(S24,FIND("-",S24)-1)),A2_SaLi!$B$8:$E$507,4,0),IFERROR(VLOOKUP(LEFT(S24,FIND("-",S24)-1),A2_SaLi!$B$8:$E$507,4,0),""))</f>
        <v/>
      </c>
      <c r="U24" s="478"/>
      <c r="V24" s="450"/>
      <c r="W24" s="387" t="str">
        <f>IFERROR(VLOOKUP(_xlfn.NUMBERVALUE(LEFT(V24,FIND("-",V24)-1)),A2_SaLi!$B$8:$E$507,4,0),IFERROR(VLOOKUP(LEFT(V24,FIND("-",V24)-1),A2_SaLi!$B$8:$E$507,4,0),""))</f>
        <v/>
      </c>
      <c r="X24" s="383"/>
      <c r="Y24" s="450"/>
      <c r="Z24" s="387" t="str">
        <f>IFERROR(VLOOKUP(_xlfn.NUMBERVALUE(LEFT(Y24,FIND("-",Y24)-1)),A2_SaLi!$B$8:$E$507,4,0),IFERROR(VLOOKUP(LEFT(Y24,FIND("-",Y24)-1),A2_SaLi!$B$8:$E$507,4,0),""))</f>
        <v/>
      </c>
      <c r="AA24" s="383"/>
      <c r="AB24" s="450"/>
      <c r="AC24" s="387" t="str">
        <f>IFERROR(VLOOKUP(_xlfn.NUMBERVALUE(LEFT(AB24,FIND("-",AB24)-1)),A2_SaLi!$B$8:$E$507,4,0),IFERROR(VLOOKUP(LEFT(AB24,FIND("-",AB24)-1),A2_SaLi!$B$8:$E$507,4,0),""))</f>
        <v/>
      </c>
      <c r="AD24" s="465"/>
    </row>
    <row r="25" spans="1:30" x14ac:dyDescent="0.25">
      <c r="A25" s="269"/>
      <c r="B25" s="54"/>
      <c r="C25" s="54"/>
      <c r="D25" s="274"/>
      <c r="E25" s="450"/>
      <c r="F25" s="383"/>
      <c r="G25" s="383"/>
      <c r="H25" s="383"/>
      <c r="I25" s="383"/>
      <c r="J25" s="478"/>
      <c r="K25" s="381">
        <f t="shared" si="1"/>
        <v>0</v>
      </c>
      <c r="L25" s="450"/>
      <c r="M25" s="383"/>
      <c r="N25" s="383"/>
      <c r="O25" s="383"/>
      <c r="P25" s="383"/>
      <c r="Q25" s="478"/>
      <c r="R25" s="381">
        <f t="shared" si="2"/>
        <v>0</v>
      </c>
      <c r="S25" s="450"/>
      <c r="T25" s="387" t="str">
        <f>IFERROR(VLOOKUP(_xlfn.NUMBERVALUE(LEFT(S25,FIND("-",S25)-1)),A2_SaLi!$B$8:$E$507,4,0),IFERROR(VLOOKUP(LEFT(S25,FIND("-",S25)-1),A2_SaLi!$B$8:$E$507,4,0),""))</f>
        <v/>
      </c>
      <c r="U25" s="478"/>
      <c r="V25" s="450"/>
      <c r="W25" s="387" t="str">
        <f>IFERROR(VLOOKUP(_xlfn.NUMBERVALUE(LEFT(V25,FIND("-",V25)-1)),A2_SaLi!$B$8:$E$507,4,0),IFERROR(VLOOKUP(LEFT(V25,FIND("-",V25)-1),A2_SaLi!$B$8:$E$507,4,0),""))</f>
        <v/>
      </c>
      <c r="X25" s="383"/>
      <c r="Y25" s="450"/>
      <c r="Z25" s="387" t="str">
        <f>IFERROR(VLOOKUP(_xlfn.NUMBERVALUE(LEFT(Y25,FIND("-",Y25)-1)),A2_SaLi!$B$8:$E$507,4,0),IFERROR(VLOOKUP(LEFT(Y25,FIND("-",Y25)-1),A2_SaLi!$B$8:$E$507,4,0),""))</f>
        <v/>
      </c>
      <c r="AA25" s="383"/>
      <c r="AB25" s="450"/>
      <c r="AC25" s="387" t="str">
        <f>IFERROR(VLOOKUP(_xlfn.NUMBERVALUE(LEFT(AB25,FIND("-",AB25)-1)),A2_SaLi!$B$8:$E$507,4,0),IFERROR(VLOOKUP(LEFT(AB25,FIND("-",AB25)-1),A2_SaLi!$B$8:$E$507,4,0),""))</f>
        <v/>
      </c>
      <c r="AD25" s="465"/>
    </row>
    <row r="26" spans="1:30" x14ac:dyDescent="0.25">
      <c r="A26" s="269"/>
      <c r="B26" s="54"/>
      <c r="C26" s="54"/>
      <c r="D26" s="274"/>
      <c r="E26" s="450"/>
      <c r="F26" s="383"/>
      <c r="G26" s="383"/>
      <c r="H26" s="383"/>
      <c r="I26" s="383"/>
      <c r="J26" s="478"/>
      <c r="K26" s="381">
        <f t="shared" si="1"/>
        <v>0</v>
      </c>
      <c r="L26" s="450"/>
      <c r="M26" s="383"/>
      <c r="N26" s="383"/>
      <c r="O26" s="383"/>
      <c r="P26" s="383"/>
      <c r="Q26" s="478"/>
      <c r="R26" s="381">
        <f t="shared" si="2"/>
        <v>0</v>
      </c>
      <c r="S26" s="450"/>
      <c r="T26" s="387" t="str">
        <f>IFERROR(VLOOKUP(_xlfn.NUMBERVALUE(LEFT(S26,FIND("-",S26)-1)),A2_SaLi!$B$8:$E$507,4,0),IFERROR(VLOOKUP(LEFT(S26,FIND("-",S26)-1),A2_SaLi!$B$8:$E$507,4,0),""))</f>
        <v/>
      </c>
      <c r="U26" s="478"/>
      <c r="V26" s="450"/>
      <c r="W26" s="387" t="str">
        <f>IFERROR(VLOOKUP(_xlfn.NUMBERVALUE(LEFT(V26,FIND("-",V26)-1)),A2_SaLi!$B$8:$E$507,4,0),IFERROR(VLOOKUP(LEFT(V26,FIND("-",V26)-1),A2_SaLi!$B$8:$E$507,4,0),""))</f>
        <v/>
      </c>
      <c r="X26" s="383"/>
      <c r="Y26" s="450"/>
      <c r="Z26" s="387" t="str">
        <f>IFERROR(VLOOKUP(_xlfn.NUMBERVALUE(LEFT(Y26,FIND("-",Y26)-1)),A2_SaLi!$B$8:$E$507,4,0),IFERROR(VLOOKUP(LEFT(Y26,FIND("-",Y26)-1),A2_SaLi!$B$8:$E$507,4,0),""))</f>
        <v/>
      </c>
      <c r="AA26" s="383"/>
      <c r="AB26" s="450"/>
      <c r="AC26" s="387" t="str">
        <f>IFERROR(VLOOKUP(_xlfn.NUMBERVALUE(LEFT(AB26,FIND("-",AB26)-1)),A2_SaLi!$B$8:$E$507,4,0),IFERROR(VLOOKUP(LEFT(AB26,FIND("-",AB26)-1),A2_SaLi!$B$8:$E$507,4,0),""))</f>
        <v/>
      </c>
      <c r="AD26" s="465"/>
    </row>
    <row r="27" spans="1:30" x14ac:dyDescent="0.25">
      <c r="A27" s="269"/>
      <c r="B27" s="54"/>
      <c r="C27" s="54"/>
      <c r="D27" s="274"/>
      <c r="E27" s="450"/>
      <c r="F27" s="383"/>
      <c r="G27" s="383"/>
      <c r="H27" s="383"/>
      <c r="I27" s="383"/>
      <c r="J27" s="478"/>
      <c r="K27" s="381">
        <f t="shared" si="1"/>
        <v>0</v>
      </c>
      <c r="L27" s="450"/>
      <c r="M27" s="383"/>
      <c r="N27" s="383"/>
      <c r="O27" s="383"/>
      <c r="P27" s="383"/>
      <c r="Q27" s="478"/>
      <c r="R27" s="381">
        <f t="shared" si="2"/>
        <v>0</v>
      </c>
      <c r="S27" s="450"/>
      <c r="T27" s="387" t="str">
        <f>IFERROR(VLOOKUP(_xlfn.NUMBERVALUE(LEFT(S27,FIND("-",S27)-1)),A2_SaLi!$B$8:$E$507,4,0),IFERROR(VLOOKUP(LEFT(S27,FIND("-",S27)-1),A2_SaLi!$B$8:$E$507,4,0),""))</f>
        <v/>
      </c>
      <c r="U27" s="478"/>
      <c r="V27" s="450"/>
      <c r="W27" s="387" t="str">
        <f>IFERROR(VLOOKUP(_xlfn.NUMBERVALUE(LEFT(V27,FIND("-",V27)-1)),A2_SaLi!$B$8:$E$507,4,0),IFERROR(VLOOKUP(LEFT(V27,FIND("-",V27)-1),A2_SaLi!$B$8:$E$507,4,0),""))</f>
        <v/>
      </c>
      <c r="X27" s="383"/>
      <c r="Y27" s="450"/>
      <c r="Z27" s="387" t="str">
        <f>IFERROR(VLOOKUP(_xlfn.NUMBERVALUE(LEFT(Y27,FIND("-",Y27)-1)),A2_SaLi!$B$8:$E$507,4,0),IFERROR(VLOOKUP(LEFT(Y27,FIND("-",Y27)-1),A2_SaLi!$B$8:$E$507,4,0),""))</f>
        <v/>
      </c>
      <c r="AA27" s="383"/>
      <c r="AB27" s="450"/>
      <c r="AC27" s="387" t="str">
        <f>IFERROR(VLOOKUP(_xlfn.NUMBERVALUE(LEFT(AB27,FIND("-",AB27)-1)),A2_SaLi!$B$8:$E$507,4,0),IFERROR(VLOOKUP(LEFT(AB27,FIND("-",AB27)-1),A2_SaLi!$B$8:$E$507,4,0),""))</f>
        <v/>
      </c>
      <c r="AD27" s="465"/>
    </row>
    <row r="28" spans="1:30" x14ac:dyDescent="0.25">
      <c r="A28" s="269"/>
      <c r="B28" s="54"/>
      <c r="C28" s="54"/>
      <c r="D28" s="274"/>
      <c r="E28" s="450"/>
      <c r="F28" s="383"/>
      <c r="G28" s="383"/>
      <c r="H28" s="383"/>
      <c r="I28" s="383"/>
      <c r="J28" s="478"/>
      <c r="K28" s="381">
        <f t="shared" si="1"/>
        <v>0</v>
      </c>
      <c r="L28" s="450"/>
      <c r="M28" s="383"/>
      <c r="N28" s="383"/>
      <c r="O28" s="383"/>
      <c r="P28" s="383"/>
      <c r="Q28" s="478"/>
      <c r="R28" s="381">
        <f t="shared" si="2"/>
        <v>0</v>
      </c>
      <c r="S28" s="450"/>
      <c r="T28" s="387" t="str">
        <f>IFERROR(VLOOKUP(_xlfn.NUMBERVALUE(LEFT(S28,FIND("-",S28)-1)),A2_SaLi!$B$8:$E$507,4,0),IFERROR(VLOOKUP(LEFT(S28,FIND("-",S28)-1),A2_SaLi!$B$8:$E$507,4,0),""))</f>
        <v/>
      </c>
      <c r="U28" s="478"/>
      <c r="V28" s="450"/>
      <c r="W28" s="387" t="str">
        <f>IFERROR(VLOOKUP(_xlfn.NUMBERVALUE(LEFT(V28,FIND("-",V28)-1)),A2_SaLi!$B$8:$E$507,4,0),IFERROR(VLOOKUP(LEFT(V28,FIND("-",V28)-1),A2_SaLi!$B$8:$E$507,4,0),""))</f>
        <v/>
      </c>
      <c r="X28" s="383"/>
      <c r="Y28" s="450"/>
      <c r="Z28" s="387" t="str">
        <f>IFERROR(VLOOKUP(_xlfn.NUMBERVALUE(LEFT(Y28,FIND("-",Y28)-1)),A2_SaLi!$B$8:$E$507,4,0),IFERROR(VLOOKUP(LEFT(Y28,FIND("-",Y28)-1),A2_SaLi!$B$8:$E$507,4,0),""))</f>
        <v/>
      </c>
      <c r="AA28" s="383"/>
      <c r="AB28" s="450"/>
      <c r="AC28" s="387" t="str">
        <f>IFERROR(VLOOKUP(_xlfn.NUMBERVALUE(LEFT(AB28,FIND("-",AB28)-1)),A2_SaLi!$B$8:$E$507,4,0),IFERROR(VLOOKUP(LEFT(AB28,FIND("-",AB28)-1),A2_SaLi!$B$8:$E$507,4,0),""))</f>
        <v/>
      </c>
      <c r="AD28" s="465"/>
    </row>
    <row r="29" spans="1:30" x14ac:dyDescent="0.25">
      <c r="A29" s="269"/>
      <c r="B29" s="54"/>
      <c r="C29" s="54"/>
      <c r="D29" s="274"/>
      <c r="E29" s="450"/>
      <c r="F29" s="383"/>
      <c r="G29" s="383"/>
      <c r="H29" s="383"/>
      <c r="I29" s="383"/>
      <c r="J29" s="478"/>
      <c r="K29" s="381">
        <f t="shared" si="1"/>
        <v>0</v>
      </c>
      <c r="L29" s="450"/>
      <c r="M29" s="383"/>
      <c r="N29" s="383"/>
      <c r="O29" s="383"/>
      <c r="P29" s="383"/>
      <c r="Q29" s="478"/>
      <c r="R29" s="381">
        <f t="shared" si="2"/>
        <v>0</v>
      </c>
      <c r="S29" s="450"/>
      <c r="T29" s="387" t="str">
        <f>IFERROR(VLOOKUP(_xlfn.NUMBERVALUE(LEFT(S29,FIND("-",S29)-1)),A2_SaLi!$B$8:$E$507,4,0),IFERROR(VLOOKUP(LEFT(S29,FIND("-",S29)-1),A2_SaLi!$B$8:$E$507,4,0),""))</f>
        <v/>
      </c>
      <c r="U29" s="478"/>
      <c r="V29" s="450"/>
      <c r="W29" s="387" t="str">
        <f>IFERROR(VLOOKUP(_xlfn.NUMBERVALUE(LEFT(V29,FIND("-",V29)-1)),A2_SaLi!$B$8:$E$507,4,0),IFERROR(VLOOKUP(LEFT(V29,FIND("-",V29)-1),A2_SaLi!$B$8:$E$507,4,0),""))</f>
        <v/>
      </c>
      <c r="X29" s="383"/>
      <c r="Y29" s="450"/>
      <c r="Z29" s="387" t="str">
        <f>IFERROR(VLOOKUP(_xlfn.NUMBERVALUE(LEFT(Y29,FIND("-",Y29)-1)),A2_SaLi!$B$8:$E$507,4,0),IFERROR(VLOOKUP(LEFT(Y29,FIND("-",Y29)-1),A2_SaLi!$B$8:$E$507,4,0),""))</f>
        <v/>
      </c>
      <c r="AA29" s="383"/>
      <c r="AB29" s="450"/>
      <c r="AC29" s="387" t="str">
        <f>IFERROR(VLOOKUP(_xlfn.NUMBERVALUE(LEFT(AB29,FIND("-",AB29)-1)),A2_SaLi!$B$8:$E$507,4,0),IFERROR(VLOOKUP(LEFT(AB29,FIND("-",AB29)-1),A2_SaLi!$B$8:$E$507,4,0),""))</f>
        <v/>
      </c>
      <c r="AD29" s="465"/>
    </row>
    <row r="30" spans="1:30" x14ac:dyDescent="0.25">
      <c r="A30" s="269"/>
      <c r="B30" s="54"/>
      <c r="C30" s="54"/>
      <c r="D30" s="274"/>
      <c r="E30" s="450"/>
      <c r="F30" s="383"/>
      <c r="G30" s="383"/>
      <c r="H30" s="383"/>
      <c r="I30" s="383"/>
      <c r="J30" s="478"/>
      <c r="K30" s="381">
        <f t="shared" si="1"/>
        <v>0</v>
      </c>
      <c r="L30" s="450"/>
      <c r="M30" s="383"/>
      <c r="N30" s="383"/>
      <c r="O30" s="383"/>
      <c r="P30" s="383"/>
      <c r="Q30" s="478"/>
      <c r="R30" s="381">
        <f t="shared" si="2"/>
        <v>0</v>
      </c>
      <c r="S30" s="450"/>
      <c r="T30" s="387" t="str">
        <f>IFERROR(VLOOKUP(_xlfn.NUMBERVALUE(LEFT(S30,FIND("-",S30)-1)),A2_SaLi!$B$8:$E$507,4,0),IFERROR(VLOOKUP(LEFT(S30,FIND("-",S30)-1),A2_SaLi!$B$8:$E$507,4,0),""))</f>
        <v/>
      </c>
      <c r="U30" s="478"/>
      <c r="V30" s="450"/>
      <c r="W30" s="387" t="str">
        <f>IFERROR(VLOOKUP(_xlfn.NUMBERVALUE(LEFT(V30,FIND("-",V30)-1)),A2_SaLi!$B$8:$E$507,4,0),IFERROR(VLOOKUP(LEFT(V30,FIND("-",V30)-1),A2_SaLi!$B$8:$E$507,4,0),""))</f>
        <v/>
      </c>
      <c r="X30" s="383"/>
      <c r="Y30" s="450"/>
      <c r="Z30" s="387" t="str">
        <f>IFERROR(VLOOKUP(_xlfn.NUMBERVALUE(LEFT(Y30,FIND("-",Y30)-1)),A2_SaLi!$B$8:$E$507,4,0),IFERROR(VLOOKUP(LEFT(Y30,FIND("-",Y30)-1),A2_SaLi!$B$8:$E$507,4,0),""))</f>
        <v/>
      </c>
      <c r="AA30" s="383"/>
      <c r="AB30" s="450"/>
      <c r="AC30" s="387" t="str">
        <f>IFERROR(VLOOKUP(_xlfn.NUMBERVALUE(LEFT(AB30,FIND("-",AB30)-1)),A2_SaLi!$B$8:$E$507,4,0),IFERROR(VLOOKUP(LEFT(AB30,FIND("-",AB30)-1),A2_SaLi!$B$8:$E$507,4,0),""))</f>
        <v/>
      </c>
      <c r="AD30" s="465"/>
    </row>
    <row r="31" spans="1:30" x14ac:dyDescent="0.25">
      <c r="A31" s="269"/>
      <c r="B31" s="54"/>
      <c r="C31" s="54"/>
      <c r="D31" s="274"/>
      <c r="E31" s="450"/>
      <c r="F31" s="383"/>
      <c r="G31" s="383"/>
      <c r="H31" s="383"/>
      <c r="I31" s="383"/>
      <c r="J31" s="478"/>
      <c r="K31" s="381">
        <f t="shared" si="1"/>
        <v>0</v>
      </c>
      <c r="L31" s="450"/>
      <c r="M31" s="383"/>
      <c r="N31" s="383"/>
      <c r="O31" s="383"/>
      <c r="P31" s="383"/>
      <c r="Q31" s="478"/>
      <c r="R31" s="381">
        <f t="shared" si="2"/>
        <v>0</v>
      </c>
      <c r="S31" s="450"/>
      <c r="T31" s="387" t="str">
        <f>IFERROR(VLOOKUP(_xlfn.NUMBERVALUE(LEFT(S31,FIND("-",S31)-1)),A2_SaLi!$B$8:$E$507,4,0),IFERROR(VLOOKUP(LEFT(S31,FIND("-",S31)-1),A2_SaLi!$B$8:$E$507,4,0),""))</f>
        <v/>
      </c>
      <c r="U31" s="478"/>
      <c r="V31" s="450"/>
      <c r="W31" s="387" t="str">
        <f>IFERROR(VLOOKUP(_xlfn.NUMBERVALUE(LEFT(V31,FIND("-",V31)-1)),A2_SaLi!$B$8:$E$507,4,0),IFERROR(VLOOKUP(LEFT(V31,FIND("-",V31)-1),A2_SaLi!$B$8:$E$507,4,0),""))</f>
        <v/>
      </c>
      <c r="X31" s="383"/>
      <c r="Y31" s="450"/>
      <c r="Z31" s="387" t="str">
        <f>IFERROR(VLOOKUP(_xlfn.NUMBERVALUE(LEFT(Y31,FIND("-",Y31)-1)),A2_SaLi!$B$8:$E$507,4,0),IFERROR(VLOOKUP(LEFT(Y31,FIND("-",Y31)-1),A2_SaLi!$B$8:$E$507,4,0),""))</f>
        <v/>
      </c>
      <c r="AA31" s="383"/>
      <c r="AB31" s="450"/>
      <c r="AC31" s="387" t="str">
        <f>IFERROR(VLOOKUP(_xlfn.NUMBERVALUE(LEFT(AB31,FIND("-",AB31)-1)),A2_SaLi!$B$8:$E$507,4,0),IFERROR(VLOOKUP(LEFT(AB31,FIND("-",AB31)-1),A2_SaLi!$B$8:$E$507,4,0),""))</f>
        <v/>
      </c>
      <c r="AD31" s="465"/>
    </row>
    <row r="32" spans="1:30" x14ac:dyDescent="0.25">
      <c r="A32" s="269"/>
      <c r="B32" s="54"/>
      <c r="C32" s="54"/>
      <c r="D32" s="274"/>
      <c r="E32" s="450"/>
      <c r="F32" s="383"/>
      <c r="G32" s="383"/>
      <c r="H32" s="383"/>
      <c r="I32" s="383"/>
      <c r="J32" s="478"/>
      <c r="K32" s="381">
        <f t="shared" si="1"/>
        <v>0</v>
      </c>
      <c r="L32" s="450"/>
      <c r="M32" s="383"/>
      <c r="N32" s="383"/>
      <c r="O32" s="383"/>
      <c r="P32" s="383"/>
      <c r="Q32" s="478"/>
      <c r="R32" s="381">
        <f t="shared" si="2"/>
        <v>0</v>
      </c>
      <c r="S32" s="450"/>
      <c r="T32" s="387" t="str">
        <f>IFERROR(VLOOKUP(_xlfn.NUMBERVALUE(LEFT(S32,FIND("-",S32)-1)),A2_SaLi!$B$8:$E$507,4,0),IFERROR(VLOOKUP(LEFT(S32,FIND("-",S32)-1),A2_SaLi!$B$8:$E$507,4,0),""))</f>
        <v/>
      </c>
      <c r="U32" s="478"/>
      <c r="V32" s="450"/>
      <c r="W32" s="387" t="str">
        <f>IFERROR(VLOOKUP(_xlfn.NUMBERVALUE(LEFT(V32,FIND("-",V32)-1)),A2_SaLi!$B$8:$E$507,4,0),IFERROR(VLOOKUP(LEFT(V32,FIND("-",V32)-1),A2_SaLi!$B$8:$E$507,4,0),""))</f>
        <v/>
      </c>
      <c r="X32" s="383"/>
      <c r="Y32" s="450"/>
      <c r="Z32" s="387" t="str">
        <f>IFERROR(VLOOKUP(_xlfn.NUMBERVALUE(LEFT(Y32,FIND("-",Y32)-1)),A2_SaLi!$B$8:$E$507,4,0),IFERROR(VLOOKUP(LEFT(Y32,FIND("-",Y32)-1),A2_SaLi!$B$8:$E$507,4,0),""))</f>
        <v/>
      </c>
      <c r="AA32" s="383"/>
      <c r="AB32" s="450"/>
      <c r="AC32" s="387" t="str">
        <f>IFERROR(VLOOKUP(_xlfn.NUMBERVALUE(LEFT(AB32,FIND("-",AB32)-1)),A2_SaLi!$B$8:$E$507,4,0),IFERROR(VLOOKUP(LEFT(AB32,FIND("-",AB32)-1),A2_SaLi!$B$8:$E$507,4,0),""))</f>
        <v/>
      </c>
      <c r="AD32" s="465"/>
    </row>
    <row r="33" spans="1:30" x14ac:dyDescent="0.25">
      <c r="A33" s="269"/>
      <c r="B33" s="54"/>
      <c r="C33" s="54"/>
      <c r="D33" s="274"/>
      <c r="E33" s="450"/>
      <c r="F33" s="383"/>
      <c r="G33" s="383"/>
      <c r="H33" s="383"/>
      <c r="I33" s="383"/>
      <c r="J33" s="478"/>
      <c r="K33" s="381">
        <f>E33-F33-G33+H33+I33+J33</f>
        <v>0</v>
      </c>
      <c r="L33" s="450"/>
      <c r="M33" s="383"/>
      <c r="N33" s="383"/>
      <c r="O33" s="383"/>
      <c r="P33" s="383"/>
      <c r="Q33" s="478"/>
      <c r="R33" s="381">
        <f t="shared" si="2"/>
        <v>0</v>
      </c>
      <c r="S33" s="450"/>
      <c r="T33" s="387" t="str">
        <f>IFERROR(VLOOKUP(_xlfn.NUMBERVALUE(LEFT(S33,FIND("-",S33)-1)),A2_SaLi!$B$8:$E$507,4,0),IFERROR(VLOOKUP(LEFT(S33,FIND("-",S33)-1),A2_SaLi!$B$8:$E$507,4,0),""))</f>
        <v/>
      </c>
      <c r="U33" s="478"/>
      <c r="V33" s="450"/>
      <c r="W33" s="387" t="str">
        <f>IFERROR(VLOOKUP(_xlfn.NUMBERVALUE(LEFT(V33,FIND("-",V33)-1)),A2_SaLi!$B$8:$E$507,4,0),IFERROR(VLOOKUP(LEFT(V33,FIND("-",V33)-1),A2_SaLi!$B$8:$E$507,4,0),""))</f>
        <v/>
      </c>
      <c r="X33" s="383"/>
      <c r="Y33" s="450"/>
      <c r="Z33" s="387" t="str">
        <f>IFERROR(VLOOKUP(_xlfn.NUMBERVALUE(LEFT(Y33,FIND("-",Y33)-1)),A2_SaLi!$B$8:$E$507,4,0),IFERROR(VLOOKUP(LEFT(Y33,FIND("-",Y33)-1),A2_SaLi!$B$8:$E$507,4,0),""))</f>
        <v/>
      </c>
      <c r="AA33" s="383"/>
      <c r="AB33" s="450"/>
      <c r="AC33" s="387" t="str">
        <f>IFERROR(VLOOKUP(_xlfn.NUMBERVALUE(LEFT(AB33,FIND("-",AB33)-1)),A2_SaLi!$B$8:$E$507,4,0),IFERROR(VLOOKUP(LEFT(AB33,FIND("-",AB33)-1),A2_SaLi!$B$8:$E$507,4,0),""))</f>
        <v/>
      </c>
      <c r="AD33" s="465"/>
    </row>
    <row r="34" spans="1:30" x14ac:dyDescent="0.25">
      <c r="A34" s="269"/>
      <c r="B34" s="54"/>
      <c r="C34" s="54"/>
      <c r="D34" s="274"/>
      <c r="E34" s="450"/>
      <c r="F34" s="383"/>
      <c r="G34" s="383"/>
      <c r="H34" s="383"/>
      <c r="I34" s="383"/>
      <c r="J34" s="478"/>
      <c r="K34" s="381">
        <f t="shared" si="1"/>
        <v>0</v>
      </c>
      <c r="L34" s="450"/>
      <c r="M34" s="383"/>
      <c r="N34" s="383"/>
      <c r="O34" s="383"/>
      <c r="P34" s="383"/>
      <c r="Q34" s="478"/>
      <c r="R34" s="381">
        <f t="shared" si="2"/>
        <v>0</v>
      </c>
      <c r="S34" s="450"/>
      <c r="T34" s="387" t="str">
        <f>IFERROR(VLOOKUP(_xlfn.NUMBERVALUE(LEFT(S34,FIND("-",S34)-1)),A2_SaLi!$B$8:$E$507,4,0),IFERROR(VLOOKUP(LEFT(S34,FIND("-",S34)-1),A2_SaLi!$B$8:$E$507,4,0),""))</f>
        <v/>
      </c>
      <c r="U34" s="478"/>
      <c r="V34" s="450"/>
      <c r="W34" s="387" t="str">
        <f>IFERROR(VLOOKUP(_xlfn.NUMBERVALUE(LEFT(V34,FIND("-",V34)-1)),A2_SaLi!$B$8:$E$507,4,0),IFERROR(VLOOKUP(LEFT(V34,FIND("-",V34)-1),A2_SaLi!$B$8:$E$507,4,0),""))</f>
        <v/>
      </c>
      <c r="X34" s="383"/>
      <c r="Y34" s="450"/>
      <c r="Z34" s="387" t="str">
        <f>IFERROR(VLOOKUP(_xlfn.NUMBERVALUE(LEFT(Y34,FIND("-",Y34)-1)),A2_SaLi!$B$8:$E$507,4,0),IFERROR(VLOOKUP(LEFT(Y34,FIND("-",Y34)-1),A2_SaLi!$B$8:$E$507,4,0),""))</f>
        <v/>
      </c>
      <c r="AA34" s="383"/>
      <c r="AB34" s="450"/>
      <c r="AC34" s="387" t="str">
        <f>IFERROR(VLOOKUP(_xlfn.NUMBERVALUE(LEFT(AB34,FIND("-",AB34)-1)),A2_SaLi!$B$8:$E$507,4,0),IFERROR(VLOOKUP(LEFT(AB34,FIND("-",AB34)-1),A2_SaLi!$B$8:$E$507,4,0),""))</f>
        <v/>
      </c>
      <c r="AD34" s="465"/>
    </row>
    <row r="35" spans="1:30" x14ac:dyDescent="0.25">
      <c r="A35" s="269"/>
      <c r="B35" s="54"/>
      <c r="C35" s="54"/>
      <c r="D35" s="274"/>
      <c r="E35" s="450"/>
      <c r="F35" s="383"/>
      <c r="G35" s="383"/>
      <c r="H35" s="383"/>
      <c r="I35" s="383"/>
      <c r="J35" s="478"/>
      <c r="K35" s="381">
        <f t="shared" si="1"/>
        <v>0</v>
      </c>
      <c r="L35" s="450"/>
      <c r="M35" s="383"/>
      <c r="N35" s="383"/>
      <c r="O35" s="383"/>
      <c r="P35" s="383"/>
      <c r="Q35" s="478"/>
      <c r="R35" s="381">
        <f t="shared" si="2"/>
        <v>0</v>
      </c>
      <c r="S35" s="450"/>
      <c r="T35" s="387" t="str">
        <f>IFERROR(VLOOKUP(_xlfn.NUMBERVALUE(LEFT(S35,FIND("-",S35)-1)),A2_SaLi!$B$8:$E$507,4,0),IFERROR(VLOOKUP(LEFT(S35,FIND("-",S35)-1),A2_SaLi!$B$8:$E$507,4,0),""))</f>
        <v/>
      </c>
      <c r="U35" s="478"/>
      <c r="V35" s="450"/>
      <c r="W35" s="387" t="str">
        <f>IFERROR(VLOOKUP(_xlfn.NUMBERVALUE(LEFT(V35,FIND("-",V35)-1)),A2_SaLi!$B$8:$E$507,4,0),IFERROR(VLOOKUP(LEFT(V35,FIND("-",V35)-1),A2_SaLi!$B$8:$E$507,4,0),""))</f>
        <v/>
      </c>
      <c r="X35" s="383"/>
      <c r="Y35" s="450"/>
      <c r="Z35" s="387" t="str">
        <f>IFERROR(VLOOKUP(_xlfn.NUMBERVALUE(LEFT(Y35,FIND("-",Y35)-1)),A2_SaLi!$B$8:$E$507,4,0),IFERROR(VLOOKUP(LEFT(Y35,FIND("-",Y35)-1),A2_SaLi!$B$8:$E$507,4,0),""))</f>
        <v/>
      </c>
      <c r="AA35" s="383"/>
      <c r="AB35" s="450"/>
      <c r="AC35" s="387" t="str">
        <f>IFERROR(VLOOKUP(_xlfn.NUMBERVALUE(LEFT(AB35,FIND("-",AB35)-1)),A2_SaLi!$B$8:$E$507,4,0),IFERROR(VLOOKUP(LEFT(AB35,FIND("-",AB35)-1),A2_SaLi!$B$8:$E$507,4,0),""))</f>
        <v/>
      </c>
      <c r="AD35" s="465"/>
    </row>
    <row r="36" spans="1:30" x14ac:dyDescent="0.25">
      <c r="A36" s="269"/>
      <c r="B36" s="54"/>
      <c r="C36" s="54"/>
      <c r="D36" s="274"/>
      <c r="E36" s="450"/>
      <c r="F36" s="383"/>
      <c r="G36" s="383"/>
      <c r="H36" s="383"/>
      <c r="I36" s="383"/>
      <c r="J36" s="478"/>
      <c r="K36" s="381">
        <f t="shared" si="1"/>
        <v>0</v>
      </c>
      <c r="L36" s="450"/>
      <c r="M36" s="383"/>
      <c r="N36" s="383"/>
      <c r="O36" s="383"/>
      <c r="P36" s="383"/>
      <c r="Q36" s="478"/>
      <c r="R36" s="381">
        <f t="shared" si="2"/>
        <v>0</v>
      </c>
      <c r="S36" s="450"/>
      <c r="T36" s="387" t="str">
        <f>IFERROR(VLOOKUP(_xlfn.NUMBERVALUE(LEFT(S36,FIND("-",S36)-1)),A2_SaLi!$B$8:$E$507,4,0),IFERROR(VLOOKUP(LEFT(S36,FIND("-",S36)-1),A2_SaLi!$B$8:$E$507,4,0),""))</f>
        <v/>
      </c>
      <c r="U36" s="478"/>
      <c r="V36" s="450"/>
      <c r="W36" s="387" t="str">
        <f>IFERROR(VLOOKUP(_xlfn.NUMBERVALUE(LEFT(V36,FIND("-",V36)-1)),A2_SaLi!$B$8:$E$507,4,0),IFERROR(VLOOKUP(LEFT(V36,FIND("-",V36)-1),A2_SaLi!$B$8:$E$507,4,0),""))</f>
        <v/>
      </c>
      <c r="X36" s="383"/>
      <c r="Y36" s="450"/>
      <c r="Z36" s="387" t="str">
        <f>IFERROR(VLOOKUP(_xlfn.NUMBERVALUE(LEFT(Y36,FIND("-",Y36)-1)),A2_SaLi!$B$8:$E$507,4,0),IFERROR(VLOOKUP(LEFT(Y36,FIND("-",Y36)-1),A2_SaLi!$B$8:$E$507,4,0),""))</f>
        <v/>
      </c>
      <c r="AA36" s="383"/>
      <c r="AB36" s="450"/>
      <c r="AC36" s="387" t="str">
        <f>IFERROR(VLOOKUP(_xlfn.NUMBERVALUE(LEFT(AB36,FIND("-",AB36)-1)),A2_SaLi!$B$8:$E$507,4,0),IFERROR(VLOOKUP(LEFT(AB36,FIND("-",AB36)-1),A2_SaLi!$B$8:$E$507,4,0),""))</f>
        <v/>
      </c>
      <c r="AD36" s="465"/>
    </row>
    <row r="37" spans="1:30" x14ac:dyDescent="0.25">
      <c r="A37" s="269"/>
      <c r="B37" s="54"/>
      <c r="C37" s="54"/>
      <c r="D37" s="274"/>
      <c r="E37" s="450"/>
      <c r="F37" s="383"/>
      <c r="G37" s="383"/>
      <c r="H37" s="383"/>
      <c r="I37" s="383"/>
      <c r="J37" s="478"/>
      <c r="K37" s="381">
        <f t="shared" si="1"/>
        <v>0</v>
      </c>
      <c r="L37" s="450"/>
      <c r="M37" s="383"/>
      <c r="N37" s="383"/>
      <c r="O37" s="383"/>
      <c r="P37" s="383"/>
      <c r="Q37" s="478"/>
      <c r="R37" s="381">
        <f t="shared" si="2"/>
        <v>0</v>
      </c>
      <c r="S37" s="450"/>
      <c r="T37" s="387" t="str">
        <f>IFERROR(VLOOKUP(_xlfn.NUMBERVALUE(LEFT(S37,FIND("-",S37)-1)),A2_SaLi!$B$8:$E$507,4,0),IFERROR(VLOOKUP(LEFT(S37,FIND("-",S37)-1),A2_SaLi!$B$8:$E$507,4,0),""))</f>
        <v/>
      </c>
      <c r="U37" s="478"/>
      <c r="V37" s="450"/>
      <c r="W37" s="387" t="str">
        <f>IFERROR(VLOOKUP(_xlfn.NUMBERVALUE(LEFT(V37,FIND("-",V37)-1)),A2_SaLi!$B$8:$E$507,4,0),IFERROR(VLOOKUP(LEFT(V37,FIND("-",V37)-1),A2_SaLi!$B$8:$E$507,4,0),""))</f>
        <v/>
      </c>
      <c r="X37" s="383"/>
      <c r="Y37" s="450"/>
      <c r="Z37" s="387" t="str">
        <f>IFERROR(VLOOKUP(_xlfn.NUMBERVALUE(LEFT(Y37,FIND("-",Y37)-1)),A2_SaLi!$B$8:$E$507,4,0),IFERROR(VLOOKUP(LEFT(Y37,FIND("-",Y37)-1),A2_SaLi!$B$8:$E$507,4,0),""))</f>
        <v/>
      </c>
      <c r="AA37" s="383"/>
      <c r="AB37" s="450"/>
      <c r="AC37" s="387" t="str">
        <f>IFERROR(VLOOKUP(_xlfn.NUMBERVALUE(LEFT(AB37,FIND("-",AB37)-1)),A2_SaLi!$B$8:$E$507,4,0),IFERROR(VLOOKUP(LEFT(AB37,FIND("-",AB37)-1),A2_SaLi!$B$8:$E$507,4,0),""))</f>
        <v/>
      </c>
      <c r="AD37" s="465"/>
    </row>
    <row r="38" spans="1:30" x14ac:dyDescent="0.25">
      <c r="A38" s="269"/>
      <c r="B38" s="54"/>
      <c r="C38" s="54"/>
      <c r="D38" s="274"/>
      <c r="E38" s="450"/>
      <c r="F38" s="383"/>
      <c r="G38" s="383"/>
      <c r="H38" s="383"/>
      <c r="I38" s="383"/>
      <c r="J38" s="478"/>
      <c r="K38" s="381">
        <f t="shared" si="1"/>
        <v>0</v>
      </c>
      <c r="L38" s="450"/>
      <c r="M38" s="383"/>
      <c r="N38" s="383"/>
      <c r="O38" s="383"/>
      <c r="P38" s="383"/>
      <c r="Q38" s="478"/>
      <c r="R38" s="381">
        <f t="shared" si="2"/>
        <v>0</v>
      </c>
      <c r="S38" s="450"/>
      <c r="T38" s="387" t="str">
        <f>IFERROR(VLOOKUP(_xlfn.NUMBERVALUE(LEFT(S38,FIND("-",S38)-1)),A2_SaLi!$B$8:$E$507,4,0),IFERROR(VLOOKUP(LEFT(S38,FIND("-",S38)-1),A2_SaLi!$B$8:$E$507,4,0),""))</f>
        <v/>
      </c>
      <c r="U38" s="478"/>
      <c r="V38" s="450"/>
      <c r="W38" s="387" t="str">
        <f>IFERROR(VLOOKUP(_xlfn.NUMBERVALUE(LEFT(V38,FIND("-",V38)-1)),A2_SaLi!$B$8:$E$507,4,0),IFERROR(VLOOKUP(LEFT(V38,FIND("-",V38)-1),A2_SaLi!$B$8:$E$507,4,0),""))</f>
        <v/>
      </c>
      <c r="X38" s="383"/>
      <c r="Y38" s="450"/>
      <c r="Z38" s="387" t="str">
        <f>IFERROR(VLOOKUP(_xlfn.NUMBERVALUE(LEFT(Y38,FIND("-",Y38)-1)),A2_SaLi!$B$8:$E$507,4,0),IFERROR(VLOOKUP(LEFT(Y38,FIND("-",Y38)-1),A2_SaLi!$B$8:$E$507,4,0),""))</f>
        <v/>
      </c>
      <c r="AA38" s="383"/>
      <c r="AB38" s="450"/>
      <c r="AC38" s="387" t="str">
        <f>IFERROR(VLOOKUP(_xlfn.NUMBERVALUE(LEFT(AB38,FIND("-",AB38)-1)),A2_SaLi!$B$8:$E$507,4,0),IFERROR(VLOOKUP(LEFT(AB38,FIND("-",AB38)-1),A2_SaLi!$B$8:$E$507,4,0),""))</f>
        <v/>
      </c>
      <c r="AD38" s="465"/>
    </row>
    <row r="39" spans="1:30" x14ac:dyDescent="0.25">
      <c r="A39" s="269"/>
      <c r="B39" s="54"/>
      <c r="C39" s="54"/>
      <c r="D39" s="274"/>
      <c r="E39" s="450"/>
      <c r="F39" s="383"/>
      <c r="G39" s="383"/>
      <c r="H39" s="383"/>
      <c r="I39" s="383"/>
      <c r="J39" s="478"/>
      <c r="K39" s="381">
        <f t="shared" si="1"/>
        <v>0</v>
      </c>
      <c r="L39" s="450"/>
      <c r="M39" s="383"/>
      <c r="N39" s="383"/>
      <c r="O39" s="383"/>
      <c r="P39" s="383"/>
      <c r="Q39" s="478"/>
      <c r="R39" s="381">
        <f t="shared" si="2"/>
        <v>0</v>
      </c>
      <c r="S39" s="450"/>
      <c r="T39" s="387" t="str">
        <f>IFERROR(VLOOKUP(_xlfn.NUMBERVALUE(LEFT(S39,FIND("-",S39)-1)),A2_SaLi!$B$8:$E$507,4,0),IFERROR(VLOOKUP(LEFT(S39,FIND("-",S39)-1),A2_SaLi!$B$8:$E$507,4,0),""))</f>
        <v/>
      </c>
      <c r="U39" s="478"/>
      <c r="V39" s="450"/>
      <c r="W39" s="387" t="str">
        <f>IFERROR(VLOOKUP(_xlfn.NUMBERVALUE(LEFT(V39,FIND("-",V39)-1)),A2_SaLi!$B$8:$E$507,4,0),IFERROR(VLOOKUP(LEFT(V39,FIND("-",V39)-1),A2_SaLi!$B$8:$E$507,4,0),""))</f>
        <v/>
      </c>
      <c r="X39" s="383"/>
      <c r="Y39" s="450"/>
      <c r="Z39" s="387" t="str">
        <f>IFERROR(VLOOKUP(_xlfn.NUMBERVALUE(LEFT(Y39,FIND("-",Y39)-1)),A2_SaLi!$B$8:$E$507,4,0),IFERROR(VLOOKUP(LEFT(Y39,FIND("-",Y39)-1),A2_SaLi!$B$8:$E$507,4,0),""))</f>
        <v/>
      </c>
      <c r="AA39" s="383"/>
      <c r="AB39" s="450"/>
      <c r="AC39" s="387" t="str">
        <f>IFERROR(VLOOKUP(_xlfn.NUMBERVALUE(LEFT(AB39,FIND("-",AB39)-1)),A2_SaLi!$B$8:$E$507,4,0),IFERROR(VLOOKUP(LEFT(AB39,FIND("-",AB39)-1),A2_SaLi!$B$8:$E$507,4,0),""))</f>
        <v/>
      </c>
      <c r="AD39" s="465"/>
    </row>
    <row r="40" spans="1:30" x14ac:dyDescent="0.25">
      <c r="A40" s="269"/>
      <c r="B40" s="54"/>
      <c r="C40" s="54"/>
      <c r="D40" s="274"/>
      <c r="E40" s="450"/>
      <c r="F40" s="383"/>
      <c r="G40" s="383"/>
      <c r="H40" s="383"/>
      <c r="I40" s="383"/>
      <c r="J40" s="478"/>
      <c r="K40" s="381">
        <f t="shared" si="1"/>
        <v>0</v>
      </c>
      <c r="L40" s="450"/>
      <c r="M40" s="383"/>
      <c r="N40" s="383"/>
      <c r="O40" s="383"/>
      <c r="P40" s="383"/>
      <c r="Q40" s="478"/>
      <c r="R40" s="381">
        <f t="shared" si="2"/>
        <v>0</v>
      </c>
      <c r="S40" s="450"/>
      <c r="T40" s="387" t="str">
        <f>IFERROR(VLOOKUP(_xlfn.NUMBERVALUE(LEFT(S40,FIND("-",S40)-1)),A2_SaLi!$B$8:$E$507,4,0),IFERROR(VLOOKUP(LEFT(S40,FIND("-",S40)-1),A2_SaLi!$B$8:$E$507,4,0),""))</f>
        <v/>
      </c>
      <c r="U40" s="478"/>
      <c r="V40" s="450"/>
      <c r="W40" s="387" t="str">
        <f>IFERROR(VLOOKUP(_xlfn.NUMBERVALUE(LEFT(V40,FIND("-",V40)-1)),A2_SaLi!$B$8:$E$507,4,0),IFERROR(VLOOKUP(LEFT(V40,FIND("-",V40)-1),A2_SaLi!$B$8:$E$507,4,0),""))</f>
        <v/>
      </c>
      <c r="X40" s="383"/>
      <c r="Y40" s="450"/>
      <c r="Z40" s="387" t="str">
        <f>IFERROR(VLOOKUP(_xlfn.NUMBERVALUE(LEFT(Y40,FIND("-",Y40)-1)),A2_SaLi!$B$8:$E$507,4,0),IFERROR(VLOOKUP(LEFT(Y40,FIND("-",Y40)-1),A2_SaLi!$B$8:$E$507,4,0),""))</f>
        <v/>
      </c>
      <c r="AA40" s="383"/>
      <c r="AB40" s="450"/>
      <c r="AC40" s="387" t="str">
        <f>IFERROR(VLOOKUP(_xlfn.NUMBERVALUE(LEFT(AB40,FIND("-",AB40)-1)),A2_SaLi!$B$8:$E$507,4,0),IFERROR(VLOOKUP(LEFT(AB40,FIND("-",AB40)-1),A2_SaLi!$B$8:$E$507,4,0),""))</f>
        <v/>
      </c>
      <c r="AD40" s="465"/>
    </row>
    <row r="41" spans="1:30" x14ac:dyDescent="0.25">
      <c r="A41" s="269"/>
      <c r="B41" s="54"/>
      <c r="C41" s="54"/>
      <c r="D41" s="274"/>
      <c r="E41" s="450"/>
      <c r="F41" s="383"/>
      <c r="G41" s="383"/>
      <c r="H41" s="383"/>
      <c r="I41" s="383"/>
      <c r="J41" s="478"/>
      <c r="K41" s="381">
        <f t="shared" si="1"/>
        <v>0</v>
      </c>
      <c r="L41" s="450"/>
      <c r="M41" s="383"/>
      <c r="N41" s="383"/>
      <c r="O41" s="383"/>
      <c r="P41" s="383"/>
      <c r="Q41" s="478"/>
      <c r="R41" s="381">
        <f t="shared" si="2"/>
        <v>0</v>
      </c>
      <c r="S41" s="450"/>
      <c r="T41" s="387" t="str">
        <f>IFERROR(VLOOKUP(_xlfn.NUMBERVALUE(LEFT(S41,FIND("-",S41)-1)),A2_SaLi!$B$8:$E$507,4,0),IFERROR(VLOOKUP(LEFT(S41,FIND("-",S41)-1),A2_SaLi!$B$8:$E$507,4,0),""))</f>
        <v/>
      </c>
      <c r="U41" s="478"/>
      <c r="V41" s="450"/>
      <c r="W41" s="387" t="str">
        <f>IFERROR(VLOOKUP(_xlfn.NUMBERVALUE(LEFT(V41,FIND("-",V41)-1)),A2_SaLi!$B$8:$E$507,4,0),IFERROR(VLOOKUP(LEFT(V41,FIND("-",V41)-1),A2_SaLi!$B$8:$E$507,4,0),""))</f>
        <v/>
      </c>
      <c r="X41" s="383"/>
      <c r="Y41" s="450"/>
      <c r="Z41" s="387" t="str">
        <f>IFERROR(VLOOKUP(_xlfn.NUMBERVALUE(LEFT(Y41,FIND("-",Y41)-1)),A2_SaLi!$B$8:$E$507,4,0),IFERROR(VLOOKUP(LEFT(Y41,FIND("-",Y41)-1),A2_SaLi!$B$8:$E$507,4,0),""))</f>
        <v/>
      </c>
      <c r="AA41" s="383"/>
      <c r="AB41" s="450"/>
      <c r="AC41" s="387" t="str">
        <f>IFERROR(VLOOKUP(_xlfn.NUMBERVALUE(LEFT(AB41,FIND("-",AB41)-1)),A2_SaLi!$B$8:$E$507,4,0),IFERROR(VLOOKUP(LEFT(AB41,FIND("-",AB41)-1),A2_SaLi!$B$8:$E$507,4,0),""))</f>
        <v/>
      </c>
      <c r="AD41" s="465"/>
    </row>
    <row r="42" spans="1:30" x14ac:dyDescent="0.25">
      <c r="A42" s="269"/>
      <c r="B42" s="54"/>
      <c r="C42" s="54"/>
      <c r="D42" s="274"/>
      <c r="E42" s="450"/>
      <c r="F42" s="383"/>
      <c r="G42" s="383"/>
      <c r="H42" s="383"/>
      <c r="I42" s="383"/>
      <c r="J42" s="478"/>
      <c r="K42" s="381">
        <f t="shared" si="1"/>
        <v>0</v>
      </c>
      <c r="L42" s="450"/>
      <c r="M42" s="383"/>
      <c r="N42" s="383"/>
      <c r="O42" s="383"/>
      <c r="P42" s="383"/>
      <c r="Q42" s="478"/>
      <c r="R42" s="381">
        <f t="shared" si="2"/>
        <v>0</v>
      </c>
      <c r="S42" s="450"/>
      <c r="T42" s="387" t="str">
        <f>IFERROR(VLOOKUP(_xlfn.NUMBERVALUE(LEFT(S42,FIND("-",S42)-1)),A2_SaLi!$B$8:$E$507,4,0),IFERROR(VLOOKUP(LEFT(S42,FIND("-",S42)-1),A2_SaLi!$B$8:$E$507,4,0),""))</f>
        <v/>
      </c>
      <c r="U42" s="478"/>
      <c r="V42" s="450"/>
      <c r="W42" s="387" t="str">
        <f>IFERROR(VLOOKUP(_xlfn.NUMBERVALUE(LEFT(V42,FIND("-",V42)-1)),A2_SaLi!$B$8:$E$507,4,0),IFERROR(VLOOKUP(LEFT(V42,FIND("-",V42)-1),A2_SaLi!$B$8:$E$507,4,0),""))</f>
        <v/>
      </c>
      <c r="X42" s="383"/>
      <c r="Y42" s="450"/>
      <c r="Z42" s="387" t="str">
        <f>IFERROR(VLOOKUP(_xlfn.NUMBERVALUE(LEFT(Y42,FIND("-",Y42)-1)),A2_SaLi!$B$8:$E$507,4,0),IFERROR(VLOOKUP(LEFT(Y42,FIND("-",Y42)-1),A2_SaLi!$B$8:$E$507,4,0),""))</f>
        <v/>
      </c>
      <c r="AA42" s="383"/>
      <c r="AB42" s="450"/>
      <c r="AC42" s="387" t="str">
        <f>IFERROR(VLOOKUP(_xlfn.NUMBERVALUE(LEFT(AB42,FIND("-",AB42)-1)),A2_SaLi!$B$8:$E$507,4,0),IFERROR(VLOOKUP(LEFT(AB42,FIND("-",AB42)-1),A2_SaLi!$B$8:$E$507,4,0),""))</f>
        <v/>
      </c>
      <c r="AD42" s="465"/>
    </row>
    <row r="43" spans="1:30" x14ac:dyDescent="0.25">
      <c r="A43" s="269"/>
      <c r="B43" s="54"/>
      <c r="C43" s="54"/>
      <c r="D43" s="274"/>
      <c r="E43" s="450"/>
      <c r="F43" s="383"/>
      <c r="G43" s="383"/>
      <c r="H43" s="383"/>
      <c r="I43" s="383"/>
      <c r="J43" s="478"/>
      <c r="K43" s="381">
        <f t="shared" si="1"/>
        <v>0</v>
      </c>
      <c r="L43" s="450"/>
      <c r="M43" s="383"/>
      <c r="N43" s="383"/>
      <c r="O43" s="383"/>
      <c r="P43" s="383"/>
      <c r="Q43" s="478"/>
      <c r="R43" s="381">
        <f t="shared" si="2"/>
        <v>0</v>
      </c>
      <c r="S43" s="450"/>
      <c r="T43" s="387" t="str">
        <f>IFERROR(VLOOKUP(_xlfn.NUMBERVALUE(LEFT(S43,FIND("-",S43)-1)),A2_SaLi!$B$8:$E$507,4,0),IFERROR(VLOOKUP(LEFT(S43,FIND("-",S43)-1),A2_SaLi!$B$8:$E$507,4,0),""))</f>
        <v/>
      </c>
      <c r="U43" s="478"/>
      <c r="V43" s="450"/>
      <c r="W43" s="387" t="str">
        <f>IFERROR(VLOOKUP(_xlfn.NUMBERVALUE(LEFT(V43,FIND("-",V43)-1)),A2_SaLi!$B$8:$E$507,4,0),IFERROR(VLOOKUP(LEFT(V43,FIND("-",V43)-1),A2_SaLi!$B$8:$E$507,4,0),""))</f>
        <v/>
      </c>
      <c r="X43" s="383"/>
      <c r="Y43" s="450"/>
      <c r="Z43" s="387" t="str">
        <f>IFERROR(VLOOKUP(_xlfn.NUMBERVALUE(LEFT(Y43,FIND("-",Y43)-1)),A2_SaLi!$B$8:$E$507,4,0),IFERROR(VLOOKUP(LEFT(Y43,FIND("-",Y43)-1),A2_SaLi!$B$8:$E$507,4,0),""))</f>
        <v/>
      </c>
      <c r="AA43" s="383"/>
      <c r="AB43" s="450"/>
      <c r="AC43" s="387" t="str">
        <f>IFERROR(VLOOKUP(_xlfn.NUMBERVALUE(LEFT(AB43,FIND("-",AB43)-1)),A2_SaLi!$B$8:$E$507,4,0),IFERROR(VLOOKUP(LEFT(AB43,FIND("-",AB43)-1),A2_SaLi!$B$8:$E$507,4,0),""))</f>
        <v/>
      </c>
      <c r="AD43" s="465"/>
    </row>
    <row r="44" spans="1:30" x14ac:dyDescent="0.25">
      <c r="A44" s="269"/>
      <c r="B44" s="54"/>
      <c r="C44" s="54"/>
      <c r="D44" s="274"/>
      <c r="E44" s="450"/>
      <c r="F44" s="383"/>
      <c r="G44" s="383"/>
      <c r="H44" s="383"/>
      <c r="I44" s="383"/>
      <c r="J44" s="478"/>
      <c r="K44" s="381">
        <f t="shared" si="1"/>
        <v>0</v>
      </c>
      <c r="L44" s="450"/>
      <c r="M44" s="383"/>
      <c r="N44" s="383"/>
      <c r="O44" s="383"/>
      <c r="P44" s="383"/>
      <c r="Q44" s="478"/>
      <c r="R44" s="381">
        <f t="shared" si="2"/>
        <v>0</v>
      </c>
      <c r="S44" s="450"/>
      <c r="T44" s="387" t="str">
        <f>IFERROR(VLOOKUP(_xlfn.NUMBERVALUE(LEFT(S44,FIND("-",S44)-1)),A2_SaLi!$B$8:$E$507,4,0),IFERROR(VLOOKUP(LEFT(S44,FIND("-",S44)-1),A2_SaLi!$B$8:$E$507,4,0),""))</f>
        <v/>
      </c>
      <c r="U44" s="478"/>
      <c r="V44" s="450"/>
      <c r="W44" s="387" t="str">
        <f>IFERROR(VLOOKUP(_xlfn.NUMBERVALUE(LEFT(V44,FIND("-",V44)-1)),A2_SaLi!$B$8:$E$507,4,0),IFERROR(VLOOKUP(LEFT(V44,FIND("-",V44)-1),A2_SaLi!$B$8:$E$507,4,0),""))</f>
        <v/>
      </c>
      <c r="X44" s="383"/>
      <c r="Y44" s="450"/>
      <c r="Z44" s="387" t="str">
        <f>IFERROR(VLOOKUP(_xlfn.NUMBERVALUE(LEFT(Y44,FIND("-",Y44)-1)),A2_SaLi!$B$8:$E$507,4,0),IFERROR(VLOOKUP(LEFT(Y44,FIND("-",Y44)-1),A2_SaLi!$B$8:$E$507,4,0),""))</f>
        <v/>
      </c>
      <c r="AA44" s="383"/>
      <c r="AB44" s="450"/>
      <c r="AC44" s="387" t="str">
        <f>IFERROR(VLOOKUP(_xlfn.NUMBERVALUE(LEFT(AB44,FIND("-",AB44)-1)),A2_SaLi!$B$8:$E$507,4,0),IFERROR(VLOOKUP(LEFT(AB44,FIND("-",AB44)-1),A2_SaLi!$B$8:$E$507,4,0),""))</f>
        <v/>
      </c>
      <c r="AD44" s="465"/>
    </row>
    <row r="45" spans="1:30" x14ac:dyDescent="0.25">
      <c r="A45" s="269"/>
      <c r="B45" s="54"/>
      <c r="C45" s="54"/>
      <c r="D45" s="274"/>
      <c r="E45" s="450"/>
      <c r="F45" s="383"/>
      <c r="G45" s="383"/>
      <c r="H45" s="383"/>
      <c r="I45" s="383"/>
      <c r="J45" s="478"/>
      <c r="K45" s="381">
        <f t="shared" si="1"/>
        <v>0</v>
      </c>
      <c r="L45" s="450"/>
      <c r="M45" s="383"/>
      <c r="N45" s="383"/>
      <c r="O45" s="383"/>
      <c r="P45" s="383"/>
      <c r="Q45" s="478"/>
      <c r="R45" s="381">
        <f t="shared" si="2"/>
        <v>0</v>
      </c>
      <c r="S45" s="450"/>
      <c r="T45" s="387" t="str">
        <f>IFERROR(VLOOKUP(_xlfn.NUMBERVALUE(LEFT(S45,FIND("-",S45)-1)),A2_SaLi!$B$8:$E$507,4,0),IFERROR(VLOOKUP(LEFT(S45,FIND("-",S45)-1),A2_SaLi!$B$8:$E$507,4,0),""))</f>
        <v/>
      </c>
      <c r="U45" s="478"/>
      <c r="V45" s="450"/>
      <c r="W45" s="387" t="str">
        <f>IFERROR(VLOOKUP(_xlfn.NUMBERVALUE(LEFT(V45,FIND("-",V45)-1)),A2_SaLi!$B$8:$E$507,4,0),IFERROR(VLOOKUP(LEFT(V45,FIND("-",V45)-1),A2_SaLi!$B$8:$E$507,4,0),""))</f>
        <v/>
      </c>
      <c r="X45" s="383"/>
      <c r="Y45" s="450"/>
      <c r="Z45" s="387" t="str">
        <f>IFERROR(VLOOKUP(_xlfn.NUMBERVALUE(LEFT(Y45,FIND("-",Y45)-1)),A2_SaLi!$B$8:$E$507,4,0),IFERROR(VLOOKUP(LEFT(Y45,FIND("-",Y45)-1),A2_SaLi!$B$8:$E$507,4,0),""))</f>
        <v/>
      </c>
      <c r="AA45" s="383"/>
      <c r="AB45" s="450"/>
      <c r="AC45" s="387" t="str">
        <f>IFERROR(VLOOKUP(_xlfn.NUMBERVALUE(LEFT(AB45,FIND("-",AB45)-1)),A2_SaLi!$B$8:$E$507,4,0),IFERROR(VLOOKUP(LEFT(AB45,FIND("-",AB45)-1),A2_SaLi!$B$8:$E$507,4,0),""))</f>
        <v/>
      </c>
      <c r="AD45" s="465"/>
    </row>
    <row r="46" spans="1:30" x14ac:dyDescent="0.25">
      <c r="A46" s="269"/>
      <c r="B46" s="54"/>
      <c r="C46" s="54"/>
      <c r="D46" s="274"/>
      <c r="E46" s="450"/>
      <c r="F46" s="383"/>
      <c r="G46" s="383"/>
      <c r="H46" s="383"/>
      <c r="I46" s="383"/>
      <c r="J46" s="478"/>
      <c r="K46" s="381">
        <f t="shared" si="1"/>
        <v>0</v>
      </c>
      <c r="L46" s="450"/>
      <c r="M46" s="383"/>
      <c r="N46" s="383"/>
      <c r="O46" s="383"/>
      <c r="P46" s="383"/>
      <c r="Q46" s="478"/>
      <c r="R46" s="381">
        <f t="shared" si="2"/>
        <v>0</v>
      </c>
      <c r="S46" s="450"/>
      <c r="T46" s="387" t="str">
        <f>IFERROR(VLOOKUP(_xlfn.NUMBERVALUE(LEFT(S46,FIND("-",S46)-1)),A2_SaLi!$B$8:$E$507,4,0),IFERROR(VLOOKUP(LEFT(S46,FIND("-",S46)-1),A2_SaLi!$B$8:$E$507,4,0),""))</f>
        <v/>
      </c>
      <c r="U46" s="478"/>
      <c r="V46" s="450"/>
      <c r="W46" s="387" t="str">
        <f>IFERROR(VLOOKUP(_xlfn.NUMBERVALUE(LEFT(V46,FIND("-",V46)-1)),A2_SaLi!$B$8:$E$507,4,0),IFERROR(VLOOKUP(LEFT(V46,FIND("-",V46)-1),A2_SaLi!$B$8:$E$507,4,0),""))</f>
        <v/>
      </c>
      <c r="X46" s="383"/>
      <c r="Y46" s="450"/>
      <c r="Z46" s="387" t="str">
        <f>IFERROR(VLOOKUP(_xlfn.NUMBERVALUE(LEFT(Y46,FIND("-",Y46)-1)),A2_SaLi!$B$8:$E$507,4,0),IFERROR(VLOOKUP(LEFT(Y46,FIND("-",Y46)-1),A2_SaLi!$B$8:$E$507,4,0),""))</f>
        <v/>
      </c>
      <c r="AA46" s="383"/>
      <c r="AB46" s="450"/>
      <c r="AC46" s="387" t="str">
        <f>IFERROR(VLOOKUP(_xlfn.NUMBERVALUE(LEFT(AB46,FIND("-",AB46)-1)),A2_SaLi!$B$8:$E$507,4,0),IFERROR(VLOOKUP(LEFT(AB46,FIND("-",AB46)-1),A2_SaLi!$B$8:$E$507,4,0),""))</f>
        <v/>
      </c>
      <c r="AD46" s="465"/>
    </row>
    <row r="47" spans="1:30" x14ac:dyDescent="0.25">
      <c r="A47" s="269"/>
      <c r="B47" s="54"/>
      <c r="C47" s="54"/>
      <c r="D47" s="274"/>
      <c r="E47" s="450"/>
      <c r="F47" s="383"/>
      <c r="G47" s="383"/>
      <c r="H47" s="383"/>
      <c r="I47" s="383"/>
      <c r="J47" s="478"/>
      <c r="K47" s="381">
        <f t="shared" si="1"/>
        <v>0</v>
      </c>
      <c r="L47" s="450"/>
      <c r="M47" s="383"/>
      <c r="N47" s="383"/>
      <c r="O47" s="383"/>
      <c r="P47" s="383"/>
      <c r="Q47" s="478"/>
      <c r="R47" s="381">
        <f t="shared" si="2"/>
        <v>0</v>
      </c>
      <c r="S47" s="450"/>
      <c r="T47" s="387" t="str">
        <f>IFERROR(VLOOKUP(_xlfn.NUMBERVALUE(LEFT(S47,FIND("-",S47)-1)),A2_SaLi!$B$8:$E$507,4,0),IFERROR(VLOOKUP(LEFT(S47,FIND("-",S47)-1),A2_SaLi!$B$8:$E$507,4,0),""))</f>
        <v/>
      </c>
      <c r="U47" s="478"/>
      <c r="V47" s="450"/>
      <c r="W47" s="387" t="str">
        <f>IFERROR(VLOOKUP(_xlfn.NUMBERVALUE(LEFT(V47,FIND("-",V47)-1)),A2_SaLi!$B$8:$E$507,4,0),IFERROR(VLOOKUP(LEFT(V47,FIND("-",V47)-1),A2_SaLi!$B$8:$E$507,4,0),""))</f>
        <v/>
      </c>
      <c r="X47" s="383"/>
      <c r="Y47" s="450"/>
      <c r="Z47" s="387" t="str">
        <f>IFERROR(VLOOKUP(_xlfn.NUMBERVALUE(LEFT(Y47,FIND("-",Y47)-1)),A2_SaLi!$B$8:$E$507,4,0),IFERROR(VLOOKUP(LEFT(Y47,FIND("-",Y47)-1),A2_SaLi!$B$8:$E$507,4,0),""))</f>
        <v/>
      </c>
      <c r="AA47" s="383"/>
      <c r="AB47" s="450"/>
      <c r="AC47" s="387" t="str">
        <f>IFERROR(VLOOKUP(_xlfn.NUMBERVALUE(LEFT(AB47,FIND("-",AB47)-1)),A2_SaLi!$B$8:$E$507,4,0),IFERROR(VLOOKUP(LEFT(AB47,FIND("-",AB47)-1),A2_SaLi!$B$8:$E$507,4,0),""))</f>
        <v/>
      </c>
      <c r="AD47" s="465"/>
    </row>
    <row r="48" spans="1:30" x14ac:dyDescent="0.25">
      <c r="A48" s="269"/>
      <c r="B48" s="54"/>
      <c r="C48" s="54"/>
      <c r="D48" s="274"/>
      <c r="E48" s="450"/>
      <c r="F48" s="383"/>
      <c r="G48" s="383"/>
      <c r="H48" s="383"/>
      <c r="I48" s="383"/>
      <c r="J48" s="478"/>
      <c r="K48" s="381">
        <f t="shared" si="1"/>
        <v>0</v>
      </c>
      <c r="L48" s="450"/>
      <c r="M48" s="383"/>
      <c r="N48" s="383"/>
      <c r="O48" s="383"/>
      <c r="P48" s="383"/>
      <c r="Q48" s="478"/>
      <c r="R48" s="381">
        <f t="shared" si="2"/>
        <v>0</v>
      </c>
      <c r="S48" s="450"/>
      <c r="T48" s="387" t="str">
        <f>IFERROR(VLOOKUP(_xlfn.NUMBERVALUE(LEFT(S48,FIND("-",S48)-1)),A2_SaLi!$B$8:$E$507,4,0),IFERROR(VLOOKUP(LEFT(S48,FIND("-",S48)-1),A2_SaLi!$B$8:$E$507,4,0),""))</f>
        <v/>
      </c>
      <c r="U48" s="478"/>
      <c r="V48" s="450"/>
      <c r="W48" s="387" t="str">
        <f>IFERROR(VLOOKUP(_xlfn.NUMBERVALUE(LEFT(V48,FIND("-",V48)-1)),A2_SaLi!$B$8:$E$507,4,0),IFERROR(VLOOKUP(LEFT(V48,FIND("-",V48)-1),A2_SaLi!$B$8:$E$507,4,0),""))</f>
        <v/>
      </c>
      <c r="X48" s="383"/>
      <c r="Y48" s="450"/>
      <c r="Z48" s="387" t="str">
        <f>IFERROR(VLOOKUP(_xlfn.NUMBERVALUE(LEFT(Y48,FIND("-",Y48)-1)),A2_SaLi!$B$8:$E$507,4,0),IFERROR(VLOOKUP(LEFT(Y48,FIND("-",Y48)-1),A2_SaLi!$B$8:$E$507,4,0),""))</f>
        <v/>
      </c>
      <c r="AA48" s="383"/>
      <c r="AB48" s="450"/>
      <c r="AC48" s="387" t="str">
        <f>IFERROR(VLOOKUP(_xlfn.NUMBERVALUE(LEFT(AB48,FIND("-",AB48)-1)),A2_SaLi!$B$8:$E$507,4,0),IFERROR(VLOOKUP(LEFT(AB48,FIND("-",AB48)-1),A2_SaLi!$B$8:$E$507,4,0),""))</f>
        <v/>
      </c>
      <c r="AD48" s="465"/>
    </row>
    <row r="49" spans="1:30" x14ac:dyDescent="0.25">
      <c r="A49" s="269"/>
      <c r="B49" s="54"/>
      <c r="C49" s="54"/>
      <c r="D49" s="274"/>
      <c r="E49" s="450"/>
      <c r="F49" s="383"/>
      <c r="G49" s="383"/>
      <c r="H49" s="383"/>
      <c r="I49" s="383"/>
      <c r="J49" s="478"/>
      <c r="K49" s="381">
        <f t="shared" si="1"/>
        <v>0</v>
      </c>
      <c r="L49" s="450"/>
      <c r="M49" s="383"/>
      <c r="N49" s="383"/>
      <c r="O49" s="383"/>
      <c r="P49" s="383"/>
      <c r="Q49" s="478"/>
      <c r="R49" s="381">
        <f t="shared" si="2"/>
        <v>0</v>
      </c>
      <c r="S49" s="450"/>
      <c r="T49" s="387" t="str">
        <f>IFERROR(VLOOKUP(_xlfn.NUMBERVALUE(LEFT(S49,FIND("-",S49)-1)),A2_SaLi!$B$8:$E$507,4,0),IFERROR(VLOOKUP(LEFT(S49,FIND("-",S49)-1),A2_SaLi!$B$8:$E$507,4,0),""))</f>
        <v/>
      </c>
      <c r="U49" s="478"/>
      <c r="V49" s="450"/>
      <c r="W49" s="387" t="str">
        <f>IFERROR(VLOOKUP(_xlfn.NUMBERVALUE(LEFT(V49,FIND("-",V49)-1)),A2_SaLi!$B$8:$E$507,4,0),IFERROR(VLOOKUP(LEFT(V49,FIND("-",V49)-1),A2_SaLi!$B$8:$E$507,4,0),""))</f>
        <v/>
      </c>
      <c r="X49" s="383"/>
      <c r="Y49" s="450"/>
      <c r="Z49" s="387" t="str">
        <f>IFERROR(VLOOKUP(_xlfn.NUMBERVALUE(LEFT(Y49,FIND("-",Y49)-1)),A2_SaLi!$B$8:$E$507,4,0),IFERROR(VLOOKUP(LEFT(Y49,FIND("-",Y49)-1),A2_SaLi!$B$8:$E$507,4,0),""))</f>
        <v/>
      </c>
      <c r="AA49" s="383"/>
      <c r="AB49" s="450"/>
      <c r="AC49" s="387" t="str">
        <f>IFERROR(VLOOKUP(_xlfn.NUMBERVALUE(LEFT(AB49,FIND("-",AB49)-1)),A2_SaLi!$B$8:$E$507,4,0),IFERROR(VLOOKUP(LEFT(AB49,FIND("-",AB49)-1),A2_SaLi!$B$8:$E$507,4,0),""))</f>
        <v/>
      </c>
      <c r="AD49" s="465"/>
    </row>
    <row r="50" spans="1:30" x14ac:dyDescent="0.25">
      <c r="A50" s="269"/>
      <c r="B50" s="54"/>
      <c r="C50" s="54"/>
      <c r="D50" s="274"/>
      <c r="E50" s="450"/>
      <c r="F50" s="383"/>
      <c r="G50" s="383"/>
      <c r="H50" s="383"/>
      <c r="I50" s="383"/>
      <c r="J50" s="478"/>
      <c r="K50" s="381">
        <f t="shared" si="1"/>
        <v>0</v>
      </c>
      <c r="L50" s="450"/>
      <c r="M50" s="383"/>
      <c r="N50" s="383"/>
      <c r="O50" s="383"/>
      <c r="P50" s="383"/>
      <c r="Q50" s="478"/>
      <c r="R50" s="381">
        <f t="shared" si="2"/>
        <v>0</v>
      </c>
      <c r="S50" s="450"/>
      <c r="T50" s="387" t="str">
        <f>IFERROR(VLOOKUP(_xlfn.NUMBERVALUE(LEFT(S50,FIND("-",S50)-1)),A2_SaLi!$B$8:$E$507,4,0),IFERROR(VLOOKUP(LEFT(S50,FIND("-",S50)-1),A2_SaLi!$B$8:$E$507,4,0),""))</f>
        <v/>
      </c>
      <c r="U50" s="478"/>
      <c r="V50" s="450"/>
      <c r="W50" s="387" t="str">
        <f>IFERROR(VLOOKUP(_xlfn.NUMBERVALUE(LEFT(V50,FIND("-",V50)-1)),A2_SaLi!$B$8:$E$507,4,0),IFERROR(VLOOKUP(LEFT(V50,FIND("-",V50)-1),A2_SaLi!$B$8:$E$507,4,0),""))</f>
        <v/>
      </c>
      <c r="X50" s="383"/>
      <c r="Y50" s="450"/>
      <c r="Z50" s="387" t="str">
        <f>IFERROR(VLOOKUP(_xlfn.NUMBERVALUE(LEFT(Y50,FIND("-",Y50)-1)),A2_SaLi!$B$8:$E$507,4,0),IFERROR(VLOOKUP(LEFT(Y50,FIND("-",Y50)-1),A2_SaLi!$B$8:$E$507,4,0),""))</f>
        <v/>
      </c>
      <c r="AA50" s="383"/>
      <c r="AB50" s="450"/>
      <c r="AC50" s="387" t="str">
        <f>IFERROR(VLOOKUP(_xlfn.NUMBERVALUE(LEFT(AB50,FIND("-",AB50)-1)),A2_SaLi!$B$8:$E$507,4,0),IFERROR(VLOOKUP(LEFT(AB50,FIND("-",AB50)-1),A2_SaLi!$B$8:$E$507,4,0),""))</f>
        <v/>
      </c>
      <c r="AD50" s="465"/>
    </row>
    <row r="51" spans="1:30" x14ac:dyDescent="0.25">
      <c r="A51" s="269"/>
      <c r="B51" s="54"/>
      <c r="C51" s="54"/>
      <c r="D51" s="274"/>
      <c r="E51" s="450"/>
      <c r="F51" s="383"/>
      <c r="G51" s="383"/>
      <c r="H51" s="383"/>
      <c r="I51" s="383"/>
      <c r="J51" s="478"/>
      <c r="K51" s="381">
        <f t="shared" si="1"/>
        <v>0</v>
      </c>
      <c r="L51" s="450"/>
      <c r="M51" s="383"/>
      <c r="N51" s="383"/>
      <c r="O51" s="383"/>
      <c r="P51" s="383"/>
      <c r="Q51" s="478"/>
      <c r="R51" s="381">
        <f t="shared" si="2"/>
        <v>0</v>
      </c>
      <c r="S51" s="450"/>
      <c r="T51" s="387" t="str">
        <f>IFERROR(VLOOKUP(_xlfn.NUMBERVALUE(LEFT(S51,FIND("-",S51)-1)),A2_SaLi!$B$8:$E$507,4,0),IFERROR(VLOOKUP(LEFT(S51,FIND("-",S51)-1),A2_SaLi!$B$8:$E$507,4,0),""))</f>
        <v/>
      </c>
      <c r="U51" s="478"/>
      <c r="V51" s="450"/>
      <c r="W51" s="387" t="str">
        <f>IFERROR(VLOOKUP(_xlfn.NUMBERVALUE(LEFT(V51,FIND("-",V51)-1)),A2_SaLi!$B$8:$E$507,4,0),IFERROR(VLOOKUP(LEFT(V51,FIND("-",V51)-1),A2_SaLi!$B$8:$E$507,4,0),""))</f>
        <v/>
      </c>
      <c r="X51" s="383"/>
      <c r="Y51" s="450"/>
      <c r="Z51" s="387" t="str">
        <f>IFERROR(VLOOKUP(_xlfn.NUMBERVALUE(LEFT(Y51,FIND("-",Y51)-1)),A2_SaLi!$B$8:$E$507,4,0),IFERROR(VLOOKUP(LEFT(Y51,FIND("-",Y51)-1),A2_SaLi!$B$8:$E$507,4,0),""))</f>
        <v/>
      </c>
      <c r="AA51" s="383"/>
      <c r="AB51" s="450"/>
      <c r="AC51" s="387" t="str">
        <f>IFERROR(VLOOKUP(_xlfn.NUMBERVALUE(LEFT(AB51,FIND("-",AB51)-1)),A2_SaLi!$B$8:$E$507,4,0),IFERROR(VLOOKUP(LEFT(AB51,FIND("-",AB51)-1),A2_SaLi!$B$8:$E$507,4,0),""))</f>
        <v/>
      </c>
      <c r="AD51" s="465"/>
    </row>
    <row r="52" spans="1:30" x14ac:dyDescent="0.25">
      <c r="A52" s="269"/>
      <c r="B52" s="54"/>
      <c r="C52" s="54"/>
      <c r="D52" s="274"/>
      <c r="E52" s="450"/>
      <c r="F52" s="383"/>
      <c r="G52" s="383"/>
      <c r="H52" s="383"/>
      <c r="I52" s="383"/>
      <c r="J52" s="478"/>
      <c r="K52" s="381">
        <f t="shared" si="1"/>
        <v>0</v>
      </c>
      <c r="L52" s="450"/>
      <c r="M52" s="383"/>
      <c r="N52" s="383"/>
      <c r="O52" s="383"/>
      <c r="P52" s="383"/>
      <c r="Q52" s="478"/>
      <c r="R52" s="381">
        <f t="shared" si="2"/>
        <v>0</v>
      </c>
      <c r="S52" s="450"/>
      <c r="T52" s="387" t="str">
        <f>IFERROR(VLOOKUP(_xlfn.NUMBERVALUE(LEFT(S52,FIND("-",S52)-1)),A2_SaLi!$B$8:$E$507,4,0),IFERROR(VLOOKUP(LEFT(S52,FIND("-",S52)-1),A2_SaLi!$B$8:$E$507,4,0),""))</f>
        <v/>
      </c>
      <c r="U52" s="478"/>
      <c r="V52" s="450"/>
      <c r="W52" s="387" t="str">
        <f>IFERROR(VLOOKUP(_xlfn.NUMBERVALUE(LEFT(V52,FIND("-",V52)-1)),A2_SaLi!$B$8:$E$507,4,0),IFERROR(VLOOKUP(LEFT(V52,FIND("-",V52)-1),A2_SaLi!$B$8:$E$507,4,0),""))</f>
        <v/>
      </c>
      <c r="X52" s="383"/>
      <c r="Y52" s="450"/>
      <c r="Z52" s="387" t="str">
        <f>IFERROR(VLOOKUP(_xlfn.NUMBERVALUE(LEFT(Y52,FIND("-",Y52)-1)),A2_SaLi!$B$8:$E$507,4,0),IFERROR(VLOOKUP(LEFT(Y52,FIND("-",Y52)-1),A2_SaLi!$B$8:$E$507,4,0),""))</f>
        <v/>
      </c>
      <c r="AA52" s="383"/>
      <c r="AB52" s="450"/>
      <c r="AC52" s="387" t="str">
        <f>IFERROR(VLOOKUP(_xlfn.NUMBERVALUE(LEFT(AB52,FIND("-",AB52)-1)),A2_SaLi!$B$8:$E$507,4,0),IFERROR(VLOOKUP(LEFT(AB52,FIND("-",AB52)-1),A2_SaLi!$B$8:$E$507,4,0),""))</f>
        <v/>
      </c>
      <c r="AD52" s="465"/>
    </row>
    <row r="53" spans="1:30" x14ac:dyDescent="0.25">
      <c r="A53" s="269"/>
      <c r="B53" s="54"/>
      <c r="C53" s="54"/>
      <c r="D53" s="274"/>
      <c r="E53" s="450"/>
      <c r="F53" s="383"/>
      <c r="G53" s="383"/>
      <c r="H53" s="383"/>
      <c r="I53" s="383"/>
      <c r="J53" s="478"/>
      <c r="K53" s="381">
        <f t="shared" si="1"/>
        <v>0</v>
      </c>
      <c r="L53" s="450"/>
      <c r="M53" s="383"/>
      <c r="N53" s="383"/>
      <c r="O53" s="383"/>
      <c r="P53" s="383"/>
      <c r="Q53" s="478"/>
      <c r="R53" s="381">
        <f t="shared" si="2"/>
        <v>0</v>
      </c>
      <c r="S53" s="450"/>
      <c r="T53" s="387" t="str">
        <f>IFERROR(VLOOKUP(_xlfn.NUMBERVALUE(LEFT(S53,FIND("-",S53)-1)),A2_SaLi!$B$8:$E$507,4,0),IFERROR(VLOOKUP(LEFT(S53,FIND("-",S53)-1),A2_SaLi!$B$8:$E$507,4,0),""))</f>
        <v/>
      </c>
      <c r="U53" s="478"/>
      <c r="V53" s="450"/>
      <c r="W53" s="387" t="str">
        <f>IFERROR(VLOOKUP(_xlfn.NUMBERVALUE(LEFT(V53,FIND("-",V53)-1)),A2_SaLi!$B$8:$E$507,4,0),IFERROR(VLOOKUP(LEFT(V53,FIND("-",V53)-1),A2_SaLi!$B$8:$E$507,4,0),""))</f>
        <v/>
      </c>
      <c r="X53" s="383"/>
      <c r="Y53" s="450"/>
      <c r="Z53" s="387" t="str">
        <f>IFERROR(VLOOKUP(_xlfn.NUMBERVALUE(LEFT(Y53,FIND("-",Y53)-1)),A2_SaLi!$B$8:$E$507,4,0),IFERROR(VLOOKUP(LEFT(Y53,FIND("-",Y53)-1),A2_SaLi!$B$8:$E$507,4,0),""))</f>
        <v/>
      </c>
      <c r="AA53" s="383"/>
      <c r="AB53" s="450"/>
      <c r="AC53" s="387" t="str">
        <f>IFERROR(VLOOKUP(_xlfn.NUMBERVALUE(LEFT(AB53,FIND("-",AB53)-1)),A2_SaLi!$B$8:$E$507,4,0),IFERROR(VLOOKUP(LEFT(AB53,FIND("-",AB53)-1),A2_SaLi!$B$8:$E$507,4,0),""))</f>
        <v/>
      </c>
      <c r="AD53" s="465"/>
    </row>
    <row r="54" spans="1:30" x14ac:dyDescent="0.25">
      <c r="A54" s="269"/>
      <c r="B54" s="54"/>
      <c r="C54" s="54"/>
      <c r="D54" s="274"/>
      <c r="E54" s="450"/>
      <c r="F54" s="383"/>
      <c r="G54" s="383"/>
      <c r="H54" s="383"/>
      <c r="I54" s="383"/>
      <c r="J54" s="478"/>
      <c r="K54" s="381">
        <f t="shared" si="1"/>
        <v>0</v>
      </c>
      <c r="L54" s="450"/>
      <c r="M54" s="383"/>
      <c r="N54" s="383"/>
      <c r="O54" s="383"/>
      <c r="P54" s="383"/>
      <c r="Q54" s="478"/>
      <c r="R54" s="381">
        <f t="shared" si="2"/>
        <v>0</v>
      </c>
      <c r="S54" s="450"/>
      <c r="T54" s="387" t="str">
        <f>IFERROR(VLOOKUP(_xlfn.NUMBERVALUE(LEFT(S54,FIND("-",S54)-1)),A2_SaLi!$B$8:$E$507,4,0),IFERROR(VLOOKUP(LEFT(S54,FIND("-",S54)-1),A2_SaLi!$B$8:$E$507,4,0),""))</f>
        <v/>
      </c>
      <c r="U54" s="478"/>
      <c r="V54" s="450"/>
      <c r="W54" s="387" t="str">
        <f>IFERROR(VLOOKUP(_xlfn.NUMBERVALUE(LEFT(V54,FIND("-",V54)-1)),A2_SaLi!$B$8:$E$507,4,0),IFERROR(VLOOKUP(LEFT(V54,FIND("-",V54)-1),A2_SaLi!$B$8:$E$507,4,0),""))</f>
        <v/>
      </c>
      <c r="X54" s="383"/>
      <c r="Y54" s="450"/>
      <c r="Z54" s="387" t="str">
        <f>IFERROR(VLOOKUP(_xlfn.NUMBERVALUE(LEFT(Y54,FIND("-",Y54)-1)),A2_SaLi!$B$8:$E$507,4,0),IFERROR(VLOOKUP(LEFT(Y54,FIND("-",Y54)-1),A2_SaLi!$B$8:$E$507,4,0),""))</f>
        <v/>
      </c>
      <c r="AA54" s="383"/>
      <c r="AB54" s="450"/>
      <c r="AC54" s="387" t="str">
        <f>IFERROR(VLOOKUP(_xlfn.NUMBERVALUE(LEFT(AB54,FIND("-",AB54)-1)),A2_SaLi!$B$8:$E$507,4,0),IFERROR(VLOOKUP(LEFT(AB54,FIND("-",AB54)-1),A2_SaLi!$B$8:$E$507,4,0),""))</f>
        <v/>
      </c>
      <c r="AD54" s="465"/>
    </row>
    <row r="55" spans="1:30" x14ac:dyDescent="0.25">
      <c r="A55" s="269"/>
      <c r="B55" s="54"/>
      <c r="C55" s="54"/>
      <c r="D55" s="274"/>
      <c r="E55" s="450"/>
      <c r="F55" s="383"/>
      <c r="G55" s="383"/>
      <c r="H55" s="383"/>
      <c r="I55" s="383"/>
      <c r="J55" s="478"/>
      <c r="K55" s="381">
        <f t="shared" si="1"/>
        <v>0</v>
      </c>
      <c r="L55" s="450"/>
      <c r="M55" s="383"/>
      <c r="N55" s="383"/>
      <c r="O55" s="383"/>
      <c r="P55" s="383"/>
      <c r="Q55" s="478"/>
      <c r="R55" s="381">
        <f t="shared" si="2"/>
        <v>0</v>
      </c>
      <c r="S55" s="450"/>
      <c r="T55" s="387" t="str">
        <f>IFERROR(VLOOKUP(_xlfn.NUMBERVALUE(LEFT(S55,FIND("-",S55)-1)),A2_SaLi!$B$8:$E$507,4,0),IFERROR(VLOOKUP(LEFT(S55,FIND("-",S55)-1),A2_SaLi!$B$8:$E$507,4,0),""))</f>
        <v/>
      </c>
      <c r="U55" s="478"/>
      <c r="V55" s="450"/>
      <c r="W55" s="387" t="str">
        <f>IFERROR(VLOOKUP(_xlfn.NUMBERVALUE(LEFT(V55,FIND("-",V55)-1)),A2_SaLi!$B$8:$E$507,4,0),IFERROR(VLOOKUP(LEFT(V55,FIND("-",V55)-1),A2_SaLi!$B$8:$E$507,4,0),""))</f>
        <v/>
      </c>
      <c r="X55" s="383"/>
      <c r="Y55" s="450"/>
      <c r="Z55" s="387" t="str">
        <f>IFERROR(VLOOKUP(_xlfn.NUMBERVALUE(LEFT(Y55,FIND("-",Y55)-1)),A2_SaLi!$B$8:$E$507,4,0),IFERROR(VLOOKUP(LEFT(Y55,FIND("-",Y55)-1),A2_SaLi!$B$8:$E$507,4,0),""))</f>
        <v/>
      </c>
      <c r="AA55" s="383"/>
      <c r="AB55" s="450"/>
      <c r="AC55" s="387" t="str">
        <f>IFERROR(VLOOKUP(_xlfn.NUMBERVALUE(LEFT(AB55,FIND("-",AB55)-1)),A2_SaLi!$B$8:$E$507,4,0),IFERROR(VLOOKUP(LEFT(AB55,FIND("-",AB55)-1),A2_SaLi!$B$8:$E$507,4,0),""))</f>
        <v/>
      </c>
      <c r="AD55" s="465"/>
    </row>
    <row r="56" spans="1:30" x14ac:dyDescent="0.25">
      <c r="A56" s="269"/>
      <c r="B56" s="54"/>
      <c r="C56" s="54"/>
      <c r="D56" s="274"/>
      <c r="E56" s="450"/>
      <c r="F56" s="383"/>
      <c r="G56" s="383"/>
      <c r="H56" s="383"/>
      <c r="I56" s="383"/>
      <c r="J56" s="478"/>
      <c r="K56" s="381">
        <f t="shared" si="1"/>
        <v>0</v>
      </c>
      <c r="L56" s="450"/>
      <c r="M56" s="383"/>
      <c r="N56" s="383"/>
      <c r="O56" s="383"/>
      <c r="P56" s="383"/>
      <c r="Q56" s="478"/>
      <c r="R56" s="381">
        <f t="shared" si="2"/>
        <v>0</v>
      </c>
      <c r="S56" s="450"/>
      <c r="T56" s="387" t="str">
        <f>IFERROR(VLOOKUP(_xlfn.NUMBERVALUE(LEFT(S56,FIND("-",S56)-1)),A2_SaLi!$B$8:$E$507,4,0),IFERROR(VLOOKUP(LEFT(S56,FIND("-",S56)-1),A2_SaLi!$B$8:$E$507,4,0),""))</f>
        <v/>
      </c>
      <c r="U56" s="478"/>
      <c r="V56" s="450"/>
      <c r="W56" s="387" t="str">
        <f>IFERROR(VLOOKUP(_xlfn.NUMBERVALUE(LEFT(V56,FIND("-",V56)-1)),A2_SaLi!$B$8:$E$507,4,0),IFERROR(VLOOKUP(LEFT(V56,FIND("-",V56)-1),A2_SaLi!$B$8:$E$507,4,0),""))</f>
        <v/>
      </c>
      <c r="X56" s="383"/>
      <c r="Y56" s="450"/>
      <c r="Z56" s="387" t="str">
        <f>IFERROR(VLOOKUP(_xlfn.NUMBERVALUE(LEFT(Y56,FIND("-",Y56)-1)),A2_SaLi!$B$8:$E$507,4,0),IFERROR(VLOOKUP(LEFT(Y56,FIND("-",Y56)-1),A2_SaLi!$B$8:$E$507,4,0),""))</f>
        <v/>
      </c>
      <c r="AA56" s="383"/>
      <c r="AB56" s="450"/>
      <c r="AC56" s="387" t="str">
        <f>IFERROR(VLOOKUP(_xlfn.NUMBERVALUE(LEFT(AB56,FIND("-",AB56)-1)),A2_SaLi!$B$8:$E$507,4,0),IFERROR(VLOOKUP(LEFT(AB56,FIND("-",AB56)-1),A2_SaLi!$B$8:$E$507,4,0),""))</f>
        <v/>
      </c>
      <c r="AD56" s="465"/>
    </row>
    <row r="57" spans="1:30" x14ac:dyDescent="0.25">
      <c r="A57" s="269"/>
      <c r="B57" s="54"/>
      <c r="C57" s="54"/>
      <c r="D57" s="274"/>
      <c r="E57" s="450"/>
      <c r="F57" s="383"/>
      <c r="G57" s="383"/>
      <c r="H57" s="383"/>
      <c r="I57" s="383"/>
      <c r="J57" s="478"/>
      <c r="K57" s="381">
        <f t="shared" si="1"/>
        <v>0</v>
      </c>
      <c r="L57" s="450"/>
      <c r="M57" s="383"/>
      <c r="N57" s="383"/>
      <c r="O57" s="383"/>
      <c r="P57" s="383"/>
      <c r="Q57" s="478"/>
      <c r="R57" s="381">
        <f t="shared" si="2"/>
        <v>0</v>
      </c>
      <c r="S57" s="450"/>
      <c r="T57" s="387" t="str">
        <f>IFERROR(VLOOKUP(_xlfn.NUMBERVALUE(LEFT(S57,FIND("-",S57)-1)),A2_SaLi!$B$8:$E$507,4,0),IFERROR(VLOOKUP(LEFT(S57,FIND("-",S57)-1),A2_SaLi!$B$8:$E$507,4,0),""))</f>
        <v/>
      </c>
      <c r="U57" s="478"/>
      <c r="V57" s="450"/>
      <c r="W57" s="387" t="str">
        <f>IFERROR(VLOOKUP(_xlfn.NUMBERVALUE(LEFT(V57,FIND("-",V57)-1)),A2_SaLi!$B$8:$E$507,4,0),IFERROR(VLOOKUP(LEFT(V57,FIND("-",V57)-1),A2_SaLi!$B$8:$E$507,4,0),""))</f>
        <v/>
      </c>
      <c r="X57" s="383"/>
      <c r="Y57" s="450"/>
      <c r="Z57" s="387" t="str">
        <f>IFERROR(VLOOKUP(_xlfn.NUMBERVALUE(LEFT(Y57,FIND("-",Y57)-1)),A2_SaLi!$B$8:$E$507,4,0),IFERROR(VLOOKUP(LEFT(Y57,FIND("-",Y57)-1),A2_SaLi!$B$8:$E$507,4,0),""))</f>
        <v/>
      </c>
      <c r="AA57" s="383"/>
      <c r="AB57" s="450"/>
      <c r="AC57" s="387" t="str">
        <f>IFERROR(VLOOKUP(_xlfn.NUMBERVALUE(LEFT(AB57,FIND("-",AB57)-1)),A2_SaLi!$B$8:$E$507,4,0),IFERROR(VLOOKUP(LEFT(AB57,FIND("-",AB57)-1),A2_SaLi!$B$8:$E$507,4,0),""))</f>
        <v/>
      </c>
      <c r="AD57" s="465"/>
    </row>
    <row r="58" spans="1:30" x14ac:dyDescent="0.25">
      <c r="A58" s="269"/>
      <c r="B58" s="54"/>
      <c r="C58" s="54"/>
      <c r="D58" s="274"/>
      <c r="E58" s="450"/>
      <c r="F58" s="383"/>
      <c r="G58" s="383"/>
      <c r="H58" s="383"/>
      <c r="I58" s="383"/>
      <c r="J58" s="478"/>
      <c r="K58" s="381">
        <f t="shared" si="1"/>
        <v>0</v>
      </c>
      <c r="L58" s="450"/>
      <c r="M58" s="383"/>
      <c r="N58" s="383"/>
      <c r="O58" s="383"/>
      <c r="P58" s="383"/>
      <c r="Q58" s="478"/>
      <c r="R58" s="381">
        <f t="shared" si="2"/>
        <v>0</v>
      </c>
      <c r="S58" s="450"/>
      <c r="T58" s="387" t="str">
        <f>IFERROR(VLOOKUP(_xlfn.NUMBERVALUE(LEFT(S58,FIND("-",S58)-1)),A2_SaLi!$B$8:$E$507,4,0),IFERROR(VLOOKUP(LEFT(S58,FIND("-",S58)-1),A2_SaLi!$B$8:$E$507,4,0),""))</f>
        <v/>
      </c>
      <c r="U58" s="478"/>
      <c r="V58" s="450"/>
      <c r="W58" s="387" t="str">
        <f>IFERROR(VLOOKUP(_xlfn.NUMBERVALUE(LEFT(V58,FIND("-",V58)-1)),A2_SaLi!$B$8:$E$507,4,0),IFERROR(VLOOKUP(LEFT(V58,FIND("-",V58)-1),A2_SaLi!$B$8:$E$507,4,0),""))</f>
        <v/>
      </c>
      <c r="X58" s="383"/>
      <c r="Y58" s="450"/>
      <c r="Z58" s="387" t="str">
        <f>IFERROR(VLOOKUP(_xlfn.NUMBERVALUE(LEFT(Y58,FIND("-",Y58)-1)),A2_SaLi!$B$8:$E$507,4,0),IFERROR(VLOOKUP(LEFT(Y58,FIND("-",Y58)-1),A2_SaLi!$B$8:$E$507,4,0),""))</f>
        <v/>
      </c>
      <c r="AA58" s="383"/>
      <c r="AB58" s="450"/>
      <c r="AC58" s="387" t="str">
        <f>IFERROR(VLOOKUP(_xlfn.NUMBERVALUE(LEFT(AB58,FIND("-",AB58)-1)),A2_SaLi!$B$8:$E$507,4,0),IFERROR(VLOOKUP(LEFT(AB58,FIND("-",AB58)-1),A2_SaLi!$B$8:$E$507,4,0),""))</f>
        <v/>
      </c>
      <c r="AD58" s="465"/>
    </row>
    <row r="59" spans="1:30" x14ac:dyDescent="0.25">
      <c r="A59" s="269"/>
      <c r="B59" s="54"/>
      <c r="C59" s="54"/>
      <c r="D59" s="274"/>
      <c r="E59" s="450"/>
      <c r="F59" s="383"/>
      <c r="G59" s="383"/>
      <c r="H59" s="383"/>
      <c r="I59" s="383"/>
      <c r="J59" s="478"/>
      <c r="K59" s="381">
        <f t="shared" si="1"/>
        <v>0</v>
      </c>
      <c r="L59" s="450"/>
      <c r="M59" s="383"/>
      <c r="N59" s="383"/>
      <c r="O59" s="383"/>
      <c r="P59" s="383"/>
      <c r="Q59" s="478"/>
      <c r="R59" s="381">
        <f t="shared" si="2"/>
        <v>0</v>
      </c>
      <c r="S59" s="450"/>
      <c r="T59" s="387" t="str">
        <f>IFERROR(VLOOKUP(_xlfn.NUMBERVALUE(LEFT(S59,FIND("-",S59)-1)),A2_SaLi!$B$8:$E$507,4,0),IFERROR(VLOOKUP(LEFT(S59,FIND("-",S59)-1),A2_SaLi!$B$8:$E$507,4,0),""))</f>
        <v/>
      </c>
      <c r="U59" s="478"/>
      <c r="V59" s="450"/>
      <c r="W59" s="387" t="str">
        <f>IFERROR(VLOOKUP(_xlfn.NUMBERVALUE(LEFT(V59,FIND("-",V59)-1)),A2_SaLi!$B$8:$E$507,4,0),IFERROR(VLOOKUP(LEFT(V59,FIND("-",V59)-1),A2_SaLi!$B$8:$E$507,4,0),""))</f>
        <v/>
      </c>
      <c r="X59" s="383"/>
      <c r="Y59" s="450"/>
      <c r="Z59" s="387" t="str">
        <f>IFERROR(VLOOKUP(_xlfn.NUMBERVALUE(LEFT(Y59,FIND("-",Y59)-1)),A2_SaLi!$B$8:$E$507,4,0),IFERROR(VLOOKUP(LEFT(Y59,FIND("-",Y59)-1),A2_SaLi!$B$8:$E$507,4,0),""))</f>
        <v/>
      </c>
      <c r="AA59" s="383"/>
      <c r="AB59" s="450"/>
      <c r="AC59" s="387" t="str">
        <f>IFERROR(VLOOKUP(_xlfn.NUMBERVALUE(LEFT(AB59,FIND("-",AB59)-1)),A2_SaLi!$B$8:$E$507,4,0),IFERROR(VLOOKUP(LEFT(AB59,FIND("-",AB59)-1),A2_SaLi!$B$8:$E$507,4,0),""))</f>
        <v/>
      </c>
      <c r="AD59" s="465"/>
    </row>
    <row r="60" spans="1:30" x14ac:dyDescent="0.25">
      <c r="A60" s="269"/>
      <c r="B60" s="54"/>
      <c r="C60" s="54"/>
      <c r="D60" s="274"/>
      <c r="E60" s="450"/>
      <c r="F60" s="383"/>
      <c r="G60" s="383"/>
      <c r="H60" s="383"/>
      <c r="I60" s="383"/>
      <c r="J60" s="478"/>
      <c r="K60" s="381">
        <f t="shared" si="1"/>
        <v>0</v>
      </c>
      <c r="L60" s="450"/>
      <c r="M60" s="383"/>
      <c r="N60" s="383"/>
      <c r="O60" s="383"/>
      <c r="P60" s="383"/>
      <c r="Q60" s="478"/>
      <c r="R60" s="381">
        <f t="shared" si="2"/>
        <v>0</v>
      </c>
      <c r="S60" s="450"/>
      <c r="T60" s="387" t="str">
        <f>IFERROR(VLOOKUP(_xlfn.NUMBERVALUE(LEFT(S60,FIND("-",S60)-1)),A2_SaLi!$B$8:$E$507,4,0),IFERROR(VLOOKUP(LEFT(S60,FIND("-",S60)-1),A2_SaLi!$B$8:$E$507,4,0),""))</f>
        <v/>
      </c>
      <c r="U60" s="478"/>
      <c r="V60" s="450"/>
      <c r="W60" s="387" t="str">
        <f>IFERROR(VLOOKUP(_xlfn.NUMBERVALUE(LEFT(V60,FIND("-",V60)-1)),A2_SaLi!$B$8:$E$507,4,0),IFERROR(VLOOKUP(LEFT(V60,FIND("-",V60)-1),A2_SaLi!$B$8:$E$507,4,0),""))</f>
        <v/>
      </c>
      <c r="X60" s="383"/>
      <c r="Y60" s="450"/>
      <c r="Z60" s="387" t="str">
        <f>IFERROR(VLOOKUP(_xlfn.NUMBERVALUE(LEFT(Y60,FIND("-",Y60)-1)),A2_SaLi!$B$8:$E$507,4,0),IFERROR(VLOOKUP(LEFT(Y60,FIND("-",Y60)-1),A2_SaLi!$B$8:$E$507,4,0),""))</f>
        <v/>
      </c>
      <c r="AA60" s="383"/>
      <c r="AB60" s="450"/>
      <c r="AC60" s="387" t="str">
        <f>IFERROR(VLOOKUP(_xlfn.NUMBERVALUE(LEFT(AB60,FIND("-",AB60)-1)),A2_SaLi!$B$8:$E$507,4,0),IFERROR(VLOOKUP(LEFT(AB60,FIND("-",AB60)-1),A2_SaLi!$B$8:$E$507,4,0),""))</f>
        <v/>
      </c>
      <c r="AD60" s="465"/>
    </row>
    <row r="61" spans="1:30" x14ac:dyDescent="0.25">
      <c r="A61" s="269"/>
      <c r="B61" s="54"/>
      <c r="C61" s="54"/>
      <c r="D61" s="274"/>
      <c r="E61" s="450"/>
      <c r="F61" s="383"/>
      <c r="G61" s="383"/>
      <c r="H61" s="383"/>
      <c r="I61" s="383"/>
      <c r="J61" s="478"/>
      <c r="K61" s="381">
        <f t="shared" si="1"/>
        <v>0</v>
      </c>
      <c r="L61" s="450"/>
      <c r="M61" s="383"/>
      <c r="N61" s="383"/>
      <c r="O61" s="383"/>
      <c r="P61" s="383"/>
      <c r="Q61" s="478"/>
      <c r="R61" s="381">
        <f t="shared" si="2"/>
        <v>0</v>
      </c>
      <c r="S61" s="450"/>
      <c r="T61" s="387" t="str">
        <f>IFERROR(VLOOKUP(_xlfn.NUMBERVALUE(LEFT(S61,FIND("-",S61)-1)),A2_SaLi!$B$8:$E$507,4,0),IFERROR(VLOOKUP(LEFT(S61,FIND("-",S61)-1),A2_SaLi!$B$8:$E$507,4,0),""))</f>
        <v/>
      </c>
      <c r="U61" s="478"/>
      <c r="V61" s="450"/>
      <c r="W61" s="387" t="str">
        <f>IFERROR(VLOOKUP(_xlfn.NUMBERVALUE(LEFT(V61,FIND("-",V61)-1)),A2_SaLi!$B$8:$E$507,4,0),IFERROR(VLOOKUP(LEFT(V61,FIND("-",V61)-1),A2_SaLi!$B$8:$E$507,4,0),""))</f>
        <v/>
      </c>
      <c r="X61" s="383"/>
      <c r="Y61" s="450"/>
      <c r="Z61" s="387" t="str">
        <f>IFERROR(VLOOKUP(_xlfn.NUMBERVALUE(LEFT(Y61,FIND("-",Y61)-1)),A2_SaLi!$B$8:$E$507,4,0),IFERROR(VLOOKUP(LEFT(Y61,FIND("-",Y61)-1),A2_SaLi!$B$8:$E$507,4,0),""))</f>
        <v/>
      </c>
      <c r="AA61" s="383"/>
      <c r="AB61" s="450"/>
      <c r="AC61" s="387" t="str">
        <f>IFERROR(VLOOKUP(_xlfn.NUMBERVALUE(LEFT(AB61,FIND("-",AB61)-1)),A2_SaLi!$B$8:$E$507,4,0),IFERROR(VLOOKUP(LEFT(AB61,FIND("-",AB61)-1),A2_SaLi!$B$8:$E$507,4,0),""))</f>
        <v/>
      </c>
      <c r="AD61" s="465"/>
    </row>
    <row r="62" spans="1:30" x14ac:dyDescent="0.25">
      <c r="A62" s="269"/>
      <c r="B62" s="54"/>
      <c r="C62" s="54"/>
      <c r="D62" s="274"/>
      <c r="E62" s="450"/>
      <c r="F62" s="383"/>
      <c r="G62" s="383"/>
      <c r="H62" s="383"/>
      <c r="I62" s="383"/>
      <c r="J62" s="478"/>
      <c r="K62" s="381">
        <f t="shared" si="1"/>
        <v>0</v>
      </c>
      <c r="L62" s="450"/>
      <c r="M62" s="383"/>
      <c r="N62" s="383"/>
      <c r="O62" s="383"/>
      <c r="P62" s="383"/>
      <c r="Q62" s="478"/>
      <c r="R62" s="381">
        <f t="shared" si="2"/>
        <v>0</v>
      </c>
      <c r="S62" s="450"/>
      <c r="T62" s="387" t="str">
        <f>IFERROR(VLOOKUP(_xlfn.NUMBERVALUE(LEFT(S62,FIND("-",S62)-1)),A2_SaLi!$B$8:$E$507,4,0),IFERROR(VLOOKUP(LEFT(S62,FIND("-",S62)-1),A2_SaLi!$B$8:$E$507,4,0),""))</f>
        <v/>
      </c>
      <c r="U62" s="478"/>
      <c r="V62" s="450"/>
      <c r="W62" s="387" t="str">
        <f>IFERROR(VLOOKUP(_xlfn.NUMBERVALUE(LEFT(V62,FIND("-",V62)-1)),A2_SaLi!$B$8:$E$507,4,0),IFERROR(VLOOKUP(LEFT(V62,FIND("-",V62)-1),A2_SaLi!$B$8:$E$507,4,0),""))</f>
        <v/>
      </c>
      <c r="X62" s="383"/>
      <c r="Y62" s="450"/>
      <c r="Z62" s="387" t="str">
        <f>IFERROR(VLOOKUP(_xlfn.NUMBERVALUE(LEFT(Y62,FIND("-",Y62)-1)),A2_SaLi!$B$8:$E$507,4,0),IFERROR(VLOOKUP(LEFT(Y62,FIND("-",Y62)-1),A2_SaLi!$B$8:$E$507,4,0),""))</f>
        <v/>
      </c>
      <c r="AA62" s="383"/>
      <c r="AB62" s="450"/>
      <c r="AC62" s="387" t="str">
        <f>IFERROR(VLOOKUP(_xlfn.NUMBERVALUE(LEFT(AB62,FIND("-",AB62)-1)),A2_SaLi!$B$8:$E$507,4,0),IFERROR(VLOOKUP(LEFT(AB62,FIND("-",AB62)-1),A2_SaLi!$B$8:$E$507,4,0),""))</f>
        <v/>
      </c>
      <c r="AD62" s="465"/>
    </row>
    <row r="63" spans="1:30" x14ac:dyDescent="0.25">
      <c r="A63" s="269"/>
      <c r="B63" s="54"/>
      <c r="C63" s="54"/>
      <c r="D63" s="274"/>
      <c r="E63" s="450"/>
      <c r="F63" s="383"/>
      <c r="G63" s="383"/>
      <c r="H63" s="383"/>
      <c r="I63" s="383"/>
      <c r="J63" s="478"/>
      <c r="K63" s="381">
        <f t="shared" si="1"/>
        <v>0</v>
      </c>
      <c r="L63" s="450"/>
      <c r="M63" s="383"/>
      <c r="N63" s="383"/>
      <c r="O63" s="383"/>
      <c r="P63" s="383"/>
      <c r="Q63" s="478"/>
      <c r="R63" s="381">
        <f t="shared" si="2"/>
        <v>0</v>
      </c>
      <c r="S63" s="450"/>
      <c r="T63" s="387" t="str">
        <f>IFERROR(VLOOKUP(_xlfn.NUMBERVALUE(LEFT(S63,FIND("-",S63)-1)),A2_SaLi!$B$8:$E$507,4,0),IFERROR(VLOOKUP(LEFT(S63,FIND("-",S63)-1),A2_SaLi!$B$8:$E$507,4,0),""))</f>
        <v/>
      </c>
      <c r="U63" s="478"/>
      <c r="V63" s="450"/>
      <c r="W63" s="387" t="str">
        <f>IFERROR(VLOOKUP(_xlfn.NUMBERVALUE(LEFT(V63,FIND("-",V63)-1)),A2_SaLi!$B$8:$E$507,4,0),IFERROR(VLOOKUP(LEFT(V63,FIND("-",V63)-1),A2_SaLi!$B$8:$E$507,4,0),""))</f>
        <v/>
      </c>
      <c r="X63" s="383"/>
      <c r="Y63" s="450"/>
      <c r="Z63" s="387" t="str">
        <f>IFERROR(VLOOKUP(_xlfn.NUMBERVALUE(LEFT(Y63,FIND("-",Y63)-1)),A2_SaLi!$B$8:$E$507,4,0),IFERROR(VLOOKUP(LEFT(Y63,FIND("-",Y63)-1),A2_SaLi!$B$8:$E$507,4,0),""))</f>
        <v/>
      </c>
      <c r="AA63" s="383"/>
      <c r="AB63" s="450"/>
      <c r="AC63" s="387" t="str">
        <f>IFERROR(VLOOKUP(_xlfn.NUMBERVALUE(LEFT(AB63,FIND("-",AB63)-1)),A2_SaLi!$B$8:$E$507,4,0),IFERROR(VLOOKUP(LEFT(AB63,FIND("-",AB63)-1),A2_SaLi!$B$8:$E$507,4,0),""))</f>
        <v/>
      </c>
      <c r="AD63" s="465"/>
    </row>
    <row r="64" spans="1:30" x14ac:dyDescent="0.25">
      <c r="A64" s="269"/>
      <c r="B64" s="54"/>
      <c r="C64" s="54"/>
      <c r="D64" s="274"/>
      <c r="E64" s="450"/>
      <c r="F64" s="383"/>
      <c r="G64" s="383"/>
      <c r="H64" s="383"/>
      <c r="I64" s="383"/>
      <c r="J64" s="478"/>
      <c r="K64" s="381">
        <f t="shared" si="1"/>
        <v>0</v>
      </c>
      <c r="L64" s="450"/>
      <c r="M64" s="383"/>
      <c r="N64" s="383"/>
      <c r="O64" s="383"/>
      <c r="P64" s="383"/>
      <c r="Q64" s="478"/>
      <c r="R64" s="381">
        <f t="shared" si="2"/>
        <v>0</v>
      </c>
      <c r="S64" s="450"/>
      <c r="T64" s="387" t="str">
        <f>IFERROR(VLOOKUP(_xlfn.NUMBERVALUE(LEFT(S64,FIND("-",S64)-1)),A2_SaLi!$B$8:$E$507,4,0),IFERROR(VLOOKUP(LEFT(S64,FIND("-",S64)-1),A2_SaLi!$B$8:$E$507,4,0),""))</f>
        <v/>
      </c>
      <c r="U64" s="478"/>
      <c r="V64" s="450"/>
      <c r="W64" s="387" t="str">
        <f>IFERROR(VLOOKUP(_xlfn.NUMBERVALUE(LEFT(V64,FIND("-",V64)-1)),A2_SaLi!$B$8:$E$507,4,0),IFERROR(VLOOKUP(LEFT(V64,FIND("-",V64)-1),A2_SaLi!$B$8:$E$507,4,0),""))</f>
        <v/>
      </c>
      <c r="X64" s="383"/>
      <c r="Y64" s="450"/>
      <c r="Z64" s="387" t="str">
        <f>IFERROR(VLOOKUP(_xlfn.NUMBERVALUE(LEFT(Y64,FIND("-",Y64)-1)),A2_SaLi!$B$8:$E$507,4,0),IFERROR(VLOOKUP(LEFT(Y64,FIND("-",Y64)-1),A2_SaLi!$B$8:$E$507,4,0),""))</f>
        <v/>
      </c>
      <c r="AA64" s="383"/>
      <c r="AB64" s="450"/>
      <c r="AC64" s="387" t="str">
        <f>IFERROR(VLOOKUP(_xlfn.NUMBERVALUE(LEFT(AB64,FIND("-",AB64)-1)),A2_SaLi!$B$8:$E$507,4,0),IFERROR(VLOOKUP(LEFT(AB64,FIND("-",AB64)-1),A2_SaLi!$B$8:$E$507,4,0),""))</f>
        <v/>
      </c>
      <c r="AD64" s="465"/>
    </row>
    <row r="65" spans="1:30" x14ac:dyDescent="0.25">
      <c r="A65" s="269"/>
      <c r="B65" s="54"/>
      <c r="C65" s="54"/>
      <c r="D65" s="274"/>
      <c r="E65" s="450"/>
      <c r="F65" s="383"/>
      <c r="G65" s="383"/>
      <c r="H65" s="383"/>
      <c r="I65" s="383"/>
      <c r="J65" s="478"/>
      <c r="K65" s="381">
        <f t="shared" si="1"/>
        <v>0</v>
      </c>
      <c r="L65" s="450"/>
      <c r="M65" s="383"/>
      <c r="N65" s="383"/>
      <c r="O65" s="383"/>
      <c r="P65" s="383"/>
      <c r="Q65" s="478"/>
      <c r="R65" s="381">
        <f t="shared" si="2"/>
        <v>0</v>
      </c>
      <c r="S65" s="450"/>
      <c r="T65" s="387" t="str">
        <f>IFERROR(VLOOKUP(_xlfn.NUMBERVALUE(LEFT(S65,FIND("-",S65)-1)),A2_SaLi!$B$8:$E$507,4,0),IFERROR(VLOOKUP(LEFT(S65,FIND("-",S65)-1),A2_SaLi!$B$8:$E$507,4,0),""))</f>
        <v/>
      </c>
      <c r="U65" s="478"/>
      <c r="V65" s="450"/>
      <c r="W65" s="387" t="str">
        <f>IFERROR(VLOOKUP(_xlfn.NUMBERVALUE(LEFT(V65,FIND("-",V65)-1)),A2_SaLi!$B$8:$E$507,4,0),IFERROR(VLOOKUP(LEFT(V65,FIND("-",V65)-1),A2_SaLi!$B$8:$E$507,4,0),""))</f>
        <v/>
      </c>
      <c r="X65" s="383"/>
      <c r="Y65" s="450"/>
      <c r="Z65" s="387" t="str">
        <f>IFERROR(VLOOKUP(_xlfn.NUMBERVALUE(LEFT(Y65,FIND("-",Y65)-1)),A2_SaLi!$B$8:$E$507,4,0),IFERROR(VLOOKUP(LEFT(Y65,FIND("-",Y65)-1),A2_SaLi!$B$8:$E$507,4,0),""))</f>
        <v/>
      </c>
      <c r="AA65" s="383"/>
      <c r="AB65" s="450"/>
      <c r="AC65" s="387" t="str">
        <f>IFERROR(VLOOKUP(_xlfn.NUMBERVALUE(LEFT(AB65,FIND("-",AB65)-1)),A2_SaLi!$B$8:$E$507,4,0),IFERROR(VLOOKUP(LEFT(AB65,FIND("-",AB65)-1),A2_SaLi!$B$8:$E$507,4,0),""))</f>
        <v/>
      </c>
      <c r="AD65" s="465"/>
    </row>
    <row r="66" spans="1:30" x14ac:dyDescent="0.25">
      <c r="A66" s="269"/>
      <c r="B66" s="54"/>
      <c r="C66" s="54"/>
      <c r="D66" s="274"/>
      <c r="E66" s="450"/>
      <c r="F66" s="383"/>
      <c r="G66" s="383"/>
      <c r="H66" s="383"/>
      <c r="I66" s="383"/>
      <c r="J66" s="478"/>
      <c r="K66" s="381">
        <f t="shared" si="1"/>
        <v>0</v>
      </c>
      <c r="L66" s="450"/>
      <c r="M66" s="383"/>
      <c r="N66" s="383"/>
      <c r="O66" s="383"/>
      <c r="P66" s="383"/>
      <c r="Q66" s="478"/>
      <c r="R66" s="381">
        <f t="shared" si="2"/>
        <v>0</v>
      </c>
      <c r="S66" s="450"/>
      <c r="T66" s="387" t="str">
        <f>IFERROR(VLOOKUP(_xlfn.NUMBERVALUE(LEFT(S66,FIND("-",S66)-1)),A2_SaLi!$B$8:$E$507,4,0),IFERROR(VLOOKUP(LEFT(S66,FIND("-",S66)-1),A2_SaLi!$B$8:$E$507,4,0),""))</f>
        <v/>
      </c>
      <c r="U66" s="478"/>
      <c r="V66" s="450"/>
      <c r="W66" s="387" t="str">
        <f>IFERROR(VLOOKUP(_xlfn.NUMBERVALUE(LEFT(V66,FIND("-",V66)-1)),A2_SaLi!$B$8:$E$507,4,0),IFERROR(VLOOKUP(LEFT(V66,FIND("-",V66)-1),A2_SaLi!$B$8:$E$507,4,0),""))</f>
        <v/>
      </c>
      <c r="X66" s="383"/>
      <c r="Y66" s="450"/>
      <c r="Z66" s="387" t="str">
        <f>IFERROR(VLOOKUP(_xlfn.NUMBERVALUE(LEFT(Y66,FIND("-",Y66)-1)),A2_SaLi!$B$8:$E$507,4,0),IFERROR(VLOOKUP(LEFT(Y66,FIND("-",Y66)-1),A2_SaLi!$B$8:$E$507,4,0),""))</f>
        <v/>
      </c>
      <c r="AA66" s="383"/>
      <c r="AB66" s="450"/>
      <c r="AC66" s="387" t="str">
        <f>IFERROR(VLOOKUP(_xlfn.NUMBERVALUE(LEFT(AB66,FIND("-",AB66)-1)),A2_SaLi!$B$8:$E$507,4,0),IFERROR(VLOOKUP(LEFT(AB66,FIND("-",AB66)-1),A2_SaLi!$B$8:$E$507,4,0),""))</f>
        <v/>
      </c>
      <c r="AD66" s="465"/>
    </row>
    <row r="67" spans="1:30" x14ac:dyDescent="0.25">
      <c r="A67" s="269"/>
      <c r="B67" s="54"/>
      <c r="C67" s="54"/>
      <c r="D67" s="274"/>
      <c r="E67" s="450"/>
      <c r="F67" s="383"/>
      <c r="G67" s="383"/>
      <c r="H67" s="383"/>
      <c r="I67" s="383"/>
      <c r="J67" s="478"/>
      <c r="K67" s="381">
        <f t="shared" si="1"/>
        <v>0</v>
      </c>
      <c r="L67" s="450"/>
      <c r="M67" s="383"/>
      <c r="N67" s="383"/>
      <c r="O67" s="383"/>
      <c r="P67" s="383"/>
      <c r="Q67" s="478"/>
      <c r="R67" s="381">
        <f t="shared" si="2"/>
        <v>0</v>
      </c>
      <c r="S67" s="450"/>
      <c r="T67" s="387" t="str">
        <f>IFERROR(VLOOKUP(_xlfn.NUMBERVALUE(LEFT(S67,FIND("-",S67)-1)),A2_SaLi!$B$8:$E$507,4,0),IFERROR(VLOOKUP(LEFT(S67,FIND("-",S67)-1),A2_SaLi!$B$8:$E$507,4,0),""))</f>
        <v/>
      </c>
      <c r="U67" s="478"/>
      <c r="V67" s="450"/>
      <c r="W67" s="387" t="str">
        <f>IFERROR(VLOOKUP(_xlfn.NUMBERVALUE(LEFT(V67,FIND("-",V67)-1)),A2_SaLi!$B$8:$E$507,4,0),IFERROR(VLOOKUP(LEFT(V67,FIND("-",V67)-1),A2_SaLi!$B$8:$E$507,4,0),""))</f>
        <v/>
      </c>
      <c r="X67" s="383"/>
      <c r="Y67" s="450"/>
      <c r="Z67" s="387" t="str">
        <f>IFERROR(VLOOKUP(_xlfn.NUMBERVALUE(LEFT(Y67,FIND("-",Y67)-1)),A2_SaLi!$B$8:$E$507,4,0),IFERROR(VLOOKUP(LEFT(Y67,FIND("-",Y67)-1),A2_SaLi!$B$8:$E$507,4,0),""))</f>
        <v/>
      </c>
      <c r="AA67" s="383"/>
      <c r="AB67" s="450"/>
      <c r="AC67" s="387" t="str">
        <f>IFERROR(VLOOKUP(_xlfn.NUMBERVALUE(LEFT(AB67,FIND("-",AB67)-1)),A2_SaLi!$B$8:$E$507,4,0),IFERROR(VLOOKUP(LEFT(AB67,FIND("-",AB67)-1),A2_SaLi!$B$8:$E$507,4,0),""))</f>
        <v/>
      </c>
      <c r="AD67" s="465"/>
    </row>
    <row r="68" spans="1:30" x14ac:dyDescent="0.25">
      <c r="A68" s="269"/>
      <c r="B68" s="54"/>
      <c r="C68" s="54"/>
      <c r="D68" s="274"/>
      <c r="E68" s="450"/>
      <c r="F68" s="383"/>
      <c r="G68" s="383"/>
      <c r="H68" s="383"/>
      <c r="I68" s="383"/>
      <c r="J68" s="478"/>
      <c r="K68" s="381">
        <f t="shared" si="1"/>
        <v>0</v>
      </c>
      <c r="L68" s="450"/>
      <c r="M68" s="383"/>
      <c r="N68" s="383"/>
      <c r="O68" s="383"/>
      <c r="P68" s="383"/>
      <c r="Q68" s="478"/>
      <c r="R68" s="381">
        <f t="shared" si="2"/>
        <v>0</v>
      </c>
      <c r="S68" s="450"/>
      <c r="T68" s="387" t="str">
        <f>IFERROR(VLOOKUP(_xlfn.NUMBERVALUE(LEFT(S68,FIND("-",S68)-1)),A2_SaLi!$B$8:$E$507,4,0),IFERROR(VLOOKUP(LEFT(S68,FIND("-",S68)-1),A2_SaLi!$B$8:$E$507,4,0),""))</f>
        <v/>
      </c>
      <c r="U68" s="478"/>
      <c r="V68" s="450"/>
      <c r="W68" s="387" t="str">
        <f>IFERROR(VLOOKUP(_xlfn.NUMBERVALUE(LEFT(V68,FIND("-",V68)-1)),A2_SaLi!$B$8:$E$507,4,0),IFERROR(VLOOKUP(LEFT(V68,FIND("-",V68)-1),A2_SaLi!$B$8:$E$507,4,0),""))</f>
        <v/>
      </c>
      <c r="X68" s="383"/>
      <c r="Y68" s="450"/>
      <c r="Z68" s="387" t="str">
        <f>IFERROR(VLOOKUP(_xlfn.NUMBERVALUE(LEFT(Y68,FIND("-",Y68)-1)),A2_SaLi!$B$8:$E$507,4,0),IFERROR(VLOOKUP(LEFT(Y68,FIND("-",Y68)-1),A2_SaLi!$B$8:$E$507,4,0),""))</f>
        <v/>
      </c>
      <c r="AA68" s="383"/>
      <c r="AB68" s="450"/>
      <c r="AC68" s="387" t="str">
        <f>IFERROR(VLOOKUP(_xlfn.NUMBERVALUE(LEFT(AB68,FIND("-",AB68)-1)),A2_SaLi!$B$8:$E$507,4,0),IFERROR(VLOOKUP(LEFT(AB68,FIND("-",AB68)-1),A2_SaLi!$B$8:$E$507,4,0),""))</f>
        <v/>
      </c>
      <c r="AD68" s="465"/>
    </row>
    <row r="69" spans="1:30" x14ac:dyDescent="0.25">
      <c r="A69" s="269"/>
      <c r="B69" s="54"/>
      <c r="C69" s="54"/>
      <c r="D69" s="274"/>
      <c r="E69" s="450"/>
      <c r="F69" s="383"/>
      <c r="G69" s="383"/>
      <c r="H69" s="383"/>
      <c r="I69" s="383"/>
      <c r="J69" s="478"/>
      <c r="K69" s="381">
        <f t="shared" si="1"/>
        <v>0</v>
      </c>
      <c r="L69" s="450"/>
      <c r="M69" s="383"/>
      <c r="N69" s="383"/>
      <c r="O69" s="383"/>
      <c r="P69" s="383"/>
      <c r="Q69" s="478"/>
      <c r="R69" s="381">
        <f t="shared" si="2"/>
        <v>0</v>
      </c>
      <c r="S69" s="450"/>
      <c r="T69" s="387" t="str">
        <f>IFERROR(VLOOKUP(_xlfn.NUMBERVALUE(LEFT(S69,FIND("-",S69)-1)),A2_SaLi!$B$8:$E$507,4,0),IFERROR(VLOOKUP(LEFT(S69,FIND("-",S69)-1),A2_SaLi!$B$8:$E$507,4,0),""))</f>
        <v/>
      </c>
      <c r="U69" s="478"/>
      <c r="V69" s="450"/>
      <c r="W69" s="387" t="str">
        <f>IFERROR(VLOOKUP(_xlfn.NUMBERVALUE(LEFT(V69,FIND("-",V69)-1)),A2_SaLi!$B$8:$E$507,4,0),IFERROR(VLOOKUP(LEFT(V69,FIND("-",V69)-1),A2_SaLi!$B$8:$E$507,4,0),""))</f>
        <v/>
      </c>
      <c r="X69" s="383"/>
      <c r="Y69" s="450"/>
      <c r="Z69" s="387" t="str">
        <f>IFERROR(VLOOKUP(_xlfn.NUMBERVALUE(LEFT(Y69,FIND("-",Y69)-1)),A2_SaLi!$B$8:$E$507,4,0),IFERROR(VLOOKUP(LEFT(Y69,FIND("-",Y69)-1),A2_SaLi!$B$8:$E$507,4,0),""))</f>
        <v/>
      </c>
      <c r="AA69" s="383"/>
      <c r="AB69" s="450"/>
      <c r="AC69" s="387" t="str">
        <f>IFERROR(VLOOKUP(_xlfn.NUMBERVALUE(LEFT(AB69,FIND("-",AB69)-1)),A2_SaLi!$B$8:$E$507,4,0),IFERROR(VLOOKUP(LEFT(AB69,FIND("-",AB69)-1),A2_SaLi!$B$8:$E$507,4,0),""))</f>
        <v/>
      </c>
      <c r="AD69" s="465"/>
    </row>
    <row r="70" spans="1:30" x14ac:dyDescent="0.25">
      <c r="A70" s="269"/>
      <c r="B70" s="54"/>
      <c r="C70" s="54"/>
      <c r="D70" s="274"/>
      <c r="E70" s="450"/>
      <c r="F70" s="383"/>
      <c r="G70" s="383"/>
      <c r="H70" s="383"/>
      <c r="I70" s="383"/>
      <c r="J70" s="478"/>
      <c r="K70" s="381">
        <f t="shared" ref="K70:K133" si="3">E70-F70-G70+H70+I70+J70</f>
        <v>0</v>
      </c>
      <c r="L70" s="450"/>
      <c r="M70" s="383"/>
      <c r="N70" s="383"/>
      <c r="O70" s="383"/>
      <c r="P70" s="383"/>
      <c r="Q70" s="478"/>
      <c r="R70" s="381">
        <f t="shared" ref="R70:R133" si="4">L70-M70-N70+O70+P70+Q70</f>
        <v>0</v>
      </c>
      <c r="S70" s="450"/>
      <c r="T70" s="387" t="str">
        <f>IFERROR(VLOOKUP(_xlfn.NUMBERVALUE(LEFT(S70,FIND("-",S70)-1)),A2_SaLi!$B$8:$E$507,4,0),IFERROR(VLOOKUP(LEFT(S70,FIND("-",S70)-1),A2_SaLi!$B$8:$E$507,4,0),""))</f>
        <v/>
      </c>
      <c r="U70" s="478"/>
      <c r="V70" s="450"/>
      <c r="W70" s="387" t="str">
        <f>IFERROR(VLOOKUP(_xlfn.NUMBERVALUE(LEFT(V70,FIND("-",V70)-1)),A2_SaLi!$B$8:$E$507,4,0),IFERROR(VLOOKUP(LEFT(V70,FIND("-",V70)-1),A2_SaLi!$B$8:$E$507,4,0),""))</f>
        <v/>
      </c>
      <c r="X70" s="383"/>
      <c r="Y70" s="450"/>
      <c r="Z70" s="387" t="str">
        <f>IFERROR(VLOOKUP(_xlfn.NUMBERVALUE(LEFT(Y70,FIND("-",Y70)-1)),A2_SaLi!$B$8:$E$507,4,0),IFERROR(VLOOKUP(LEFT(Y70,FIND("-",Y70)-1),A2_SaLi!$B$8:$E$507,4,0),""))</f>
        <v/>
      </c>
      <c r="AA70" s="383"/>
      <c r="AB70" s="450"/>
      <c r="AC70" s="387" t="str">
        <f>IFERROR(VLOOKUP(_xlfn.NUMBERVALUE(LEFT(AB70,FIND("-",AB70)-1)),A2_SaLi!$B$8:$E$507,4,0),IFERROR(VLOOKUP(LEFT(AB70,FIND("-",AB70)-1),A2_SaLi!$B$8:$E$507,4,0),""))</f>
        <v/>
      </c>
      <c r="AD70" s="465"/>
    </row>
    <row r="71" spans="1:30" x14ac:dyDescent="0.25">
      <c r="A71" s="269"/>
      <c r="B71" s="54"/>
      <c r="C71" s="54"/>
      <c r="D71" s="274"/>
      <c r="E71" s="450"/>
      <c r="F71" s="383"/>
      <c r="G71" s="383"/>
      <c r="H71" s="383"/>
      <c r="I71" s="383"/>
      <c r="J71" s="478"/>
      <c r="K71" s="381">
        <f t="shared" si="3"/>
        <v>0</v>
      </c>
      <c r="L71" s="450"/>
      <c r="M71" s="383"/>
      <c r="N71" s="383"/>
      <c r="O71" s="383"/>
      <c r="P71" s="383"/>
      <c r="Q71" s="478"/>
      <c r="R71" s="381">
        <f t="shared" si="4"/>
        <v>0</v>
      </c>
      <c r="S71" s="450"/>
      <c r="T71" s="387" t="str">
        <f>IFERROR(VLOOKUP(_xlfn.NUMBERVALUE(LEFT(S71,FIND("-",S71)-1)),A2_SaLi!$B$8:$E$507,4,0),IFERROR(VLOOKUP(LEFT(S71,FIND("-",S71)-1),A2_SaLi!$B$8:$E$507,4,0),""))</f>
        <v/>
      </c>
      <c r="U71" s="478"/>
      <c r="V71" s="450"/>
      <c r="W71" s="387" t="str">
        <f>IFERROR(VLOOKUP(_xlfn.NUMBERVALUE(LEFT(V71,FIND("-",V71)-1)),A2_SaLi!$B$8:$E$507,4,0),IFERROR(VLOOKUP(LEFT(V71,FIND("-",V71)-1),A2_SaLi!$B$8:$E$507,4,0),""))</f>
        <v/>
      </c>
      <c r="X71" s="383"/>
      <c r="Y71" s="450"/>
      <c r="Z71" s="387" t="str">
        <f>IFERROR(VLOOKUP(_xlfn.NUMBERVALUE(LEFT(Y71,FIND("-",Y71)-1)),A2_SaLi!$B$8:$E$507,4,0),IFERROR(VLOOKUP(LEFT(Y71,FIND("-",Y71)-1),A2_SaLi!$B$8:$E$507,4,0),""))</f>
        <v/>
      </c>
      <c r="AA71" s="383"/>
      <c r="AB71" s="450"/>
      <c r="AC71" s="387" t="str">
        <f>IFERROR(VLOOKUP(_xlfn.NUMBERVALUE(LEFT(AB71,FIND("-",AB71)-1)),A2_SaLi!$B$8:$E$507,4,0),IFERROR(VLOOKUP(LEFT(AB71,FIND("-",AB71)-1),A2_SaLi!$B$8:$E$507,4,0),""))</f>
        <v/>
      </c>
      <c r="AD71" s="465"/>
    </row>
    <row r="72" spans="1:30" x14ac:dyDescent="0.25">
      <c r="A72" s="269"/>
      <c r="B72" s="54"/>
      <c r="C72" s="54"/>
      <c r="D72" s="274"/>
      <c r="E72" s="450"/>
      <c r="F72" s="383"/>
      <c r="G72" s="383"/>
      <c r="H72" s="383"/>
      <c r="I72" s="383"/>
      <c r="J72" s="478"/>
      <c r="K72" s="381">
        <f t="shared" si="3"/>
        <v>0</v>
      </c>
      <c r="L72" s="450"/>
      <c r="M72" s="383"/>
      <c r="N72" s="383"/>
      <c r="O72" s="383"/>
      <c r="P72" s="383"/>
      <c r="Q72" s="478"/>
      <c r="R72" s="381">
        <f t="shared" si="4"/>
        <v>0</v>
      </c>
      <c r="S72" s="450"/>
      <c r="T72" s="387" t="str">
        <f>IFERROR(VLOOKUP(_xlfn.NUMBERVALUE(LEFT(S72,FIND("-",S72)-1)),A2_SaLi!$B$8:$E$507,4,0),IFERROR(VLOOKUP(LEFT(S72,FIND("-",S72)-1),A2_SaLi!$B$8:$E$507,4,0),""))</f>
        <v/>
      </c>
      <c r="U72" s="478"/>
      <c r="V72" s="450"/>
      <c r="W72" s="387" t="str">
        <f>IFERROR(VLOOKUP(_xlfn.NUMBERVALUE(LEFT(V72,FIND("-",V72)-1)),A2_SaLi!$B$8:$E$507,4,0),IFERROR(VLOOKUP(LEFT(V72,FIND("-",V72)-1),A2_SaLi!$B$8:$E$507,4,0),""))</f>
        <v/>
      </c>
      <c r="X72" s="383"/>
      <c r="Y72" s="450"/>
      <c r="Z72" s="387" t="str">
        <f>IFERROR(VLOOKUP(_xlfn.NUMBERVALUE(LEFT(Y72,FIND("-",Y72)-1)),A2_SaLi!$B$8:$E$507,4,0),IFERROR(VLOOKUP(LEFT(Y72,FIND("-",Y72)-1),A2_SaLi!$B$8:$E$507,4,0),""))</f>
        <v/>
      </c>
      <c r="AA72" s="383"/>
      <c r="AB72" s="450"/>
      <c r="AC72" s="387" t="str">
        <f>IFERROR(VLOOKUP(_xlfn.NUMBERVALUE(LEFT(AB72,FIND("-",AB72)-1)),A2_SaLi!$B$8:$E$507,4,0),IFERROR(VLOOKUP(LEFT(AB72,FIND("-",AB72)-1),A2_SaLi!$B$8:$E$507,4,0),""))</f>
        <v/>
      </c>
      <c r="AD72" s="465"/>
    </row>
    <row r="73" spans="1:30" x14ac:dyDescent="0.25">
      <c r="A73" s="269"/>
      <c r="B73" s="54"/>
      <c r="C73" s="54"/>
      <c r="D73" s="274"/>
      <c r="E73" s="450"/>
      <c r="F73" s="383"/>
      <c r="G73" s="383"/>
      <c r="H73" s="383"/>
      <c r="I73" s="383"/>
      <c r="J73" s="478"/>
      <c r="K73" s="381">
        <f t="shared" si="3"/>
        <v>0</v>
      </c>
      <c r="L73" s="450"/>
      <c r="M73" s="383"/>
      <c r="N73" s="383"/>
      <c r="O73" s="383"/>
      <c r="P73" s="383"/>
      <c r="Q73" s="478"/>
      <c r="R73" s="381">
        <f t="shared" si="4"/>
        <v>0</v>
      </c>
      <c r="S73" s="450"/>
      <c r="T73" s="387" t="str">
        <f>IFERROR(VLOOKUP(_xlfn.NUMBERVALUE(LEFT(S73,FIND("-",S73)-1)),A2_SaLi!$B$8:$E$507,4,0),IFERROR(VLOOKUP(LEFT(S73,FIND("-",S73)-1),A2_SaLi!$B$8:$E$507,4,0),""))</f>
        <v/>
      </c>
      <c r="U73" s="478"/>
      <c r="V73" s="450"/>
      <c r="W73" s="387" t="str">
        <f>IFERROR(VLOOKUP(_xlfn.NUMBERVALUE(LEFT(V73,FIND("-",V73)-1)),A2_SaLi!$B$8:$E$507,4,0),IFERROR(VLOOKUP(LEFT(V73,FIND("-",V73)-1),A2_SaLi!$B$8:$E$507,4,0),""))</f>
        <v/>
      </c>
      <c r="X73" s="383"/>
      <c r="Y73" s="450"/>
      <c r="Z73" s="387" t="str">
        <f>IFERROR(VLOOKUP(_xlfn.NUMBERVALUE(LEFT(Y73,FIND("-",Y73)-1)),A2_SaLi!$B$8:$E$507,4,0),IFERROR(VLOOKUP(LEFT(Y73,FIND("-",Y73)-1),A2_SaLi!$B$8:$E$507,4,0),""))</f>
        <v/>
      </c>
      <c r="AA73" s="383"/>
      <c r="AB73" s="450"/>
      <c r="AC73" s="387" t="str">
        <f>IFERROR(VLOOKUP(_xlfn.NUMBERVALUE(LEFT(AB73,FIND("-",AB73)-1)),A2_SaLi!$B$8:$E$507,4,0),IFERROR(VLOOKUP(LEFT(AB73,FIND("-",AB73)-1),A2_SaLi!$B$8:$E$507,4,0),""))</f>
        <v/>
      </c>
      <c r="AD73" s="465"/>
    </row>
    <row r="74" spans="1:30" x14ac:dyDescent="0.25">
      <c r="A74" s="269"/>
      <c r="B74" s="54"/>
      <c r="C74" s="54"/>
      <c r="D74" s="274"/>
      <c r="E74" s="450"/>
      <c r="F74" s="383"/>
      <c r="G74" s="383"/>
      <c r="H74" s="383"/>
      <c r="I74" s="383"/>
      <c r="J74" s="478"/>
      <c r="K74" s="381">
        <f t="shared" si="3"/>
        <v>0</v>
      </c>
      <c r="L74" s="450"/>
      <c r="M74" s="383"/>
      <c r="N74" s="383"/>
      <c r="O74" s="383"/>
      <c r="P74" s="383"/>
      <c r="Q74" s="478"/>
      <c r="R74" s="381">
        <f t="shared" si="4"/>
        <v>0</v>
      </c>
      <c r="S74" s="450"/>
      <c r="T74" s="387" t="str">
        <f>IFERROR(VLOOKUP(_xlfn.NUMBERVALUE(LEFT(S74,FIND("-",S74)-1)),A2_SaLi!$B$8:$E$507,4,0),IFERROR(VLOOKUP(LEFT(S74,FIND("-",S74)-1),A2_SaLi!$B$8:$E$507,4,0),""))</f>
        <v/>
      </c>
      <c r="U74" s="478"/>
      <c r="V74" s="450"/>
      <c r="W74" s="387" t="str">
        <f>IFERROR(VLOOKUP(_xlfn.NUMBERVALUE(LEFT(V74,FIND("-",V74)-1)),A2_SaLi!$B$8:$E$507,4,0),IFERROR(VLOOKUP(LEFT(V74,FIND("-",V74)-1),A2_SaLi!$B$8:$E$507,4,0),""))</f>
        <v/>
      </c>
      <c r="X74" s="383"/>
      <c r="Y74" s="450"/>
      <c r="Z74" s="387" t="str">
        <f>IFERROR(VLOOKUP(_xlfn.NUMBERVALUE(LEFT(Y74,FIND("-",Y74)-1)),A2_SaLi!$B$8:$E$507,4,0),IFERROR(VLOOKUP(LEFT(Y74,FIND("-",Y74)-1),A2_SaLi!$B$8:$E$507,4,0),""))</f>
        <v/>
      </c>
      <c r="AA74" s="383"/>
      <c r="AB74" s="450"/>
      <c r="AC74" s="387" t="str">
        <f>IFERROR(VLOOKUP(_xlfn.NUMBERVALUE(LEFT(AB74,FIND("-",AB74)-1)),A2_SaLi!$B$8:$E$507,4,0),IFERROR(VLOOKUP(LEFT(AB74,FIND("-",AB74)-1),A2_SaLi!$B$8:$E$507,4,0),""))</f>
        <v/>
      </c>
      <c r="AD74" s="465"/>
    </row>
    <row r="75" spans="1:30" x14ac:dyDescent="0.25">
      <c r="A75" s="269"/>
      <c r="B75" s="54"/>
      <c r="C75" s="54"/>
      <c r="D75" s="274"/>
      <c r="E75" s="450"/>
      <c r="F75" s="383"/>
      <c r="G75" s="383"/>
      <c r="H75" s="383"/>
      <c r="I75" s="383"/>
      <c r="J75" s="478"/>
      <c r="K75" s="381">
        <f t="shared" si="3"/>
        <v>0</v>
      </c>
      <c r="L75" s="450"/>
      <c r="M75" s="383"/>
      <c r="N75" s="383"/>
      <c r="O75" s="383"/>
      <c r="P75" s="383"/>
      <c r="Q75" s="478"/>
      <c r="R75" s="381">
        <f t="shared" si="4"/>
        <v>0</v>
      </c>
      <c r="S75" s="450"/>
      <c r="T75" s="387" t="str">
        <f>IFERROR(VLOOKUP(_xlfn.NUMBERVALUE(LEFT(S75,FIND("-",S75)-1)),A2_SaLi!$B$8:$E$507,4,0),IFERROR(VLOOKUP(LEFT(S75,FIND("-",S75)-1),A2_SaLi!$B$8:$E$507,4,0),""))</f>
        <v/>
      </c>
      <c r="U75" s="478"/>
      <c r="V75" s="450"/>
      <c r="W75" s="387" t="str">
        <f>IFERROR(VLOOKUP(_xlfn.NUMBERVALUE(LEFT(V75,FIND("-",V75)-1)),A2_SaLi!$B$8:$E$507,4,0),IFERROR(VLOOKUP(LEFT(V75,FIND("-",V75)-1),A2_SaLi!$B$8:$E$507,4,0),""))</f>
        <v/>
      </c>
      <c r="X75" s="383"/>
      <c r="Y75" s="450"/>
      <c r="Z75" s="387" t="str">
        <f>IFERROR(VLOOKUP(_xlfn.NUMBERVALUE(LEFT(Y75,FIND("-",Y75)-1)),A2_SaLi!$B$8:$E$507,4,0),IFERROR(VLOOKUP(LEFT(Y75,FIND("-",Y75)-1),A2_SaLi!$B$8:$E$507,4,0),""))</f>
        <v/>
      </c>
      <c r="AA75" s="383"/>
      <c r="AB75" s="450"/>
      <c r="AC75" s="387" t="str">
        <f>IFERROR(VLOOKUP(_xlfn.NUMBERVALUE(LEFT(AB75,FIND("-",AB75)-1)),A2_SaLi!$B$8:$E$507,4,0),IFERROR(VLOOKUP(LEFT(AB75,FIND("-",AB75)-1),A2_SaLi!$B$8:$E$507,4,0),""))</f>
        <v/>
      </c>
      <c r="AD75" s="465"/>
    </row>
    <row r="76" spans="1:30" x14ac:dyDescent="0.25">
      <c r="A76" s="269"/>
      <c r="B76" s="54"/>
      <c r="C76" s="54"/>
      <c r="D76" s="274"/>
      <c r="E76" s="450"/>
      <c r="F76" s="383"/>
      <c r="G76" s="383"/>
      <c r="H76" s="383"/>
      <c r="I76" s="383"/>
      <c r="J76" s="478"/>
      <c r="K76" s="381">
        <f t="shared" si="3"/>
        <v>0</v>
      </c>
      <c r="L76" s="450"/>
      <c r="M76" s="383"/>
      <c r="N76" s="383"/>
      <c r="O76" s="383"/>
      <c r="P76" s="383"/>
      <c r="Q76" s="478"/>
      <c r="R76" s="381">
        <f t="shared" si="4"/>
        <v>0</v>
      </c>
      <c r="S76" s="450"/>
      <c r="T76" s="387" t="str">
        <f>IFERROR(VLOOKUP(_xlfn.NUMBERVALUE(LEFT(S76,FIND("-",S76)-1)),A2_SaLi!$B$8:$E$507,4,0),IFERROR(VLOOKUP(LEFT(S76,FIND("-",S76)-1),A2_SaLi!$B$8:$E$507,4,0),""))</f>
        <v/>
      </c>
      <c r="U76" s="478"/>
      <c r="V76" s="450"/>
      <c r="W76" s="387" t="str">
        <f>IFERROR(VLOOKUP(_xlfn.NUMBERVALUE(LEFT(V76,FIND("-",V76)-1)),A2_SaLi!$B$8:$E$507,4,0),IFERROR(VLOOKUP(LEFT(V76,FIND("-",V76)-1),A2_SaLi!$B$8:$E$507,4,0),""))</f>
        <v/>
      </c>
      <c r="X76" s="383"/>
      <c r="Y76" s="450"/>
      <c r="Z76" s="387" t="str">
        <f>IFERROR(VLOOKUP(_xlfn.NUMBERVALUE(LEFT(Y76,FIND("-",Y76)-1)),A2_SaLi!$B$8:$E$507,4,0),IFERROR(VLOOKUP(LEFT(Y76,FIND("-",Y76)-1),A2_SaLi!$B$8:$E$507,4,0),""))</f>
        <v/>
      </c>
      <c r="AA76" s="383"/>
      <c r="AB76" s="450"/>
      <c r="AC76" s="387" t="str">
        <f>IFERROR(VLOOKUP(_xlfn.NUMBERVALUE(LEFT(AB76,FIND("-",AB76)-1)),A2_SaLi!$B$8:$E$507,4,0),IFERROR(VLOOKUP(LEFT(AB76,FIND("-",AB76)-1),A2_SaLi!$B$8:$E$507,4,0),""))</f>
        <v/>
      </c>
      <c r="AD76" s="465"/>
    </row>
    <row r="77" spans="1:30" x14ac:dyDescent="0.25">
      <c r="A77" s="269"/>
      <c r="B77" s="54"/>
      <c r="C77" s="54"/>
      <c r="D77" s="274"/>
      <c r="E77" s="450"/>
      <c r="F77" s="383"/>
      <c r="G77" s="383"/>
      <c r="H77" s="383"/>
      <c r="I77" s="383"/>
      <c r="J77" s="478"/>
      <c r="K77" s="381">
        <f t="shared" si="3"/>
        <v>0</v>
      </c>
      <c r="L77" s="450"/>
      <c r="M77" s="383"/>
      <c r="N77" s="383"/>
      <c r="O77" s="383"/>
      <c r="P77" s="383"/>
      <c r="Q77" s="478"/>
      <c r="R77" s="381">
        <f t="shared" si="4"/>
        <v>0</v>
      </c>
      <c r="S77" s="450"/>
      <c r="T77" s="387" t="str">
        <f>IFERROR(VLOOKUP(_xlfn.NUMBERVALUE(LEFT(S77,FIND("-",S77)-1)),A2_SaLi!$B$8:$E$507,4,0),IFERROR(VLOOKUP(LEFT(S77,FIND("-",S77)-1),A2_SaLi!$B$8:$E$507,4,0),""))</f>
        <v/>
      </c>
      <c r="U77" s="478"/>
      <c r="V77" s="450"/>
      <c r="W77" s="387" t="str">
        <f>IFERROR(VLOOKUP(_xlfn.NUMBERVALUE(LEFT(V77,FIND("-",V77)-1)),A2_SaLi!$B$8:$E$507,4,0),IFERROR(VLOOKUP(LEFT(V77,FIND("-",V77)-1),A2_SaLi!$B$8:$E$507,4,0),""))</f>
        <v/>
      </c>
      <c r="X77" s="383"/>
      <c r="Y77" s="450"/>
      <c r="Z77" s="387" t="str">
        <f>IFERROR(VLOOKUP(_xlfn.NUMBERVALUE(LEFT(Y77,FIND("-",Y77)-1)),A2_SaLi!$B$8:$E$507,4,0),IFERROR(VLOOKUP(LEFT(Y77,FIND("-",Y77)-1),A2_SaLi!$B$8:$E$507,4,0),""))</f>
        <v/>
      </c>
      <c r="AA77" s="383"/>
      <c r="AB77" s="450"/>
      <c r="AC77" s="387" t="str">
        <f>IFERROR(VLOOKUP(_xlfn.NUMBERVALUE(LEFT(AB77,FIND("-",AB77)-1)),A2_SaLi!$B$8:$E$507,4,0),IFERROR(VLOOKUP(LEFT(AB77,FIND("-",AB77)-1),A2_SaLi!$B$8:$E$507,4,0),""))</f>
        <v/>
      </c>
      <c r="AD77" s="465"/>
    </row>
    <row r="78" spans="1:30" x14ac:dyDescent="0.25">
      <c r="A78" s="269"/>
      <c r="B78" s="54"/>
      <c r="C78" s="54"/>
      <c r="D78" s="274"/>
      <c r="E78" s="450"/>
      <c r="F78" s="383"/>
      <c r="G78" s="383"/>
      <c r="H78" s="383"/>
      <c r="I78" s="383"/>
      <c r="J78" s="478"/>
      <c r="K78" s="381">
        <f t="shared" si="3"/>
        <v>0</v>
      </c>
      <c r="L78" s="450"/>
      <c r="M78" s="383"/>
      <c r="N78" s="383"/>
      <c r="O78" s="383"/>
      <c r="P78" s="383"/>
      <c r="Q78" s="478"/>
      <c r="R78" s="381">
        <f t="shared" si="4"/>
        <v>0</v>
      </c>
      <c r="S78" s="450"/>
      <c r="T78" s="387" t="str">
        <f>IFERROR(VLOOKUP(_xlfn.NUMBERVALUE(LEFT(S78,FIND("-",S78)-1)),A2_SaLi!$B$8:$E$507,4,0),IFERROR(VLOOKUP(LEFT(S78,FIND("-",S78)-1),A2_SaLi!$B$8:$E$507,4,0),""))</f>
        <v/>
      </c>
      <c r="U78" s="478"/>
      <c r="V78" s="450"/>
      <c r="W78" s="387" t="str">
        <f>IFERROR(VLOOKUP(_xlfn.NUMBERVALUE(LEFT(V78,FIND("-",V78)-1)),A2_SaLi!$B$8:$E$507,4,0),IFERROR(VLOOKUP(LEFT(V78,FIND("-",V78)-1),A2_SaLi!$B$8:$E$507,4,0),""))</f>
        <v/>
      </c>
      <c r="X78" s="383"/>
      <c r="Y78" s="450"/>
      <c r="Z78" s="387" t="str">
        <f>IFERROR(VLOOKUP(_xlfn.NUMBERVALUE(LEFT(Y78,FIND("-",Y78)-1)),A2_SaLi!$B$8:$E$507,4,0),IFERROR(VLOOKUP(LEFT(Y78,FIND("-",Y78)-1),A2_SaLi!$B$8:$E$507,4,0),""))</f>
        <v/>
      </c>
      <c r="AA78" s="383"/>
      <c r="AB78" s="450"/>
      <c r="AC78" s="387" t="str">
        <f>IFERROR(VLOOKUP(_xlfn.NUMBERVALUE(LEFT(AB78,FIND("-",AB78)-1)),A2_SaLi!$B$8:$E$507,4,0),IFERROR(VLOOKUP(LEFT(AB78,FIND("-",AB78)-1),A2_SaLi!$B$8:$E$507,4,0),""))</f>
        <v/>
      </c>
      <c r="AD78" s="465"/>
    </row>
    <row r="79" spans="1:30" x14ac:dyDescent="0.25">
      <c r="A79" s="269"/>
      <c r="B79" s="54"/>
      <c r="C79" s="54"/>
      <c r="D79" s="274"/>
      <c r="E79" s="450"/>
      <c r="F79" s="383"/>
      <c r="G79" s="383"/>
      <c r="H79" s="383"/>
      <c r="I79" s="383"/>
      <c r="J79" s="478"/>
      <c r="K79" s="381">
        <f t="shared" si="3"/>
        <v>0</v>
      </c>
      <c r="L79" s="450"/>
      <c r="M79" s="383"/>
      <c r="N79" s="383"/>
      <c r="O79" s="383"/>
      <c r="P79" s="383"/>
      <c r="Q79" s="478"/>
      <c r="R79" s="381">
        <f t="shared" si="4"/>
        <v>0</v>
      </c>
      <c r="S79" s="450"/>
      <c r="T79" s="387" t="str">
        <f>IFERROR(VLOOKUP(_xlfn.NUMBERVALUE(LEFT(S79,FIND("-",S79)-1)),A2_SaLi!$B$8:$E$507,4,0),IFERROR(VLOOKUP(LEFT(S79,FIND("-",S79)-1),A2_SaLi!$B$8:$E$507,4,0),""))</f>
        <v/>
      </c>
      <c r="U79" s="478"/>
      <c r="V79" s="450"/>
      <c r="W79" s="387" t="str">
        <f>IFERROR(VLOOKUP(_xlfn.NUMBERVALUE(LEFT(V79,FIND("-",V79)-1)),A2_SaLi!$B$8:$E$507,4,0),IFERROR(VLOOKUP(LEFT(V79,FIND("-",V79)-1),A2_SaLi!$B$8:$E$507,4,0),""))</f>
        <v/>
      </c>
      <c r="X79" s="383"/>
      <c r="Y79" s="450"/>
      <c r="Z79" s="387" t="str">
        <f>IFERROR(VLOOKUP(_xlfn.NUMBERVALUE(LEFT(Y79,FIND("-",Y79)-1)),A2_SaLi!$B$8:$E$507,4,0),IFERROR(VLOOKUP(LEFT(Y79,FIND("-",Y79)-1),A2_SaLi!$B$8:$E$507,4,0),""))</f>
        <v/>
      </c>
      <c r="AA79" s="383"/>
      <c r="AB79" s="450"/>
      <c r="AC79" s="387" t="str">
        <f>IFERROR(VLOOKUP(_xlfn.NUMBERVALUE(LEFT(AB79,FIND("-",AB79)-1)),A2_SaLi!$B$8:$E$507,4,0),IFERROR(VLOOKUP(LEFT(AB79,FIND("-",AB79)-1),A2_SaLi!$B$8:$E$507,4,0),""))</f>
        <v/>
      </c>
      <c r="AD79" s="465"/>
    </row>
    <row r="80" spans="1:30" x14ac:dyDescent="0.25">
      <c r="A80" s="269"/>
      <c r="B80" s="54"/>
      <c r="C80" s="54"/>
      <c r="D80" s="274"/>
      <c r="E80" s="450"/>
      <c r="F80" s="383"/>
      <c r="G80" s="383"/>
      <c r="H80" s="383"/>
      <c r="I80" s="383"/>
      <c r="J80" s="478"/>
      <c r="K80" s="381">
        <f t="shared" si="3"/>
        <v>0</v>
      </c>
      <c r="L80" s="450"/>
      <c r="M80" s="383"/>
      <c r="N80" s="383"/>
      <c r="O80" s="383"/>
      <c r="P80" s="383"/>
      <c r="Q80" s="478"/>
      <c r="R80" s="381">
        <f t="shared" si="4"/>
        <v>0</v>
      </c>
      <c r="S80" s="450"/>
      <c r="T80" s="387" t="str">
        <f>IFERROR(VLOOKUP(_xlfn.NUMBERVALUE(LEFT(S80,FIND("-",S80)-1)),A2_SaLi!$B$8:$E$507,4,0),IFERROR(VLOOKUP(LEFT(S80,FIND("-",S80)-1),A2_SaLi!$B$8:$E$507,4,0),""))</f>
        <v/>
      </c>
      <c r="U80" s="478"/>
      <c r="V80" s="450"/>
      <c r="W80" s="387" t="str">
        <f>IFERROR(VLOOKUP(_xlfn.NUMBERVALUE(LEFT(V80,FIND("-",V80)-1)),A2_SaLi!$B$8:$E$507,4,0),IFERROR(VLOOKUP(LEFT(V80,FIND("-",V80)-1),A2_SaLi!$B$8:$E$507,4,0),""))</f>
        <v/>
      </c>
      <c r="X80" s="383"/>
      <c r="Y80" s="450"/>
      <c r="Z80" s="387" t="str">
        <f>IFERROR(VLOOKUP(_xlfn.NUMBERVALUE(LEFT(Y80,FIND("-",Y80)-1)),A2_SaLi!$B$8:$E$507,4,0),IFERROR(VLOOKUP(LEFT(Y80,FIND("-",Y80)-1),A2_SaLi!$B$8:$E$507,4,0),""))</f>
        <v/>
      </c>
      <c r="AA80" s="383"/>
      <c r="AB80" s="450"/>
      <c r="AC80" s="387" t="str">
        <f>IFERROR(VLOOKUP(_xlfn.NUMBERVALUE(LEFT(AB80,FIND("-",AB80)-1)),A2_SaLi!$B$8:$E$507,4,0),IFERROR(VLOOKUP(LEFT(AB80,FIND("-",AB80)-1),A2_SaLi!$B$8:$E$507,4,0),""))</f>
        <v/>
      </c>
      <c r="AD80" s="465"/>
    </row>
    <row r="81" spans="1:30" x14ac:dyDescent="0.25">
      <c r="A81" s="269"/>
      <c r="B81" s="54"/>
      <c r="C81" s="54"/>
      <c r="D81" s="274"/>
      <c r="E81" s="450"/>
      <c r="F81" s="383"/>
      <c r="G81" s="383"/>
      <c r="H81" s="383"/>
      <c r="I81" s="383"/>
      <c r="J81" s="478"/>
      <c r="K81" s="381">
        <f t="shared" si="3"/>
        <v>0</v>
      </c>
      <c r="L81" s="450"/>
      <c r="M81" s="383"/>
      <c r="N81" s="383"/>
      <c r="O81" s="383"/>
      <c r="P81" s="383"/>
      <c r="Q81" s="478"/>
      <c r="R81" s="381">
        <f t="shared" si="4"/>
        <v>0</v>
      </c>
      <c r="S81" s="450"/>
      <c r="T81" s="387" t="str">
        <f>IFERROR(VLOOKUP(_xlfn.NUMBERVALUE(LEFT(S81,FIND("-",S81)-1)),A2_SaLi!$B$8:$E$507,4,0),IFERROR(VLOOKUP(LEFT(S81,FIND("-",S81)-1),A2_SaLi!$B$8:$E$507,4,0),""))</f>
        <v/>
      </c>
      <c r="U81" s="478"/>
      <c r="V81" s="450"/>
      <c r="W81" s="387" t="str">
        <f>IFERROR(VLOOKUP(_xlfn.NUMBERVALUE(LEFT(V81,FIND("-",V81)-1)),A2_SaLi!$B$8:$E$507,4,0),IFERROR(VLOOKUP(LEFT(V81,FIND("-",V81)-1),A2_SaLi!$B$8:$E$507,4,0),""))</f>
        <v/>
      </c>
      <c r="X81" s="383"/>
      <c r="Y81" s="450"/>
      <c r="Z81" s="387" t="str">
        <f>IFERROR(VLOOKUP(_xlfn.NUMBERVALUE(LEFT(Y81,FIND("-",Y81)-1)),A2_SaLi!$B$8:$E$507,4,0),IFERROR(VLOOKUP(LEFT(Y81,FIND("-",Y81)-1),A2_SaLi!$B$8:$E$507,4,0),""))</f>
        <v/>
      </c>
      <c r="AA81" s="383"/>
      <c r="AB81" s="450"/>
      <c r="AC81" s="387" t="str">
        <f>IFERROR(VLOOKUP(_xlfn.NUMBERVALUE(LEFT(AB81,FIND("-",AB81)-1)),A2_SaLi!$B$8:$E$507,4,0),IFERROR(VLOOKUP(LEFT(AB81,FIND("-",AB81)-1),A2_SaLi!$B$8:$E$507,4,0),""))</f>
        <v/>
      </c>
      <c r="AD81" s="465"/>
    </row>
    <row r="82" spans="1:30" x14ac:dyDescent="0.25">
      <c r="A82" s="269"/>
      <c r="B82" s="54"/>
      <c r="C82" s="54"/>
      <c r="D82" s="274"/>
      <c r="E82" s="450"/>
      <c r="F82" s="383"/>
      <c r="G82" s="383"/>
      <c r="H82" s="383"/>
      <c r="I82" s="383"/>
      <c r="J82" s="478"/>
      <c r="K82" s="381">
        <f t="shared" si="3"/>
        <v>0</v>
      </c>
      <c r="L82" s="450"/>
      <c r="M82" s="383"/>
      <c r="N82" s="383"/>
      <c r="O82" s="383"/>
      <c r="P82" s="383"/>
      <c r="Q82" s="478"/>
      <c r="R82" s="381">
        <f t="shared" si="4"/>
        <v>0</v>
      </c>
      <c r="S82" s="450"/>
      <c r="T82" s="387" t="str">
        <f>IFERROR(VLOOKUP(_xlfn.NUMBERVALUE(LEFT(S82,FIND("-",S82)-1)),A2_SaLi!$B$8:$E$507,4,0),IFERROR(VLOOKUP(LEFT(S82,FIND("-",S82)-1),A2_SaLi!$B$8:$E$507,4,0),""))</f>
        <v/>
      </c>
      <c r="U82" s="478"/>
      <c r="V82" s="450"/>
      <c r="W82" s="387" t="str">
        <f>IFERROR(VLOOKUP(_xlfn.NUMBERVALUE(LEFT(V82,FIND("-",V82)-1)),A2_SaLi!$B$8:$E$507,4,0),IFERROR(VLOOKUP(LEFT(V82,FIND("-",V82)-1),A2_SaLi!$B$8:$E$507,4,0),""))</f>
        <v/>
      </c>
      <c r="X82" s="383"/>
      <c r="Y82" s="450"/>
      <c r="Z82" s="387" t="str">
        <f>IFERROR(VLOOKUP(_xlfn.NUMBERVALUE(LEFT(Y82,FIND("-",Y82)-1)),A2_SaLi!$B$8:$E$507,4,0),IFERROR(VLOOKUP(LEFT(Y82,FIND("-",Y82)-1),A2_SaLi!$B$8:$E$507,4,0),""))</f>
        <v/>
      </c>
      <c r="AA82" s="383"/>
      <c r="AB82" s="450"/>
      <c r="AC82" s="387" t="str">
        <f>IFERROR(VLOOKUP(_xlfn.NUMBERVALUE(LEFT(AB82,FIND("-",AB82)-1)),A2_SaLi!$B$8:$E$507,4,0),IFERROR(VLOOKUP(LEFT(AB82,FIND("-",AB82)-1),A2_SaLi!$B$8:$E$507,4,0),""))</f>
        <v/>
      </c>
      <c r="AD82" s="465"/>
    </row>
    <row r="83" spans="1:30" x14ac:dyDescent="0.25">
      <c r="A83" s="269"/>
      <c r="B83" s="54"/>
      <c r="C83" s="54"/>
      <c r="D83" s="274"/>
      <c r="E83" s="450"/>
      <c r="F83" s="383"/>
      <c r="G83" s="383"/>
      <c r="H83" s="383"/>
      <c r="I83" s="383"/>
      <c r="J83" s="478"/>
      <c r="K83" s="381">
        <f t="shared" si="3"/>
        <v>0</v>
      </c>
      <c r="L83" s="450"/>
      <c r="M83" s="383"/>
      <c r="N83" s="383"/>
      <c r="O83" s="383"/>
      <c r="P83" s="383"/>
      <c r="Q83" s="478"/>
      <c r="R83" s="381">
        <f t="shared" si="4"/>
        <v>0</v>
      </c>
      <c r="S83" s="450"/>
      <c r="T83" s="387" t="str">
        <f>IFERROR(VLOOKUP(_xlfn.NUMBERVALUE(LEFT(S83,FIND("-",S83)-1)),A2_SaLi!$B$8:$E$507,4,0),IFERROR(VLOOKUP(LEFT(S83,FIND("-",S83)-1),A2_SaLi!$B$8:$E$507,4,0),""))</f>
        <v/>
      </c>
      <c r="U83" s="478"/>
      <c r="V83" s="450"/>
      <c r="W83" s="387" t="str">
        <f>IFERROR(VLOOKUP(_xlfn.NUMBERVALUE(LEFT(V83,FIND("-",V83)-1)),A2_SaLi!$B$8:$E$507,4,0),IFERROR(VLOOKUP(LEFT(V83,FIND("-",V83)-1),A2_SaLi!$B$8:$E$507,4,0),""))</f>
        <v/>
      </c>
      <c r="X83" s="383"/>
      <c r="Y83" s="450"/>
      <c r="Z83" s="387" t="str">
        <f>IFERROR(VLOOKUP(_xlfn.NUMBERVALUE(LEFT(Y83,FIND("-",Y83)-1)),A2_SaLi!$B$8:$E$507,4,0),IFERROR(VLOOKUP(LEFT(Y83,FIND("-",Y83)-1),A2_SaLi!$B$8:$E$507,4,0),""))</f>
        <v/>
      </c>
      <c r="AA83" s="383"/>
      <c r="AB83" s="450"/>
      <c r="AC83" s="387" t="str">
        <f>IFERROR(VLOOKUP(_xlfn.NUMBERVALUE(LEFT(AB83,FIND("-",AB83)-1)),A2_SaLi!$B$8:$E$507,4,0),IFERROR(VLOOKUP(LEFT(AB83,FIND("-",AB83)-1),A2_SaLi!$B$8:$E$507,4,0),""))</f>
        <v/>
      </c>
      <c r="AD83" s="465"/>
    </row>
    <row r="84" spans="1:30" x14ac:dyDescent="0.25">
      <c r="A84" s="269"/>
      <c r="B84" s="54"/>
      <c r="C84" s="54"/>
      <c r="D84" s="274"/>
      <c r="E84" s="450"/>
      <c r="F84" s="383"/>
      <c r="G84" s="383"/>
      <c r="H84" s="383"/>
      <c r="I84" s="383"/>
      <c r="J84" s="478"/>
      <c r="K84" s="381">
        <f t="shared" si="3"/>
        <v>0</v>
      </c>
      <c r="L84" s="450"/>
      <c r="M84" s="383"/>
      <c r="N84" s="383"/>
      <c r="O84" s="383"/>
      <c r="P84" s="383"/>
      <c r="Q84" s="478"/>
      <c r="R84" s="381">
        <f t="shared" si="4"/>
        <v>0</v>
      </c>
      <c r="S84" s="450"/>
      <c r="T84" s="387" t="str">
        <f>IFERROR(VLOOKUP(_xlfn.NUMBERVALUE(LEFT(S84,FIND("-",S84)-1)),A2_SaLi!$B$8:$E$507,4,0),IFERROR(VLOOKUP(LEFT(S84,FIND("-",S84)-1),A2_SaLi!$B$8:$E$507,4,0),""))</f>
        <v/>
      </c>
      <c r="U84" s="478"/>
      <c r="V84" s="450"/>
      <c r="W84" s="387" t="str">
        <f>IFERROR(VLOOKUP(_xlfn.NUMBERVALUE(LEFT(V84,FIND("-",V84)-1)),A2_SaLi!$B$8:$E$507,4,0),IFERROR(VLOOKUP(LEFT(V84,FIND("-",V84)-1),A2_SaLi!$B$8:$E$507,4,0),""))</f>
        <v/>
      </c>
      <c r="X84" s="383"/>
      <c r="Y84" s="450"/>
      <c r="Z84" s="387" t="str">
        <f>IFERROR(VLOOKUP(_xlfn.NUMBERVALUE(LEFT(Y84,FIND("-",Y84)-1)),A2_SaLi!$B$8:$E$507,4,0),IFERROR(VLOOKUP(LEFT(Y84,FIND("-",Y84)-1),A2_SaLi!$B$8:$E$507,4,0),""))</f>
        <v/>
      </c>
      <c r="AA84" s="383"/>
      <c r="AB84" s="450"/>
      <c r="AC84" s="387" t="str">
        <f>IFERROR(VLOOKUP(_xlfn.NUMBERVALUE(LEFT(AB84,FIND("-",AB84)-1)),A2_SaLi!$B$8:$E$507,4,0),IFERROR(VLOOKUP(LEFT(AB84,FIND("-",AB84)-1),A2_SaLi!$B$8:$E$507,4,0),""))</f>
        <v/>
      </c>
      <c r="AD84" s="465"/>
    </row>
    <row r="85" spans="1:30" x14ac:dyDescent="0.25">
      <c r="A85" s="269"/>
      <c r="B85" s="54"/>
      <c r="C85" s="54"/>
      <c r="D85" s="274"/>
      <c r="E85" s="450"/>
      <c r="F85" s="383"/>
      <c r="G85" s="383"/>
      <c r="H85" s="383"/>
      <c r="I85" s="383"/>
      <c r="J85" s="478"/>
      <c r="K85" s="381">
        <f t="shared" si="3"/>
        <v>0</v>
      </c>
      <c r="L85" s="450"/>
      <c r="M85" s="383"/>
      <c r="N85" s="383"/>
      <c r="O85" s="383"/>
      <c r="P85" s="383"/>
      <c r="Q85" s="478"/>
      <c r="R85" s="381">
        <f t="shared" si="4"/>
        <v>0</v>
      </c>
      <c r="S85" s="450"/>
      <c r="T85" s="387" t="str">
        <f>IFERROR(VLOOKUP(_xlfn.NUMBERVALUE(LEFT(S85,FIND("-",S85)-1)),A2_SaLi!$B$8:$E$507,4,0),IFERROR(VLOOKUP(LEFT(S85,FIND("-",S85)-1),A2_SaLi!$B$8:$E$507,4,0),""))</f>
        <v/>
      </c>
      <c r="U85" s="478"/>
      <c r="V85" s="450"/>
      <c r="W85" s="387" t="str">
        <f>IFERROR(VLOOKUP(_xlfn.NUMBERVALUE(LEFT(V85,FIND("-",V85)-1)),A2_SaLi!$B$8:$E$507,4,0),IFERROR(VLOOKUP(LEFT(V85,FIND("-",V85)-1),A2_SaLi!$B$8:$E$507,4,0),""))</f>
        <v/>
      </c>
      <c r="X85" s="383"/>
      <c r="Y85" s="450"/>
      <c r="Z85" s="387" t="str">
        <f>IFERROR(VLOOKUP(_xlfn.NUMBERVALUE(LEFT(Y85,FIND("-",Y85)-1)),A2_SaLi!$B$8:$E$507,4,0),IFERROR(VLOOKUP(LEFT(Y85,FIND("-",Y85)-1),A2_SaLi!$B$8:$E$507,4,0),""))</f>
        <v/>
      </c>
      <c r="AA85" s="383"/>
      <c r="AB85" s="450"/>
      <c r="AC85" s="387" t="str">
        <f>IFERROR(VLOOKUP(_xlfn.NUMBERVALUE(LEFT(AB85,FIND("-",AB85)-1)),A2_SaLi!$B$8:$E$507,4,0),IFERROR(VLOOKUP(LEFT(AB85,FIND("-",AB85)-1),A2_SaLi!$B$8:$E$507,4,0),""))</f>
        <v/>
      </c>
      <c r="AD85" s="465"/>
    </row>
    <row r="86" spans="1:30" x14ac:dyDescent="0.25">
      <c r="A86" s="269"/>
      <c r="B86" s="54"/>
      <c r="C86" s="54"/>
      <c r="D86" s="274"/>
      <c r="E86" s="450"/>
      <c r="F86" s="383"/>
      <c r="G86" s="383"/>
      <c r="H86" s="383"/>
      <c r="I86" s="383"/>
      <c r="J86" s="478"/>
      <c r="K86" s="381">
        <f t="shared" si="3"/>
        <v>0</v>
      </c>
      <c r="L86" s="450"/>
      <c r="M86" s="383"/>
      <c r="N86" s="383"/>
      <c r="O86" s="383"/>
      <c r="P86" s="383"/>
      <c r="Q86" s="478"/>
      <c r="R86" s="381">
        <f t="shared" si="4"/>
        <v>0</v>
      </c>
      <c r="S86" s="450"/>
      <c r="T86" s="387" t="str">
        <f>IFERROR(VLOOKUP(_xlfn.NUMBERVALUE(LEFT(S86,FIND("-",S86)-1)),A2_SaLi!$B$8:$E$507,4,0),IFERROR(VLOOKUP(LEFT(S86,FIND("-",S86)-1),A2_SaLi!$B$8:$E$507,4,0),""))</f>
        <v/>
      </c>
      <c r="U86" s="478"/>
      <c r="V86" s="450"/>
      <c r="W86" s="387" t="str">
        <f>IFERROR(VLOOKUP(_xlfn.NUMBERVALUE(LEFT(V86,FIND("-",V86)-1)),A2_SaLi!$B$8:$E$507,4,0),IFERROR(VLOOKUP(LEFT(V86,FIND("-",V86)-1),A2_SaLi!$B$8:$E$507,4,0),""))</f>
        <v/>
      </c>
      <c r="X86" s="383"/>
      <c r="Y86" s="450"/>
      <c r="Z86" s="387" t="str">
        <f>IFERROR(VLOOKUP(_xlfn.NUMBERVALUE(LEFT(Y86,FIND("-",Y86)-1)),A2_SaLi!$B$8:$E$507,4,0),IFERROR(VLOOKUP(LEFT(Y86,FIND("-",Y86)-1),A2_SaLi!$B$8:$E$507,4,0),""))</f>
        <v/>
      </c>
      <c r="AA86" s="383"/>
      <c r="AB86" s="450"/>
      <c r="AC86" s="387" t="str">
        <f>IFERROR(VLOOKUP(_xlfn.NUMBERVALUE(LEFT(AB86,FIND("-",AB86)-1)),A2_SaLi!$B$8:$E$507,4,0),IFERROR(VLOOKUP(LEFT(AB86,FIND("-",AB86)-1),A2_SaLi!$B$8:$E$507,4,0),""))</f>
        <v/>
      </c>
      <c r="AD86" s="465"/>
    </row>
    <row r="87" spans="1:30" x14ac:dyDescent="0.25">
      <c r="A87" s="269"/>
      <c r="B87" s="54"/>
      <c r="C87" s="54"/>
      <c r="D87" s="274"/>
      <c r="E87" s="450"/>
      <c r="F87" s="383"/>
      <c r="G87" s="383"/>
      <c r="H87" s="383"/>
      <c r="I87" s="383"/>
      <c r="J87" s="478"/>
      <c r="K87" s="381">
        <f t="shared" si="3"/>
        <v>0</v>
      </c>
      <c r="L87" s="450"/>
      <c r="M87" s="383"/>
      <c r="N87" s="383"/>
      <c r="O87" s="383"/>
      <c r="P87" s="383"/>
      <c r="Q87" s="478"/>
      <c r="R87" s="381">
        <f t="shared" si="4"/>
        <v>0</v>
      </c>
      <c r="S87" s="450"/>
      <c r="T87" s="387" t="str">
        <f>IFERROR(VLOOKUP(_xlfn.NUMBERVALUE(LEFT(S87,FIND("-",S87)-1)),A2_SaLi!$B$8:$E$507,4,0),IFERROR(VLOOKUP(LEFT(S87,FIND("-",S87)-1),A2_SaLi!$B$8:$E$507,4,0),""))</f>
        <v/>
      </c>
      <c r="U87" s="478"/>
      <c r="V87" s="450"/>
      <c r="W87" s="387" t="str">
        <f>IFERROR(VLOOKUP(_xlfn.NUMBERVALUE(LEFT(V87,FIND("-",V87)-1)),A2_SaLi!$B$8:$E$507,4,0),IFERROR(VLOOKUP(LEFT(V87,FIND("-",V87)-1),A2_SaLi!$B$8:$E$507,4,0),""))</f>
        <v/>
      </c>
      <c r="X87" s="383"/>
      <c r="Y87" s="450"/>
      <c r="Z87" s="387" t="str">
        <f>IFERROR(VLOOKUP(_xlfn.NUMBERVALUE(LEFT(Y87,FIND("-",Y87)-1)),A2_SaLi!$B$8:$E$507,4,0),IFERROR(VLOOKUP(LEFT(Y87,FIND("-",Y87)-1),A2_SaLi!$B$8:$E$507,4,0),""))</f>
        <v/>
      </c>
      <c r="AA87" s="383"/>
      <c r="AB87" s="450"/>
      <c r="AC87" s="387" t="str">
        <f>IFERROR(VLOOKUP(_xlfn.NUMBERVALUE(LEFT(AB87,FIND("-",AB87)-1)),A2_SaLi!$B$8:$E$507,4,0),IFERROR(VLOOKUP(LEFT(AB87,FIND("-",AB87)-1),A2_SaLi!$B$8:$E$507,4,0),""))</f>
        <v/>
      </c>
      <c r="AD87" s="465"/>
    </row>
    <row r="88" spans="1:30" x14ac:dyDescent="0.25">
      <c r="A88" s="269"/>
      <c r="B88" s="54"/>
      <c r="C88" s="54"/>
      <c r="D88" s="274"/>
      <c r="E88" s="450"/>
      <c r="F88" s="383"/>
      <c r="G88" s="383"/>
      <c r="H88" s="383"/>
      <c r="I88" s="383"/>
      <c r="J88" s="478"/>
      <c r="K88" s="381">
        <f t="shared" si="3"/>
        <v>0</v>
      </c>
      <c r="L88" s="450"/>
      <c r="M88" s="383"/>
      <c r="N88" s="383"/>
      <c r="O88" s="383"/>
      <c r="P88" s="383"/>
      <c r="Q88" s="478"/>
      <c r="R88" s="381">
        <f t="shared" si="4"/>
        <v>0</v>
      </c>
      <c r="S88" s="450"/>
      <c r="T88" s="387" t="str">
        <f>IFERROR(VLOOKUP(_xlfn.NUMBERVALUE(LEFT(S88,FIND("-",S88)-1)),A2_SaLi!$B$8:$E$507,4,0),IFERROR(VLOOKUP(LEFT(S88,FIND("-",S88)-1),A2_SaLi!$B$8:$E$507,4,0),""))</f>
        <v/>
      </c>
      <c r="U88" s="478"/>
      <c r="V88" s="450"/>
      <c r="W88" s="387" t="str">
        <f>IFERROR(VLOOKUP(_xlfn.NUMBERVALUE(LEFT(V88,FIND("-",V88)-1)),A2_SaLi!$B$8:$E$507,4,0),IFERROR(VLOOKUP(LEFT(V88,FIND("-",V88)-1),A2_SaLi!$B$8:$E$507,4,0),""))</f>
        <v/>
      </c>
      <c r="X88" s="383"/>
      <c r="Y88" s="450"/>
      <c r="Z88" s="387" t="str">
        <f>IFERROR(VLOOKUP(_xlfn.NUMBERVALUE(LEFT(Y88,FIND("-",Y88)-1)),A2_SaLi!$B$8:$E$507,4,0),IFERROR(VLOOKUP(LEFT(Y88,FIND("-",Y88)-1),A2_SaLi!$B$8:$E$507,4,0),""))</f>
        <v/>
      </c>
      <c r="AA88" s="383"/>
      <c r="AB88" s="450"/>
      <c r="AC88" s="387" t="str">
        <f>IFERROR(VLOOKUP(_xlfn.NUMBERVALUE(LEFT(AB88,FIND("-",AB88)-1)),A2_SaLi!$B$8:$E$507,4,0),IFERROR(VLOOKUP(LEFT(AB88,FIND("-",AB88)-1),A2_SaLi!$B$8:$E$507,4,0),""))</f>
        <v/>
      </c>
      <c r="AD88" s="465"/>
    </row>
    <row r="89" spans="1:30" x14ac:dyDescent="0.25">
      <c r="A89" s="269"/>
      <c r="B89" s="54"/>
      <c r="C89" s="54"/>
      <c r="D89" s="274"/>
      <c r="E89" s="450"/>
      <c r="F89" s="383"/>
      <c r="G89" s="383"/>
      <c r="H89" s="383"/>
      <c r="I89" s="383"/>
      <c r="J89" s="478"/>
      <c r="K89" s="381">
        <f t="shared" si="3"/>
        <v>0</v>
      </c>
      <c r="L89" s="450"/>
      <c r="M89" s="383"/>
      <c r="N89" s="383"/>
      <c r="O89" s="383"/>
      <c r="P89" s="383"/>
      <c r="Q89" s="478"/>
      <c r="R89" s="381">
        <f t="shared" si="4"/>
        <v>0</v>
      </c>
      <c r="S89" s="450"/>
      <c r="T89" s="387" t="str">
        <f>IFERROR(VLOOKUP(_xlfn.NUMBERVALUE(LEFT(S89,FIND("-",S89)-1)),A2_SaLi!$B$8:$E$507,4,0),IFERROR(VLOOKUP(LEFT(S89,FIND("-",S89)-1),A2_SaLi!$B$8:$E$507,4,0),""))</f>
        <v/>
      </c>
      <c r="U89" s="478"/>
      <c r="V89" s="450"/>
      <c r="W89" s="387" t="str">
        <f>IFERROR(VLOOKUP(_xlfn.NUMBERVALUE(LEFT(V89,FIND("-",V89)-1)),A2_SaLi!$B$8:$E$507,4,0),IFERROR(VLOOKUP(LEFT(V89,FIND("-",V89)-1),A2_SaLi!$B$8:$E$507,4,0),""))</f>
        <v/>
      </c>
      <c r="X89" s="383"/>
      <c r="Y89" s="450"/>
      <c r="Z89" s="387" t="str">
        <f>IFERROR(VLOOKUP(_xlfn.NUMBERVALUE(LEFT(Y89,FIND("-",Y89)-1)),A2_SaLi!$B$8:$E$507,4,0),IFERROR(VLOOKUP(LEFT(Y89,FIND("-",Y89)-1),A2_SaLi!$B$8:$E$507,4,0),""))</f>
        <v/>
      </c>
      <c r="AA89" s="383"/>
      <c r="AB89" s="450"/>
      <c r="AC89" s="387" t="str">
        <f>IFERROR(VLOOKUP(_xlfn.NUMBERVALUE(LEFT(AB89,FIND("-",AB89)-1)),A2_SaLi!$B$8:$E$507,4,0),IFERROR(VLOOKUP(LEFT(AB89,FIND("-",AB89)-1),A2_SaLi!$B$8:$E$507,4,0),""))</f>
        <v/>
      </c>
      <c r="AD89" s="465"/>
    </row>
    <row r="90" spans="1:30" x14ac:dyDescent="0.25">
      <c r="A90" s="269"/>
      <c r="B90" s="54"/>
      <c r="C90" s="54"/>
      <c r="D90" s="274"/>
      <c r="E90" s="450"/>
      <c r="F90" s="383"/>
      <c r="G90" s="383"/>
      <c r="H90" s="383"/>
      <c r="I90" s="383"/>
      <c r="J90" s="478"/>
      <c r="K90" s="381">
        <f t="shared" si="3"/>
        <v>0</v>
      </c>
      <c r="L90" s="450"/>
      <c r="M90" s="383"/>
      <c r="N90" s="383"/>
      <c r="O90" s="383"/>
      <c r="P90" s="383"/>
      <c r="Q90" s="478"/>
      <c r="R90" s="381">
        <f t="shared" si="4"/>
        <v>0</v>
      </c>
      <c r="S90" s="450"/>
      <c r="T90" s="387" t="str">
        <f>IFERROR(VLOOKUP(_xlfn.NUMBERVALUE(LEFT(S90,FIND("-",S90)-1)),A2_SaLi!$B$8:$E$507,4,0),IFERROR(VLOOKUP(LEFT(S90,FIND("-",S90)-1),A2_SaLi!$B$8:$E$507,4,0),""))</f>
        <v/>
      </c>
      <c r="U90" s="478"/>
      <c r="V90" s="450"/>
      <c r="W90" s="387" t="str">
        <f>IFERROR(VLOOKUP(_xlfn.NUMBERVALUE(LEFT(V90,FIND("-",V90)-1)),A2_SaLi!$B$8:$E$507,4,0),IFERROR(VLOOKUP(LEFT(V90,FIND("-",V90)-1),A2_SaLi!$B$8:$E$507,4,0),""))</f>
        <v/>
      </c>
      <c r="X90" s="383"/>
      <c r="Y90" s="450"/>
      <c r="Z90" s="387" t="str">
        <f>IFERROR(VLOOKUP(_xlfn.NUMBERVALUE(LEFT(Y90,FIND("-",Y90)-1)),A2_SaLi!$B$8:$E$507,4,0),IFERROR(VLOOKUP(LEFT(Y90,FIND("-",Y90)-1),A2_SaLi!$B$8:$E$507,4,0),""))</f>
        <v/>
      </c>
      <c r="AA90" s="383"/>
      <c r="AB90" s="450"/>
      <c r="AC90" s="387" t="str">
        <f>IFERROR(VLOOKUP(_xlfn.NUMBERVALUE(LEFT(AB90,FIND("-",AB90)-1)),A2_SaLi!$B$8:$E$507,4,0),IFERROR(VLOOKUP(LEFT(AB90,FIND("-",AB90)-1),A2_SaLi!$B$8:$E$507,4,0),""))</f>
        <v/>
      </c>
      <c r="AD90" s="465"/>
    </row>
    <row r="91" spans="1:30" x14ac:dyDescent="0.25">
      <c r="A91" s="269"/>
      <c r="B91" s="54"/>
      <c r="C91" s="54"/>
      <c r="D91" s="274"/>
      <c r="E91" s="450"/>
      <c r="F91" s="383"/>
      <c r="G91" s="383"/>
      <c r="H91" s="383"/>
      <c r="I91" s="383"/>
      <c r="J91" s="478"/>
      <c r="K91" s="381">
        <f t="shared" si="3"/>
        <v>0</v>
      </c>
      <c r="L91" s="450"/>
      <c r="M91" s="383"/>
      <c r="N91" s="383"/>
      <c r="O91" s="383"/>
      <c r="P91" s="383"/>
      <c r="Q91" s="478"/>
      <c r="R91" s="381">
        <f t="shared" si="4"/>
        <v>0</v>
      </c>
      <c r="S91" s="450"/>
      <c r="T91" s="387" t="str">
        <f>IFERROR(VLOOKUP(_xlfn.NUMBERVALUE(LEFT(S91,FIND("-",S91)-1)),A2_SaLi!$B$8:$E$507,4,0),IFERROR(VLOOKUP(LEFT(S91,FIND("-",S91)-1),A2_SaLi!$B$8:$E$507,4,0),""))</f>
        <v/>
      </c>
      <c r="U91" s="478"/>
      <c r="V91" s="450"/>
      <c r="W91" s="387" t="str">
        <f>IFERROR(VLOOKUP(_xlfn.NUMBERVALUE(LEFT(V91,FIND("-",V91)-1)),A2_SaLi!$B$8:$E$507,4,0),IFERROR(VLOOKUP(LEFT(V91,FIND("-",V91)-1),A2_SaLi!$B$8:$E$507,4,0),""))</f>
        <v/>
      </c>
      <c r="X91" s="383"/>
      <c r="Y91" s="450"/>
      <c r="Z91" s="387" t="str">
        <f>IFERROR(VLOOKUP(_xlfn.NUMBERVALUE(LEFT(Y91,FIND("-",Y91)-1)),A2_SaLi!$B$8:$E$507,4,0),IFERROR(VLOOKUP(LEFT(Y91,FIND("-",Y91)-1),A2_SaLi!$B$8:$E$507,4,0),""))</f>
        <v/>
      </c>
      <c r="AA91" s="383"/>
      <c r="AB91" s="450"/>
      <c r="AC91" s="387" t="str">
        <f>IFERROR(VLOOKUP(_xlfn.NUMBERVALUE(LEFT(AB91,FIND("-",AB91)-1)),A2_SaLi!$B$8:$E$507,4,0),IFERROR(VLOOKUP(LEFT(AB91,FIND("-",AB91)-1),A2_SaLi!$B$8:$E$507,4,0),""))</f>
        <v/>
      </c>
      <c r="AD91" s="465"/>
    </row>
    <row r="92" spans="1:30" x14ac:dyDescent="0.25">
      <c r="A92" s="269"/>
      <c r="B92" s="54"/>
      <c r="C92" s="54"/>
      <c r="D92" s="274"/>
      <c r="E92" s="450"/>
      <c r="F92" s="383"/>
      <c r="G92" s="383"/>
      <c r="H92" s="383"/>
      <c r="I92" s="383"/>
      <c r="J92" s="478"/>
      <c r="K92" s="381">
        <f t="shared" si="3"/>
        <v>0</v>
      </c>
      <c r="L92" s="450"/>
      <c r="M92" s="383"/>
      <c r="N92" s="383"/>
      <c r="O92" s="383"/>
      <c r="P92" s="383"/>
      <c r="Q92" s="478"/>
      <c r="R92" s="381">
        <f t="shared" si="4"/>
        <v>0</v>
      </c>
      <c r="S92" s="450"/>
      <c r="T92" s="387" t="str">
        <f>IFERROR(VLOOKUP(_xlfn.NUMBERVALUE(LEFT(S92,FIND("-",S92)-1)),A2_SaLi!$B$8:$E$507,4,0),IFERROR(VLOOKUP(LEFT(S92,FIND("-",S92)-1),A2_SaLi!$B$8:$E$507,4,0),""))</f>
        <v/>
      </c>
      <c r="U92" s="478"/>
      <c r="V92" s="450"/>
      <c r="W92" s="387" t="str">
        <f>IFERROR(VLOOKUP(_xlfn.NUMBERVALUE(LEFT(V92,FIND("-",V92)-1)),A2_SaLi!$B$8:$E$507,4,0),IFERROR(VLOOKUP(LEFT(V92,FIND("-",V92)-1),A2_SaLi!$B$8:$E$507,4,0),""))</f>
        <v/>
      </c>
      <c r="X92" s="383"/>
      <c r="Y92" s="450"/>
      <c r="Z92" s="387" t="str">
        <f>IFERROR(VLOOKUP(_xlfn.NUMBERVALUE(LEFT(Y92,FIND("-",Y92)-1)),A2_SaLi!$B$8:$E$507,4,0),IFERROR(VLOOKUP(LEFT(Y92,FIND("-",Y92)-1),A2_SaLi!$B$8:$E$507,4,0),""))</f>
        <v/>
      </c>
      <c r="AA92" s="383"/>
      <c r="AB92" s="450"/>
      <c r="AC92" s="387" t="str">
        <f>IFERROR(VLOOKUP(_xlfn.NUMBERVALUE(LEFT(AB92,FIND("-",AB92)-1)),A2_SaLi!$B$8:$E$507,4,0),IFERROR(VLOOKUP(LEFT(AB92,FIND("-",AB92)-1),A2_SaLi!$B$8:$E$507,4,0),""))</f>
        <v/>
      </c>
      <c r="AD92" s="465"/>
    </row>
    <row r="93" spans="1:30" x14ac:dyDescent="0.25">
      <c r="A93" s="269"/>
      <c r="B93" s="54"/>
      <c r="C93" s="54"/>
      <c r="D93" s="274"/>
      <c r="E93" s="450"/>
      <c r="F93" s="383"/>
      <c r="G93" s="383"/>
      <c r="H93" s="383"/>
      <c r="I93" s="383"/>
      <c r="J93" s="478"/>
      <c r="K93" s="381">
        <f t="shared" si="3"/>
        <v>0</v>
      </c>
      <c r="L93" s="450"/>
      <c r="M93" s="383"/>
      <c r="N93" s="383"/>
      <c r="O93" s="383"/>
      <c r="P93" s="383"/>
      <c r="Q93" s="478"/>
      <c r="R93" s="381">
        <f t="shared" si="4"/>
        <v>0</v>
      </c>
      <c r="S93" s="450"/>
      <c r="T93" s="387" t="str">
        <f>IFERROR(VLOOKUP(_xlfn.NUMBERVALUE(LEFT(S93,FIND("-",S93)-1)),A2_SaLi!$B$8:$E$507,4,0),IFERROR(VLOOKUP(LEFT(S93,FIND("-",S93)-1),A2_SaLi!$B$8:$E$507,4,0),""))</f>
        <v/>
      </c>
      <c r="U93" s="478"/>
      <c r="V93" s="450"/>
      <c r="W93" s="387" t="str">
        <f>IFERROR(VLOOKUP(_xlfn.NUMBERVALUE(LEFT(V93,FIND("-",V93)-1)),A2_SaLi!$B$8:$E$507,4,0),IFERROR(VLOOKUP(LEFT(V93,FIND("-",V93)-1),A2_SaLi!$B$8:$E$507,4,0),""))</f>
        <v/>
      </c>
      <c r="X93" s="383"/>
      <c r="Y93" s="450"/>
      <c r="Z93" s="387" t="str">
        <f>IFERROR(VLOOKUP(_xlfn.NUMBERVALUE(LEFT(Y93,FIND("-",Y93)-1)),A2_SaLi!$B$8:$E$507,4,0),IFERROR(VLOOKUP(LEFT(Y93,FIND("-",Y93)-1),A2_SaLi!$B$8:$E$507,4,0),""))</f>
        <v/>
      </c>
      <c r="AA93" s="383"/>
      <c r="AB93" s="450"/>
      <c r="AC93" s="387" t="str">
        <f>IFERROR(VLOOKUP(_xlfn.NUMBERVALUE(LEFT(AB93,FIND("-",AB93)-1)),A2_SaLi!$B$8:$E$507,4,0),IFERROR(VLOOKUP(LEFT(AB93,FIND("-",AB93)-1),A2_SaLi!$B$8:$E$507,4,0),""))</f>
        <v/>
      </c>
      <c r="AD93" s="465"/>
    </row>
    <row r="94" spans="1:30" x14ac:dyDescent="0.25">
      <c r="A94" s="269"/>
      <c r="B94" s="54"/>
      <c r="C94" s="54"/>
      <c r="D94" s="274"/>
      <c r="E94" s="450"/>
      <c r="F94" s="383"/>
      <c r="G94" s="383"/>
      <c r="H94" s="383"/>
      <c r="I94" s="383"/>
      <c r="J94" s="478"/>
      <c r="K94" s="381">
        <f t="shared" si="3"/>
        <v>0</v>
      </c>
      <c r="L94" s="450"/>
      <c r="M94" s="383"/>
      <c r="N94" s="383"/>
      <c r="O94" s="383"/>
      <c r="P94" s="383"/>
      <c r="Q94" s="478"/>
      <c r="R94" s="381">
        <f t="shared" si="4"/>
        <v>0</v>
      </c>
      <c r="S94" s="450"/>
      <c r="T94" s="387" t="str">
        <f>IFERROR(VLOOKUP(_xlfn.NUMBERVALUE(LEFT(S94,FIND("-",S94)-1)),A2_SaLi!$B$8:$E$507,4,0),IFERROR(VLOOKUP(LEFT(S94,FIND("-",S94)-1),A2_SaLi!$B$8:$E$507,4,0),""))</f>
        <v/>
      </c>
      <c r="U94" s="478"/>
      <c r="V94" s="450"/>
      <c r="W94" s="387" t="str">
        <f>IFERROR(VLOOKUP(_xlfn.NUMBERVALUE(LEFT(V94,FIND("-",V94)-1)),A2_SaLi!$B$8:$E$507,4,0),IFERROR(VLOOKUP(LEFT(V94,FIND("-",V94)-1),A2_SaLi!$B$8:$E$507,4,0),""))</f>
        <v/>
      </c>
      <c r="X94" s="383"/>
      <c r="Y94" s="450"/>
      <c r="Z94" s="387" t="str">
        <f>IFERROR(VLOOKUP(_xlfn.NUMBERVALUE(LEFT(Y94,FIND("-",Y94)-1)),A2_SaLi!$B$8:$E$507,4,0),IFERROR(VLOOKUP(LEFT(Y94,FIND("-",Y94)-1),A2_SaLi!$B$8:$E$507,4,0),""))</f>
        <v/>
      </c>
      <c r="AA94" s="383"/>
      <c r="AB94" s="450"/>
      <c r="AC94" s="387" t="str">
        <f>IFERROR(VLOOKUP(_xlfn.NUMBERVALUE(LEFT(AB94,FIND("-",AB94)-1)),A2_SaLi!$B$8:$E$507,4,0),IFERROR(VLOOKUP(LEFT(AB94,FIND("-",AB94)-1),A2_SaLi!$B$8:$E$507,4,0),""))</f>
        <v/>
      </c>
      <c r="AD94" s="465"/>
    </row>
    <row r="95" spans="1:30" x14ac:dyDescent="0.25">
      <c r="A95" s="269"/>
      <c r="B95" s="54"/>
      <c r="C95" s="54"/>
      <c r="D95" s="274"/>
      <c r="E95" s="450"/>
      <c r="F95" s="383"/>
      <c r="G95" s="383"/>
      <c r="H95" s="383"/>
      <c r="I95" s="383"/>
      <c r="J95" s="478"/>
      <c r="K95" s="381">
        <f t="shared" si="3"/>
        <v>0</v>
      </c>
      <c r="L95" s="450"/>
      <c r="M95" s="383"/>
      <c r="N95" s="383"/>
      <c r="O95" s="383"/>
      <c r="P95" s="383"/>
      <c r="Q95" s="478"/>
      <c r="R95" s="381">
        <f t="shared" si="4"/>
        <v>0</v>
      </c>
      <c r="S95" s="450"/>
      <c r="T95" s="387" t="str">
        <f>IFERROR(VLOOKUP(_xlfn.NUMBERVALUE(LEFT(S95,FIND("-",S95)-1)),A2_SaLi!$B$8:$E$507,4,0),IFERROR(VLOOKUP(LEFT(S95,FIND("-",S95)-1),A2_SaLi!$B$8:$E$507,4,0),""))</f>
        <v/>
      </c>
      <c r="U95" s="478"/>
      <c r="V95" s="450"/>
      <c r="W95" s="387" t="str">
        <f>IFERROR(VLOOKUP(_xlfn.NUMBERVALUE(LEFT(V95,FIND("-",V95)-1)),A2_SaLi!$B$8:$E$507,4,0),IFERROR(VLOOKUP(LEFT(V95,FIND("-",V95)-1),A2_SaLi!$B$8:$E$507,4,0),""))</f>
        <v/>
      </c>
      <c r="X95" s="383"/>
      <c r="Y95" s="450"/>
      <c r="Z95" s="387" t="str">
        <f>IFERROR(VLOOKUP(_xlfn.NUMBERVALUE(LEFT(Y95,FIND("-",Y95)-1)),A2_SaLi!$B$8:$E$507,4,0),IFERROR(VLOOKUP(LEFT(Y95,FIND("-",Y95)-1),A2_SaLi!$B$8:$E$507,4,0),""))</f>
        <v/>
      </c>
      <c r="AA95" s="383"/>
      <c r="AB95" s="450"/>
      <c r="AC95" s="387" t="str">
        <f>IFERROR(VLOOKUP(_xlfn.NUMBERVALUE(LEFT(AB95,FIND("-",AB95)-1)),A2_SaLi!$B$8:$E$507,4,0),IFERROR(VLOOKUP(LEFT(AB95,FIND("-",AB95)-1),A2_SaLi!$B$8:$E$507,4,0),""))</f>
        <v/>
      </c>
      <c r="AD95" s="465"/>
    </row>
    <row r="96" spans="1:30" x14ac:dyDescent="0.25">
      <c r="A96" s="269"/>
      <c r="B96" s="54"/>
      <c r="C96" s="54"/>
      <c r="D96" s="274"/>
      <c r="E96" s="450"/>
      <c r="F96" s="383"/>
      <c r="G96" s="383"/>
      <c r="H96" s="383"/>
      <c r="I96" s="383"/>
      <c r="J96" s="478"/>
      <c r="K96" s="381">
        <f t="shared" si="3"/>
        <v>0</v>
      </c>
      <c r="L96" s="450"/>
      <c r="M96" s="383"/>
      <c r="N96" s="383"/>
      <c r="O96" s="383"/>
      <c r="P96" s="383"/>
      <c r="Q96" s="478"/>
      <c r="R96" s="381">
        <f t="shared" si="4"/>
        <v>0</v>
      </c>
      <c r="S96" s="450"/>
      <c r="T96" s="387" t="str">
        <f>IFERROR(VLOOKUP(_xlfn.NUMBERVALUE(LEFT(S96,FIND("-",S96)-1)),A2_SaLi!$B$8:$E$507,4,0),IFERROR(VLOOKUP(LEFT(S96,FIND("-",S96)-1),A2_SaLi!$B$8:$E$507,4,0),""))</f>
        <v/>
      </c>
      <c r="U96" s="478"/>
      <c r="V96" s="450"/>
      <c r="W96" s="387" t="str">
        <f>IFERROR(VLOOKUP(_xlfn.NUMBERVALUE(LEFT(V96,FIND("-",V96)-1)),A2_SaLi!$B$8:$E$507,4,0),IFERROR(VLOOKUP(LEFT(V96,FIND("-",V96)-1),A2_SaLi!$B$8:$E$507,4,0),""))</f>
        <v/>
      </c>
      <c r="X96" s="383"/>
      <c r="Y96" s="450"/>
      <c r="Z96" s="387" t="str">
        <f>IFERROR(VLOOKUP(_xlfn.NUMBERVALUE(LEFT(Y96,FIND("-",Y96)-1)),A2_SaLi!$B$8:$E$507,4,0),IFERROR(VLOOKUP(LEFT(Y96,FIND("-",Y96)-1),A2_SaLi!$B$8:$E$507,4,0),""))</f>
        <v/>
      </c>
      <c r="AA96" s="383"/>
      <c r="AB96" s="450"/>
      <c r="AC96" s="387" t="str">
        <f>IFERROR(VLOOKUP(_xlfn.NUMBERVALUE(LEFT(AB96,FIND("-",AB96)-1)),A2_SaLi!$B$8:$E$507,4,0),IFERROR(VLOOKUP(LEFT(AB96,FIND("-",AB96)-1),A2_SaLi!$B$8:$E$507,4,0),""))</f>
        <v/>
      </c>
      <c r="AD96" s="465"/>
    </row>
    <row r="97" spans="1:30" x14ac:dyDescent="0.25">
      <c r="A97" s="269"/>
      <c r="B97" s="54"/>
      <c r="C97" s="54"/>
      <c r="D97" s="274"/>
      <c r="E97" s="450"/>
      <c r="F97" s="383"/>
      <c r="G97" s="383"/>
      <c r="H97" s="383"/>
      <c r="I97" s="383"/>
      <c r="J97" s="478"/>
      <c r="K97" s="381">
        <f t="shared" si="3"/>
        <v>0</v>
      </c>
      <c r="L97" s="450"/>
      <c r="M97" s="383"/>
      <c r="N97" s="383"/>
      <c r="O97" s="383"/>
      <c r="P97" s="383"/>
      <c r="Q97" s="478"/>
      <c r="R97" s="381">
        <f t="shared" si="4"/>
        <v>0</v>
      </c>
      <c r="S97" s="450"/>
      <c r="T97" s="387" t="str">
        <f>IFERROR(VLOOKUP(_xlfn.NUMBERVALUE(LEFT(S97,FIND("-",S97)-1)),A2_SaLi!$B$8:$E$507,4,0),IFERROR(VLOOKUP(LEFT(S97,FIND("-",S97)-1),A2_SaLi!$B$8:$E$507,4,0),""))</f>
        <v/>
      </c>
      <c r="U97" s="478"/>
      <c r="V97" s="450"/>
      <c r="W97" s="387" t="str">
        <f>IFERROR(VLOOKUP(_xlfn.NUMBERVALUE(LEFT(V97,FIND("-",V97)-1)),A2_SaLi!$B$8:$E$507,4,0),IFERROR(VLOOKUP(LEFT(V97,FIND("-",V97)-1),A2_SaLi!$B$8:$E$507,4,0),""))</f>
        <v/>
      </c>
      <c r="X97" s="383"/>
      <c r="Y97" s="450"/>
      <c r="Z97" s="387" t="str">
        <f>IFERROR(VLOOKUP(_xlfn.NUMBERVALUE(LEFT(Y97,FIND("-",Y97)-1)),A2_SaLi!$B$8:$E$507,4,0),IFERROR(VLOOKUP(LEFT(Y97,FIND("-",Y97)-1),A2_SaLi!$B$8:$E$507,4,0),""))</f>
        <v/>
      </c>
      <c r="AA97" s="383"/>
      <c r="AB97" s="450"/>
      <c r="AC97" s="387" t="str">
        <f>IFERROR(VLOOKUP(_xlfn.NUMBERVALUE(LEFT(AB97,FIND("-",AB97)-1)),A2_SaLi!$B$8:$E$507,4,0),IFERROR(VLOOKUP(LEFT(AB97,FIND("-",AB97)-1),A2_SaLi!$B$8:$E$507,4,0),""))</f>
        <v/>
      </c>
      <c r="AD97" s="465"/>
    </row>
    <row r="98" spans="1:30" x14ac:dyDescent="0.25">
      <c r="A98" s="269"/>
      <c r="B98" s="54"/>
      <c r="C98" s="54"/>
      <c r="D98" s="274"/>
      <c r="E98" s="450"/>
      <c r="F98" s="383"/>
      <c r="G98" s="383"/>
      <c r="H98" s="383"/>
      <c r="I98" s="383"/>
      <c r="J98" s="478"/>
      <c r="K98" s="381">
        <f t="shared" si="3"/>
        <v>0</v>
      </c>
      <c r="L98" s="450"/>
      <c r="M98" s="383"/>
      <c r="N98" s="383"/>
      <c r="O98" s="383"/>
      <c r="P98" s="383"/>
      <c r="Q98" s="478"/>
      <c r="R98" s="381">
        <f t="shared" si="4"/>
        <v>0</v>
      </c>
      <c r="S98" s="450"/>
      <c r="T98" s="387" t="str">
        <f>IFERROR(VLOOKUP(_xlfn.NUMBERVALUE(LEFT(S98,FIND("-",S98)-1)),A2_SaLi!$B$8:$E$507,4,0),IFERROR(VLOOKUP(LEFT(S98,FIND("-",S98)-1),A2_SaLi!$B$8:$E$507,4,0),""))</f>
        <v/>
      </c>
      <c r="U98" s="478"/>
      <c r="V98" s="450"/>
      <c r="W98" s="387" t="str">
        <f>IFERROR(VLOOKUP(_xlfn.NUMBERVALUE(LEFT(V98,FIND("-",V98)-1)),A2_SaLi!$B$8:$E$507,4,0),IFERROR(VLOOKUP(LEFT(V98,FIND("-",V98)-1),A2_SaLi!$B$8:$E$507,4,0),""))</f>
        <v/>
      </c>
      <c r="X98" s="383"/>
      <c r="Y98" s="450"/>
      <c r="Z98" s="387" t="str">
        <f>IFERROR(VLOOKUP(_xlfn.NUMBERVALUE(LEFT(Y98,FIND("-",Y98)-1)),A2_SaLi!$B$8:$E$507,4,0),IFERROR(VLOOKUP(LEFT(Y98,FIND("-",Y98)-1),A2_SaLi!$B$8:$E$507,4,0),""))</f>
        <v/>
      </c>
      <c r="AA98" s="383"/>
      <c r="AB98" s="450"/>
      <c r="AC98" s="387" t="str">
        <f>IFERROR(VLOOKUP(_xlfn.NUMBERVALUE(LEFT(AB98,FIND("-",AB98)-1)),A2_SaLi!$B$8:$E$507,4,0),IFERROR(VLOOKUP(LEFT(AB98,FIND("-",AB98)-1),A2_SaLi!$B$8:$E$507,4,0),""))</f>
        <v/>
      </c>
      <c r="AD98" s="465"/>
    </row>
    <row r="99" spans="1:30" x14ac:dyDescent="0.25">
      <c r="A99" s="269"/>
      <c r="B99" s="54"/>
      <c r="C99" s="54"/>
      <c r="D99" s="274"/>
      <c r="E99" s="450"/>
      <c r="F99" s="383"/>
      <c r="G99" s="383"/>
      <c r="H99" s="383"/>
      <c r="I99" s="383"/>
      <c r="J99" s="478"/>
      <c r="K99" s="381">
        <f t="shared" si="3"/>
        <v>0</v>
      </c>
      <c r="L99" s="450"/>
      <c r="M99" s="383"/>
      <c r="N99" s="383"/>
      <c r="O99" s="383"/>
      <c r="P99" s="383"/>
      <c r="Q99" s="478"/>
      <c r="R99" s="381">
        <f t="shared" si="4"/>
        <v>0</v>
      </c>
      <c r="S99" s="450"/>
      <c r="T99" s="387" t="str">
        <f>IFERROR(VLOOKUP(_xlfn.NUMBERVALUE(LEFT(S99,FIND("-",S99)-1)),A2_SaLi!$B$8:$E$507,4,0),IFERROR(VLOOKUP(LEFT(S99,FIND("-",S99)-1),A2_SaLi!$B$8:$E$507,4,0),""))</f>
        <v/>
      </c>
      <c r="U99" s="478"/>
      <c r="V99" s="450"/>
      <c r="W99" s="387" t="str">
        <f>IFERROR(VLOOKUP(_xlfn.NUMBERVALUE(LEFT(V99,FIND("-",V99)-1)),A2_SaLi!$B$8:$E$507,4,0),IFERROR(VLOOKUP(LEFT(V99,FIND("-",V99)-1),A2_SaLi!$B$8:$E$507,4,0),""))</f>
        <v/>
      </c>
      <c r="X99" s="383"/>
      <c r="Y99" s="450"/>
      <c r="Z99" s="387" t="str">
        <f>IFERROR(VLOOKUP(_xlfn.NUMBERVALUE(LEFT(Y99,FIND("-",Y99)-1)),A2_SaLi!$B$8:$E$507,4,0),IFERROR(VLOOKUP(LEFT(Y99,FIND("-",Y99)-1),A2_SaLi!$B$8:$E$507,4,0),""))</f>
        <v/>
      </c>
      <c r="AA99" s="383"/>
      <c r="AB99" s="450"/>
      <c r="AC99" s="387" t="str">
        <f>IFERROR(VLOOKUP(_xlfn.NUMBERVALUE(LEFT(AB99,FIND("-",AB99)-1)),A2_SaLi!$B$8:$E$507,4,0),IFERROR(VLOOKUP(LEFT(AB99,FIND("-",AB99)-1),A2_SaLi!$B$8:$E$507,4,0),""))</f>
        <v/>
      </c>
      <c r="AD99" s="465"/>
    </row>
    <row r="100" spans="1:30" x14ac:dyDescent="0.25">
      <c r="A100" s="269"/>
      <c r="B100" s="54"/>
      <c r="C100" s="54"/>
      <c r="D100" s="274"/>
      <c r="E100" s="450"/>
      <c r="F100" s="383"/>
      <c r="G100" s="383"/>
      <c r="H100" s="383"/>
      <c r="I100" s="383"/>
      <c r="J100" s="478"/>
      <c r="K100" s="381">
        <f t="shared" si="3"/>
        <v>0</v>
      </c>
      <c r="L100" s="450"/>
      <c r="M100" s="383"/>
      <c r="N100" s="383"/>
      <c r="O100" s="383"/>
      <c r="P100" s="383"/>
      <c r="Q100" s="478"/>
      <c r="R100" s="381">
        <f t="shared" si="4"/>
        <v>0</v>
      </c>
      <c r="S100" s="450"/>
      <c r="T100" s="387" t="str">
        <f>IFERROR(VLOOKUP(_xlfn.NUMBERVALUE(LEFT(S100,FIND("-",S100)-1)),A2_SaLi!$B$8:$E$507,4,0),IFERROR(VLOOKUP(LEFT(S100,FIND("-",S100)-1),A2_SaLi!$B$8:$E$507,4,0),""))</f>
        <v/>
      </c>
      <c r="U100" s="478"/>
      <c r="V100" s="450"/>
      <c r="W100" s="387" t="str">
        <f>IFERROR(VLOOKUP(_xlfn.NUMBERVALUE(LEFT(V100,FIND("-",V100)-1)),A2_SaLi!$B$8:$E$507,4,0),IFERROR(VLOOKUP(LEFT(V100,FIND("-",V100)-1),A2_SaLi!$B$8:$E$507,4,0),""))</f>
        <v/>
      </c>
      <c r="X100" s="383"/>
      <c r="Y100" s="450"/>
      <c r="Z100" s="387" t="str">
        <f>IFERROR(VLOOKUP(_xlfn.NUMBERVALUE(LEFT(Y100,FIND("-",Y100)-1)),A2_SaLi!$B$8:$E$507,4,0),IFERROR(VLOOKUP(LEFT(Y100,FIND("-",Y100)-1),A2_SaLi!$B$8:$E$507,4,0),""))</f>
        <v/>
      </c>
      <c r="AA100" s="383"/>
      <c r="AB100" s="450"/>
      <c r="AC100" s="387" t="str">
        <f>IFERROR(VLOOKUP(_xlfn.NUMBERVALUE(LEFT(AB100,FIND("-",AB100)-1)),A2_SaLi!$B$8:$E$507,4,0),IFERROR(VLOOKUP(LEFT(AB100,FIND("-",AB100)-1),A2_SaLi!$B$8:$E$507,4,0),""))</f>
        <v/>
      </c>
      <c r="AD100" s="465"/>
    </row>
    <row r="101" spans="1:30" x14ac:dyDescent="0.25">
      <c r="A101" s="269"/>
      <c r="B101" s="54"/>
      <c r="C101" s="54"/>
      <c r="D101" s="274"/>
      <c r="E101" s="450"/>
      <c r="F101" s="383"/>
      <c r="G101" s="383"/>
      <c r="H101" s="383"/>
      <c r="I101" s="383"/>
      <c r="J101" s="478"/>
      <c r="K101" s="381">
        <f t="shared" si="3"/>
        <v>0</v>
      </c>
      <c r="L101" s="450"/>
      <c r="M101" s="383"/>
      <c r="N101" s="383"/>
      <c r="O101" s="383"/>
      <c r="P101" s="383"/>
      <c r="Q101" s="478"/>
      <c r="R101" s="381">
        <f t="shared" si="4"/>
        <v>0</v>
      </c>
      <c r="S101" s="450"/>
      <c r="T101" s="387" t="str">
        <f>IFERROR(VLOOKUP(_xlfn.NUMBERVALUE(LEFT(S101,FIND("-",S101)-1)),A2_SaLi!$B$8:$E$507,4,0),IFERROR(VLOOKUP(LEFT(S101,FIND("-",S101)-1),A2_SaLi!$B$8:$E$507,4,0),""))</f>
        <v/>
      </c>
      <c r="U101" s="478"/>
      <c r="V101" s="450"/>
      <c r="W101" s="387" t="str">
        <f>IFERROR(VLOOKUP(_xlfn.NUMBERVALUE(LEFT(V101,FIND("-",V101)-1)),A2_SaLi!$B$8:$E$507,4,0),IFERROR(VLOOKUP(LEFT(V101,FIND("-",V101)-1),A2_SaLi!$B$8:$E$507,4,0),""))</f>
        <v/>
      </c>
      <c r="X101" s="383"/>
      <c r="Y101" s="450"/>
      <c r="Z101" s="387" t="str">
        <f>IFERROR(VLOOKUP(_xlfn.NUMBERVALUE(LEFT(Y101,FIND("-",Y101)-1)),A2_SaLi!$B$8:$E$507,4,0),IFERROR(VLOOKUP(LEFT(Y101,FIND("-",Y101)-1),A2_SaLi!$B$8:$E$507,4,0),""))</f>
        <v/>
      </c>
      <c r="AA101" s="383"/>
      <c r="AB101" s="450"/>
      <c r="AC101" s="387" t="str">
        <f>IFERROR(VLOOKUP(_xlfn.NUMBERVALUE(LEFT(AB101,FIND("-",AB101)-1)),A2_SaLi!$B$8:$E$507,4,0),IFERROR(VLOOKUP(LEFT(AB101,FIND("-",AB101)-1),A2_SaLi!$B$8:$E$507,4,0),""))</f>
        <v/>
      </c>
      <c r="AD101" s="465"/>
    </row>
    <row r="102" spans="1:30" x14ac:dyDescent="0.25">
      <c r="A102" s="269"/>
      <c r="B102" s="54"/>
      <c r="C102" s="54"/>
      <c r="D102" s="274"/>
      <c r="E102" s="450"/>
      <c r="F102" s="383"/>
      <c r="G102" s="383"/>
      <c r="H102" s="383"/>
      <c r="I102" s="383"/>
      <c r="J102" s="478"/>
      <c r="K102" s="381">
        <f t="shared" si="3"/>
        <v>0</v>
      </c>
      <c r="L102" s="450"/>
      <c r="M102" s="383"/>
      <c r="N102" s="383"/>
      <c r="O102" s="383"/>
      <c r="P102" s="383"/>
      <c r="Q102" s="478"/>
      <c r="R102" s="381">
        <f t="shared" si="4"/>
        <v>0</v>
      </c>
      <c r="S102" s="450"/>
      <c r="T102" s="387" t="str">
        <f>IFERROR(VLOOKUP(_xlfn.NUMBERVALUE(LEFT(S102,FIND("-",S102)-1)),A2_SaLi!$B$8:$E$507,4,0),IFERROR(VLOOKUP(LEFT(S102,FIND("-",S102)-1),A2_SaLi!$B$8:$E$507,4,0),""))</f>
        <v/>
      </c>
      <c r="U102" s="478"/>
      <c r="V102" s="450"/>
      <c r="W102" s="387" t="str">
        <f>IFERROR(VLOOKUP(_xlfn.NUMBERVALUE(LEFT(V102,FIND("-",V102)-1)),A2_SaLi!$B$8:$E$507,4,0),IFERROR(VLOOKUP(LEFT(V102,FIND("-",V102)-1),A2_SaLi!$B$8:$E$507,4,0),""))</f>
        <v/>
      </c>
      <c r="X102" s="383"/>
      <c r="Y102" s="450"/>
      <c r="Z102" s="387" t="str">
        <f>IFERROR(VLOOKUP(_xlfn.NUMBERVALUE(LEFT(Y102,FIND("-",Y102)-1)),A2_SaLi!$B$8:$E$507,4,0),IFERROR(VLOOKUP(LEFT(Y102,FIND("-",Y102)-1),A2_SaLi!$B$8:$E$507,4,0),""))</f>
        <v/>
      </c>
      <c r="AA102" s="383"/>
      <c r="AB102" s="450"/>
      <c r="AC102" s="387" t="str">
        <f>IFERROR(VLOOKUP(_xlfn.NUMBERVALUE(LEFT(AB102,FIND("-",AB102)-1)),A2_SaLi!$B$8:$E$507,4,0),IFERROR(VLOOKUP(LEFT(AB102,FIND("-",AB102)-1),A2_SaLi!$B$8:$E$507,4,0),""))</f>
        <v/>
      </c>
      <c r="AD102" s="465"/>
    </row>
    <row r="103" spans="1:30" x14ac:dyDescent="0.25">
      <c r="A103" s="269"/>
      <c r="B103" s="54"/>
      <c r="C103" s="54"/>
      <c r="D103" s="274"/>
      <c r="E103" s="450"/>
      <c r="F103" s="383"/>
      <c r="G103" s="383"/>
      <c r="H103" s="383"/>
      <c r="I103" s="383"/>
      <c r="J103" s="478"/>
      <c r="K103" s="381">
        <f t="shared" si="3"/>
        <v>0</v>
      </c>
      <c r="L103" s="450"/>
      <c r="M103" s="383"/>
      <c r="N103" s="383"/>
      <c r="O103" s="383"/>
      <c r="P103" s="383"/>
      <c r="Q103" s="478"/>
      <c r="R103" s="381">
        <f t="shared" si="4"/>
        <v>0</v>
      </c>
      <c r="S103" s="450"/>
      <c r="T103" s="387" t="str">
        <f>IFERROR(VLOOKUP(_xlfn.NUMBERVALUE(LEFT(S103,FIND("-",S103)-1)),A2_SaLi!$B$8:$E$507,4,0),IFERROR(VLOOKUP(LEFT(S103,FIND("-",S103)-1),A2_SaLi!$B$8:$E$507,4,0),""))</f>
        <v/>
      </c>
      <c r="U103" s="478"/>
      <c r="V103" s="450"/>
      <c r="W103" s="387" t="str">
        <f>IFERROR(VLOOKUP(_xlfn.NUMBERVALUE(LEFT(V103,FIND("-",V103)-1)),A2_SaLi!$B$8:$E$507,4,0),IFERROR(VLOOKUP(LEFT(V103,FIND("-",V103)-1),A2_SaLi!$B$8:$E$507,4,0),""))</f>
        <v/>
      </c>
      <c r="X103" s="383"/>
      <c r="Y103" s="450"/>
      <c r="Z103" s="387" t="str">
        <f>IFERROR(VLOOKUP(_xlfn.NUMBERVALUE(LEFT(Y103,FIND("-",Y103)-1)),A2_SaLi!$B$8:$E$507,4,0),IFERROR(VLOOKUP(LEFT(Y103,FIND("-",Y103)-1),A2_SaLi!$B$8:$E$507,4,0),""))</f>
        <v/>
      </c>
      <c r="AA103" s="383"/>
      <c r="AB103" s="450"/>
      <c r="AC103" s="387" t="str">
        <f>IFERROR(VLOOKUP(_xlfn.NUMBERVALUE(LEFT(AB103,FIND("-",AB103)-1)),A2_SaLi!$B$8:$E$507,4,0),IFERROR(VLOOKUP(LEFT(AB103,FIND("-",AB103)-1),A2_SaLi!$B$8:$E$507,4,0),""))</f>
        <v/>
      </c>
      <c r="AD103" s="465"/>
    </row>
    <row r="104" spans="1:30" x14ac:dyDescent="0.25">
      <c r="A104" s="269"/>
      <c r="B104" s="54"/>
      <c r="C104" s="54"/>
      <c r="D104" s="274"/>
      <c r="E104" s="450"/>
      <c r="F104" s="383"/>
      <c r="G104" s="383"/>
      <c r="H104" s="383"/>
      <c r="I104" s="383"/>
      <c r="J104" s="478"/>
      <c r="K104" s="381">
        <f t="shared" si="3"/>
        <v>0</v>
      </c>
      <c r="L104" s="450"/>
      <c r="M104" s="383"/>
      <c r="N104" s="383"/>
      <c r="O104" s="383"/>
      <c r="P104" s="383"/>
      <c r="Q104" s="478"/>
      <c r="R104" s="381">
        <f t="shared" si="4"/>
        <v>0</v>
      </c>
      <c r="S104" s="450"/>
      <c r="T104" s="387" t="str">
        <f>IFERROR(VLOOKUP(_xlfn.NUMBERVALUE(LEFT(S104,FIND("-",S104)-1)),A2_SaLi!$B$8:$E$507,4,0),IFERROR(VLOOKUP(LEFT(S104,FIND("-",S104)-1),A2_SaLi!$B$8:$E$507,4,0),""))</f>
        <v/>
      </c>
      <c r="U104" s="478"/>
      <c r="V104" s="450"/>
      <c r="W104" s="387" t="str">
        <f>IFERROR(VLOOKUP(_xlfn.NUMBERVALUE(LEFT(V104,FIND("-",V104)-1)),A2_SaLi!$B$8:$E$507,4,0),IFERROR(VLOOKUP(LEFT(V104,FIND("-",V104)-1),A2_SaLi!$B$8:$E$507,4,0),""))</f>
        <v/>
      </c>
      <c r="X104" s="383"/>
      <c r="Y104" s="450"/>
      <c r="Z104" s="387" t="str">
        <f>IFERROR(VLOOKUP(_xlfn.NUMBERVALUE(LEFT(Y104,FIND("-",Y104)-1)),A2_SaLi!$B$8:$E$507,4,0),IFERROR(VLOOKUP(LEFT(Y104,FIND("-",Y104)-1),A2_SaLi!$B$8:$E$507,4,0),""))</f>
        <v/>
      </c>
      <c r="AA104" s="383"/>
      <c r="AB104" s="450"/>
      <c r="AC104" s="387" t="str">
        <f>IFERROR(VLOOKUP(_xlfn.NUMBERVALUE(LEFT(AB104,FIND("-",AB104)-1)),A2_SaLi!$B$8:$E$507,4,0),IFERROR(VLOOKUP(LEFT(AB104,FIND("-",AB104)-1),A2_SaLi!$B$8:$E$507,4,0),""))</f>
        <v/>
      </c>
      <c r="AD104" s="465"/>
    </row>
    <row r="105" spans="1:30" x14ac:dyDescent="0.25">
      <c r="A105" s="269"/>
      <c r="B105" s="54"/>
      <c r="C105" s="54"/>
      <c r="D105" s="274"/>
      <c r="E105" s="450"/>
      <c r="F105" s="383"/>
      <c r="G105" s="383"/>
      <c r="H105" s="383"/>
      <c r="I105" s="383"/>
      <c r="J105" s="478"/>
      <c r="K105" s="381">
        <f t="shared" si="3"/>
        <v>0</v>
      </c>
      <c r="L105" s="450"/>
      <c r="M105" s="383"/>
      <c r="N105" s="383"/>
      <c r="O105" s="383"/>
      <c r="P105" s="383"/>
      <c r="Q105" s="478"/>
      <c r="R105" s="381">
        <f t="shared" si="4"/>
        <v>0</v>
      </c>
      <c r="S105" s="450"/>
      <c r="T105" s="387" t="str">
        <f>IFERROR(VLOOKUP(_xlfn.NUMBERVALUE(LEFT(S105,FIND("-",S105)-1)),A2_SaLi!$B$8:$E$507,4,0),IFERROR(VLOOKUP(LEFT(S105,FIND("-",S105)-1),A2_SaLi!$B$8:$E$507,4,0),""))</f>
        <v/>
      </c>
      <c r="U105" s="478"/>
      <c r="V105" s="450"/>
      <c r="W105" s="387" t="str">
        <f>IFERROR(VLOOKUP(_xlfn.NUMBERVALUE(LEFT(V105,FIND("-",V105)-1)),A2_SaLi!$B$8:$E$507,4,0),IFERROR(VLOOKUP(LEFT(V105,FIND("-",V105)-1),A2_SaLi!$B$8:$E$507,4,0),""))</f>
        <v/>
      </c>
      <c r="X105" s="383"/>
      <c r="Y105" s="450"/>
      <c r="Z105" s="387" t="str">
        <f>IFERROR(VLOOKUP(_xlfn.NUMBERVALUE(LEFT(Y105,FIND("-",Y105)-1)),A2_SaLi!$B$8:$E$507,4,0),IFERROR(VLOOKUP(LEFT(Y105,FIND("-",Y105)-1),A2_SaLi!$B$8:$E$507,4,0),""))</f>
        <v/>
      </c>
      <c r="AA105" s="383"/>
      <c r="AB105" s="450"/>
      <c r="AC105" s="387" t="str">
        <f>IFERROR(VLOOKUP(_xlfn.NUMBERVALUE(LEFT(AB105,FIND("-",AB105)-1)),A2_SaLi!$B$8:$E$507,4,0),IFERROR(VLOOKUP(LEFT(AB105,FIND("-",AB105)-1),A2_SaLi!$B$8:$E$507,4,0),""))</f>
        <v/>
      </c>
      <c r="AD105" s="465"/>
    </row>
    <row r="106" spans="1:30" x14ac:dyDescent="0.25">
      <c r="A106" s="269"/>
      <c r="B106" s="54"/>
      <c r="C106" s="54"/>
      <c r="D106" s="274"/>
      <c r="E106" s="450"/>
      <c r="F106" s="383"/>
      <c r="G106" s="383"/>
      <c r="H106" s="383"/>
      <c r="I106" s="383"/>
      <c r="J106" s="478"/>
      <c r="K106" s="381">
        <f t="shared" si="3"/>
        <v>0</v>
      </c>
      <c r="L106" s="450"/>
      <c r="M106" s="383"/>
      <c r="N106" s="383"/>
      <c r="O106" s="383"/>
      <c r="P106" s="383"/>
      <c r="Q106" s="478"/>
      <c r="R106" s="381">
        <f t="shared" si="4"/>
        <v>0</v>
      </c>
      <c r="S106" s="450"/>
      <c r="T106" s="387" t="str">
        <f>IFERROR(VLOOKUP(_xlfn.NUMBERVALUE(LEFT(S106,FIND("-",S106)-1)),A2_SaLi!$B$8:$E$507,4,0),IFERROR(VLOOKUP(LEFT(S106,FIND("-",S106)-1),A2_SaLi!$B$8:$E$507,4,0),""))</f>
        <v/>
      </c>
      <c r="U106" s="478"/>
      <c r="V106" s="450"/>
      <c r="W106" s="387" t="str">
        <f>IFERROR(VLOOKUP(_xlfn.NUMBERVALUE(LEFT(V106,FIND("-",V106)-1)),A2_SaLi!$B$8:$E$507,4,0),IFERROR(VLOOKUP(LEFT(V106,FIND("-",V106)-1),A2_SaLi!$B$8:$E$507,4,0),""))</f>
        <v/>
      </c>
      <c r="X106" s="383"/>
      <c r="Y106" s="450"/>
      <c r="Z106" s="387" t="str">
        <f>IFERROR(VLOOKUP(_xlfn.NUMBERVALUE(LEFT(Y106,FIND("-",Y106)-1)),A2_SaLi!$B$8:$E$507,4,0),IFERROR(VLOOKUP(LEFT(Y106,FIND("-",Y106)-1),A2_SaLi!$B$8:$E$507,4,0),""))</f>
        <v/>
      </c>
      <c r="AA106" s="383"/>
      <c r="AB106" s="450"/>
      <c r="AC106" s="387" t="str">
        <f>IFERROR(VLOOKUP(_xlfn.NUMBERVALUE(LEFT(AB106,FIND("-",AB106)-1)),A2_SaLi!$B$8:$E$507,4,0),IFERROR(VLOOKUP(LEFT(AB106,FIND("-",AB106)-1),A2_SaLi!$B$8:$E$507,4,0),""))</f>
        <v/>
      </c>
      <c r="AD106" s="465"/>
    </row>
    <row r="107" spans="1:30" x14ac:dyDescent="0.25">
      <c r="A107" s="269"/>
      <c r="B107" s="54"/>
      <c r="C107" s="54"/>
      <c r="D107" s="274"/>
      <c r="E107" s="450"/>
      <c r="F107" s="383"/>
      <c r="G107" s="383"/>
      <c r="H107" s="383"/>
      <c r="I107" s="383"/>
      <c r="J107" s="478"/>
      <c r="K107" s="381">
        <f t="shared" si="3"/>
        <v>0</v>
      </c>
      <c r="L107" s="450"/>
      <c r="M107" s="383"/>
      <c r="N107" s="383"/>
      <c r="O107" s="383"/>
      <c r="P107" s="383"/>
      <c r="Q107" s="478"/>
      <c r="R107" s="381">
        <f t="shared" si="4"/>
        <v>0</v>
      </c>
      <c r="S107" s="450"/>
      <c r="T107" s="387" t="str">
        <f>IFERROR(VLOOKUP(_xlfn.NUMBERVALUE(LEFT(S107,FIND("-",S107)-1)),A2_SaLi!$B$8:$E$507,4,0),IFERROR(VLOOKUP(LEFT(S107,FIND("-",S107)-1),A2_SaLi!$B$8:$E$507,4,0),""))</f>
        <v/>
      </c>
      <c r="U107" s="478"/>
      <c r="V107" s="450"/>
      <c r="W107" s="387" t="str">
        <f>IFERROR(VLOOKUP(_xlfn.NUMBERVALUE(LEFT(V107,FIND("-",V107)-1)),A2_SaLi!$B$8:$E$507,4,0),IFERROR(VLOOKUP(LEFT(V107,FIND("-",V107)-1),A2_SaLi!$B$8:$E$507,4,0),""))</f>
        <v/>
      </c>
      <c r="X107" s="383"/>
      <c r="Y107" s="450"/>
      <c r="Z107" s="387" t="str">
        <f>IFERROR(VLOOKUP(_xlfn.NUMBERVALUE(LEFT(Y107,FIND("-",Y107)-1)),A2_SaLi!$B$8:$E$507,4,0),IFERROR(VLOOKUP(LEFT(Y107,FIND("-",Y107)-1),A2_SaLi!$B$8:$E$507,4,0),""))</f>
        <v/>
      </c>
      <c r="AA107" s="383"/>
      <c r="AB107" s="450"/>
      <c r="AC107" s="387" t="str">
        <f>IFERROR(VLOOKUP(_xlfn.NUMBERVALUE(LEFT(AB107,FIND("-",AB107)-1)),A2_SaLi!$B$8:$E$507,4,0),IFERROR(VLOOKUP(LEFT(AB107,FIND("-",AB107)-1),A2_SaLi!$B$8:$E$507,4,0),""))</f>
        <v/>
      </c>
      <c r="AD107" s="465"/>
    </row>
    <row r="108" spans="1:30" x14ac:dyDescent="0.25">
      <c r="A108" s="269"/>
      <c r="B108" s="54"/>
      <c r="C108" s="54"/>
      <c r="D108" s="274"/>
      <c r="E108" s="450"/>
      <c r="F108" s="383"/>
      <c r="G108" s="383"/>
      <c r="H108" s="383"/>
      <c r="I108" s="383"/>
      <c r="J108" s="478"/>
      <c r="K108" s="381">
        <f t="shared" si="3"/>
        <v>0</v>
      </c>
      <c r="L108" s="450"/>
      <c r="M108" s="383"/>
      <c r="N108" s="383"/>
      <c r="O108" s="383"/>
      <c r="P108" s="383"/>
      <c r="Q108" s="478"/>
      <c r="R108" s="381">
        <f t="shared" si="4"/>
        <v>0</v>
      </c>
      <c r="S108" s="450"/>
      <c r="T108" s="387" t="str">
        <f>IFERROR(VLOOKUP(_xlfn.NUMBERVALUE(LEFT(S108,FIND("-",S108)-1)),A2_SaLi!$B$8:$E$507,4,0),IFERROR(VLOOKUP(LEFT(S108,FIND("-",S108)-1),A2_SaLi!$B$8:$E$507,4,0),""))</f>
        <v/>
      </c>
      <c r="U108" s="478"/>
      <c r="V108" s="450"/>
      <c r="W108" s="387" t="str">
        <f>IFERROR(VLOOKUP(_xlfn.NUMBERVALUE(LEFT(V108,FIND("-",V108)-1)),A2_SaLi!$B$8:$E$507,4,0),IFERROR(VLOOKUP(LEFT(V108,FIND("-",V108)-1),A2_SaLi!$B$8:$E$507,4,0),""))</f>
        <v/>
      </c>
      <c r="X108" s="383"/>
      <c r="Y108" s="450"/>
      <c r="Z108" s="387" t="str">
        <f>IFERROR(VLOOKUP(_xlfn.NUMBERVALUE(LEFT(Y108,FIND("-",Y108)-1)),A2_SaLi!$B$8:$E$507,4,0),IFERROR(VLOOKUP(LEFT(Y108,FIND("-",Y108)-1),A2_SaLi!$B$8:$E$507,4,0),""))</f>
        <v/>
      </c>
      <c r="AA108" s="383"/>
      <c r="AB108" s="450"/>
      <c r="AC108" s="387" t="str">
        <f>IFERROR(VLOOKUP(_xlfn.NUMBERVALUE(LEFT(AB108,FIND("-",AB108)-1)),A2_SaLi!$B$8:$E$507,4,0),IFERROR(VLOOKUP(LEFT(AB108,FIND("-",AB108)-1),A2_SaLi!$B$8:$E$507,4,0),""))</f>
        <v/>
      </c>
      <c r="AD108" s="465"/>
    </row>
    <row r="109" spans="1:30" x14ac:dyDescent="0.25">
      <c r="A109" s="269"/>
      <c r="B109" s="54"/>
      <c r="C109" s="54"/>
      <c r="D109" s="274"/>
      <c r="E109" s="450"/>
      <c r="F109" s="383"/>
      <c r="G109" s="383"/>
      <c r="H109" s="383"/>
      <c r="I109" s="383"/>
      <c r="J109" s="478"/>
      <c r="K109" s="381">
        <f t="shared" si="3"/>
        <v>0</v>
      </c>
      <c r="L109" s="450"/>
      <c r="M109" s="383"/>
      <c r="N109" s="383"/>
      <c r="O109" s="383"/>
      <c r="P109" s="383"/>
      <c r="Q109" s="478"/>
      <c r="R109" s="381">
        <f t="shared" si="4"/>
        <v>0</v>
      </c>
      <c r="S109" s="450"/>
      <c r="T109" s="387" t="str">
        <f>IFERROR(VLOOKUP(_xlfn.NUMBERVALUE(LEFT(S109,FIND("-",S109)-1)),A2_SaLi!$B$8:$E$507,4,0),IFERROR(VLOOKUP(LEFT(S109,FIND("-",S109)-1),A2_SaLi!$B$8:$E$507,4,0),""))</f>
        <v/>
      </c>
      <c r="U109" s="478"/>
      <c r="V109" s="450"/>
      <c r="W109" s="387" t="str">
        <f>IFERROR(VLOOKUP(_xlfn.NUMBERVALUE(LEFT(V109,FIND("-",V109)-1)),A2_SaLi!$B$8:$E$507,4,0),IFERROR(VLOOKUP(LEFT(V109,FIND("-",V109)-1),A2_SaLi!$B$8:$E$507,4,0),""))</f>
        <v/>
      </c>
      <c r="X109" s="383"/>
      <c r="Y109" s="450"/>
      <c r="Z109" s="387" t="str">
        <f>IFERROR(VLOOKUP(_xlfn.NUMBERVALUE(LEFT(Y109,FIND("-",Y109)-1)),A2_SaLi!$B$8:$E$507,4,0),IFERROR(VLOOKUP(LEFT(Y109,FIND("-",Y109)-1),A2_SaLi!$B$8:$E$507,4,0),""))</f>
        <v/>
      </c>
      <c r="AA109" s="383"/>
      <c r="AB109" s="450"/>
      <c r="AC109" s="387" t="str">
        <f>IFERROR(VLOOKUP(_xlfn.NUMBERVALUE(LEFT(AB109,FIND("-",AB109)-1)),A2_SaLi!$B$8:$E$507,4,0),IFERROR(VLOOKUP(LEFT(AB109,FIND("-",AB109)-1),A2_SaLi!$B$8:$E$507,4,0),""))</f>
        <v/>
      </c>
      <c r="AD109" s="465"/>
    </row>
    <row r="110" spans="1:30" x14ac:dyDescent="0.25">
      <c r="A110" s="269"/>
      <c r="B110" s="54"/>
      <c r="C110" s="54"/>
      <c r="D110" s="274"/>
      <c r="E110" s="450"/>
      <c r="F110" s="383"/>
      <c r="G110" s="383"/>
      <c r="H110" s="383"/>
      <c r="I110" s="383"/>
      <c r="J110" s="478"/>
      <c r="K110" s="381">
        <f t="shared" si="3"/>
        <v>0</v>
      </c>
      <c r="L110" s="450"/>
      <c r="M110" s="383"/>
      <c r="N110" s="383"/>
      <c r="O110" s="383"/>
      <c r="P110" s="383"/>
      <c r="Q110" s="478"/>
      <c r="R110" s="381">
        <f t="shared" si="4"/>
        <v>0</v>
      </c>
      <c r="S110" s="450"/>
      <c r="T110" s="387" t="str">
        <f>IFERROR(VLOOKUP(_xlfn.NUMBERVALUE(LEFT(S110,FIND("-",S110)-1)),A2_SaLi!$B$8:$E$507,4,0),IFERROR(VLOOKUP(LEFT(S110,FIND("-",S110)-1),A2_SaLi!$B$8:$E$507,4,0),""))</f>
        <v/>
      </c>
      <c r="U110" s="478"/>
      <c r="V110" s="450"/>
      <c r="W110" s="387" t="str">
        <f>IFERROR(VLOOKUP(_xlfn.NUMBERVALUE(LEFT(V110,FIND("-",V110)-1)),A2_SaLi!$B$8:$E$507,4,0),IFERROR(VLOOKUP(LEFT(V110,FIND("-",V110)-1),A2_SaLi!$B$8:$E$507,4,0),""))</f>
        <v/>
      </c>
      <c r="X110" s="383"/>
      <c r="Y110" s="450"/>
      <c r="Z110" s="387" t="str">
        <f>IFERROR(VLOOKUP(_xlfn.NUMBERVALUE(LEFT(Y110,FIND("-",Y110)-1)),A2_SaLi!$B$8:$E$507,4,0),IFERROR(VLOOKUP(LEFT(Y110,FIND("-",Y110)-1),A2_SaLi!$B$8:$E$507,4,0),""))</f>
        <v/>
      </c>
      <c r="AA110" s="383"/>
      <c r="AB110" s="450"/>
      <c r="AC110" s="387" t="str">
        <f>IFERROR(VLOOKUP(_xlfn.NUMBERVALUE(LEFT(AB110,FIND("-",AB110)-1)),A2_SaLi!$B$8:$E$507,4,0),IFERROR(VLOOKUP(LEFT(AB110,FIND("-",AB110)-1),A2_SaLi!$B$8:$E$507,4,0),""))</f>
        <v/>
      </c>
      <c r="AD110" s="465"/>
    </row>
    <row r="111" spans="1:30" x14ac:dyDescent="0.25">
      <c r="A111" s="269"/>
      <c r="B111" s="54"/>
      <c r="C111" s="54"/>
      <c r="D111" s="274"/>
      <c r="E111" s="450"/>
      <c r="F111" s="383"/>
      <c r="G111" s="383"/>
      <c r="H111" s="383"/>
      <c r="I111" s="383"/>
      <c r="J111" s="478"/>
      <c r="K111" s="381">
        <f t="shared" si="3"/>
        <v>0</v>
      </c>
      <c r="L111" s="450"/>
      <c r="M111" s="383"/>
      <c r="N111" s="383"/>
      <c r="O111" s="383"/>
      <c r="P111" s="383"/>
      <c r="Q111" s="478"/>
      <c r="R111" s="381">
        <f t="shared" si="4"/>
        <v>0</v>
      </c>
      <c r="S111" s="450"/>
      <c r="T111" s="387" t="str">
        <f>IFERROR(VLOOKUP(_xlfn.NUMBERVALUE(LEFT(S111,FIND("-",S111)-1)),A2_SaLi!$B$8:$E$507,4,0),IFERROR(VLOOKUP(LEFT(S111,FIND("-",S111)-1),A2_SaLi!$B$8:$E$507,4,0),""))</f>
        <v/>
      </c>
      <c r="U111" s="478"/>
      <c r="V111" s="450"/>
      <c r="W111" s="387" t="str">
        <f>IFERROR(VLOOKUP(_xlfn.NUMBERVALUE(LEFT(V111,FIND("-",V111)-1)),A2_SaLi!$B$8:$E$507,4,0),IFERROR(VLOOKUP(LEFT(V111,FIND("-",V111)-1),A2_SaLi!$B$8:$E$507,4,0),""))</f>
        <v/>
      </c>
      <c r="X111" s="383"/>
      <c r="Y111" s="450"/>
      <c r="Z111" s="387" t="str">
        <f>IFERROR(VLOOKUP(_xlfn.NUMBERVALUE(LEFT(Y111,FIND("-",Y111)-1)),A2_SaLi!$B$8:$E$507,4,0),IFERROR(VLOOKUP(LEFT(Y111,FIND("-",Y111)-1),A2_SaLi!$B$8:$E$507,4,0),""))</f>
        <v/>
      </c>
      <c r="AA111" s="383"/>
      <c r="AB111" s="450"/>
      <c r="AC111" s="387" t="str">
        <f>IFERROR(VLOOKUP(_xlfn.NUMBERVALUE(LEFT(AB111,FIND("-",AB111)-1)),A2_SaLi!$B$8:$E$507,4,0),IFERROR(VLOOKUP(LEFT(AB111,FIND("-",AB111)-1),A2_SaLi!$B$8:$E$507,4,0),""))</f>
        <v/>
      </c>
      <c r="AD111" s="465"/>
    </row>
    <row r="112" spans="1:30" x14ac:dyDescent="0.25">
      <c r="A112" s="269"/>
      <c r="B112" s="54"/>
      <c r="C112" s="54"/>
      <c r="D112" s="274"/>
      <c r="E112" s="450"/>
      <c r="F112" s="383"/>
      <c r="G112" s="383"/>
      <c r="H112" s="383"/>
      <c r="I112" s="383"/>
      <c r="J112" s="478"/>
      <c r="K112" s="381">
        <f t="shared" si="3"/>
        <v>0</v>
      </c>
      <c r="L112" s="450"/>
      <c r="M112" s="383"/>
      <c r="N112" s="383"/>
      <c r="O112" s="383"/>
      <c r="P112" s="383"/>
      <c r="Q112" s="478"/>
      <c r="R112" s="381">
        <f t="shared" si="4"/>
        <v>0</v>
      </c>
      <c r="S112" s="450"/>
      <c r="T112" s="387" t="str">
        <f>IFERROR(VLOOKUP(_xlfn.NUMBERVALUE(LEFT(S112,FIND("-",S112)-1)),A2_SaLi!$B$8:$E$507,4,0),IFERROR(VLOOKUP(LEFT(S112,FIND("-",S112)-1),A2_SaLi!$B$8:$E$507,4,0),""))</f>
        <v/>
      </c>
      <c r="U112" s="478"/>
      <c r="V112" s="450"/>
      <c r="W112" s="387" t="str">
        <f>IFERROR(VLOOKUP(_xlfn.NUMBERVALUE(LEFT(V112,FIND("-",V112)-1)),A2_SaLi!$B$8:$E$507,4,0),IFERROR(VLOOKUP(LEFT(V112,FIND("-",V112)-1),A2_SaLi!$B$8:$E$507,4,0),""))</f>
        <v/>
      </c>
      <c r="X112" s="383"/>
      <c r="Y112" s="450"/>
      <c r="Z112" s="387" t="str">
        <f>IFERROR(VLOOKUP(_xlfn.NUMBERVALUE(LEFT(Y112,FIND("-",Y112)-1)),A2_SaLi!$B$8:$E$507,4,0),IFERROR(VLOOKUP(LEFT(Y112,FIND("-",Y112)-1),A2_SaLi!$B$8:$E$507,4,0),""))</f>
        <v/>
      </c>
      <c r="AA112" s="383"/>
      <c r="AB112" s="450"/>
      <c r="AC112" s="387" t="str">
        <f>IFERROR(VLOOKUP(_xlfn.NUMBERVALUE(LEFT(AB112,FIND("-",AB112)-1)),A2_SaLi!$B$8:$E$507,4,0),IFERROR(VLOOKUP(LEFT(AB112,FIND("-",AB112)-1),A2_SaLi!$B$8:$E$507,4,0),""))</f>
        <v/>
      </c>
      <c r="AD112" s="465"/>
    </row>
    <row r="113" spans="1:30" x14ac:dyDescent="0.25">
      <c r="A113" s="269"/>
      <c r="B113" s="54"/>
      <c r="C113" s="54"/>
      <c r="D113" s="274"/>
      <c r="E113" s="450"/>
      <c r="F113" s="383"/>
      <c r="G113" s="383"/>
      <c r="H113" s="383"/>
      <c r="I113" s="383"/>
      <c r="J113" s="478"/>
      <c r="K113" s="381">
        <f t="shared" si="3"/>
        <v>0</v>
      </c>
      <c r="L113" s="450"/>
      <c r="M113" s="383"/>
      <c r="N113" s="383"/>
      <c r="O113" s="383"/>
      <c r="P113" s="383"/>
      <c r="Q113" s="478"/>
      <c r="R113" s="381">
        <f t="shared" si="4"/>
        <v>0</v>
      </c>
      <c r="S113" s="450"/>
      <c r="T113" s="387" t="str">
        <f>IFERROR(VLOOKUP(_xlfn.NUMBERVALUE(LEFT(S113,FIND("-",S113)-1)),A2_SaLi!$B$8:$E$507,4,0),IFERROR(VLOOKUP(LEFT(S113,FIND("-",S113)-1),A2_SaLi!$B$8:$E$507,4,0),""))</f>
        <v/>
      </c>
      <c r="U113" s="478"/>
      <c r="V113" s="450"/>
      <c r="W113" s="387" t="str">
        <f>IFERROR(VLOOKUP(_xlfn.NUMBERVALUE(LEFT(V113,FIND("-",V113)-1)),A2_SaLi!$B$8:$E$507,4,0),IFERROR(VLOOKUP(LEFT(V113,FIND("-",V113)-1),A2_SaLi!$B$8:$E$507,4,0),""))</f>
        <v/>
      </c>
      <c r="X113" s="383"/>
      <c r="Y113" s="450"/>
      <c r="Z113" s="387" t="str">
        <f>IFERROR(VLOOKUP(_xlfn.NUMBERVALUE(LEFT(Y113,FIND("-",Y113)-1)),A2_SaLi!$B$8:$E$507,4,0),IFERROR(VLOOKUP(LEFT(Y113,FIND("-",Y113)-1),A2_SaLi!$B$8:$E$507,4,0),""))</f>
        <v/>
      </c>
      <c r="AA113" s="383"/>
      <c r="AB113" s="450"/>
      <c r="AC113" s="387" t="str">
        <f>IFERROR(VLOOKUP(_xlfn.NUMBERVALUE(LEFT(AB113,FIND("-",AB113)-1)),A2_SaLi!$B$8:$E$507,4,0),IFERROR(VLOOKUP(LEFT(AB113,FIND("-",AB113)-1),A2_SaLi!$B$8:$E$507,4,0),""))</f>
        <v/>
      </c>
      <c r="AD113" s="465"/>
    </row>
    <row r="114" spans="1:30" x14ac:dyDescent="0.25">
      <c r="A114" s="269"/>
      <c r="B114" s="54"/>
      <c r="C114" s="54"/>
      <c r="D114" s="274"/>
      <c r="E114" s="450"/>
      <c r="F114" s="383"/>
      <c r="G114" s="383"/>
      <c r="H114" s="383"/>
      <c r="I114" s="383"/>
      <c r="J114" s="478"/>
      <c r="K114" s="381">
        <f t="shared" si="3"/>
        <v>0</v>
      </c>
      <c r="L114" s="450"/>
      <c r="M114" s="383"/>
      <c r="N114" s="383"/>
      <c r="O114" s="383"/>
      <c r="P114" s="383"/>
      <c r="Q114" s="478"/>
      <c r="R114" s="381">
        <f t="shared" si="4"/>
        <v>0</v>
      </c>
      <c r="S114" s="450"/>
      <c r="T114" s="387" t="str">
        <f>IFERROR(VLOOKUP(_xlfn.NUMBERVALUE(LEFT(S114,FIND("-",S114)-1)),A2_SaLi!$B$8:$E$507,4,0),IFERROR(VLOOKUP(LEFT(S114,FIND("-",S114)-1),A2_SaLi!$B$8:$E$507,4,0),""))</f>
        <v/>
      </c>
      <c r="U114" s="478"/>
      <c r="V114" s="450"/>
      <c r="W114" s="387" t="str">
        <f>IFERROR(VLOOKUP(_xlfn.NUMBERVALUE(LEFT(V114,FIND("-",V114)-1)),A2_SaLi!$B$8:$E$507,4,0),IFERROR(VLOOKUP(LEFT(V114,FIND("-",V114)-1),A2_SaLi!$B$8:$E$507,4,0),""))</f>
        <v/>
      </c>
      <c r="X114" s="383"/>
      <c r="Y114" s="450"/>
      <c r="Z114" s="387" t="str">
        <f>IFERROR(VLOOKUP(_xlfn.NUMBERVALUE(LEFT(Y114,FIND("-",Y114)-1)),A2_SaLi!$B$8:$E$507,4,0),IFERROR(VLOOKUP(LEFT(Y114,FIND("-",Y114)-1),A2_SaLi!$B$8:$E$507,4,0),""))</f>
        <v/>
      </c>
      <c r="AA114" s="383"/>
      <c r="AB114" s="450"/>
      <c r="AC114" s="387" t="str">
        <f>IFERROR(VLOOKUP(_xlfn.NUMBERVALUE(LEFT(AB114,FIND("-",AB114)-1)),A2_SaLi!$B$8:$E$507,4,0),IFERROR(VLOOKUP(LEFT(AB114,FIND("-",AB114)-1),A2_SaLi!$B$8:$E$507,4,0),""))</f>
        <v/>
      </c>
      <c r="AD114" s="465"/>
    </row>
    <row r="115" spans="1:30" x14ac:dyDescent="0.25">
      <c r="A115" s="269"/>
      <c r="B115" s="54"/>
      <c r="C115" s="54"/>
      <c r="D115" s="274"/>
      <c r="E115" s="450"/>
      <c r="F115" s="383"/>
      <c r="G115" s="383"/>
      <c r="H115" s="383"/>
      <c r="I115" s="383"/>
      <c r="J115" s="478"/>
      <c r="K115" s="381">
        <f t="shared" si="3"/>
        <v>0</v>
      </c>
      <c r="L115" s="450"/>
      <c r="M115" s="383"/>
      <c r="N115" s="383"/>
      <c r="O115" s="383"/>
      <c r="P115" s="383"/>
      <c r="Q115" s="478"/>
      <c r="R115" s="381">
        <f t="shared" si="4"/>
        <v>0</v>
      </c>
      <c r="S115" s="450"/>
      <c r="T115" s="387" t="str">
        <f>IFERROR(VLOOKUP(_xlfn.NUMBERVALUE(LEFT(S115,FIND("-",S115)-1)),A2_SaLi!$B$8:$E$507,4,0),IFERROR(VLOOKUP(LEFT(S115,FIND("-",S115)-1),A2_SaLi!$B$8:$E$507,4,0),""))</f>
        <v/>
      </c>
      <c r="U115" s="478"/>
      <c r="V115" s="450"/>
      <c r="W115" s="387" t="str">
        <f>IFERROR(VLOOKUP(_xlfn.NUMBERVALUE(LEFT(V115,FIND("-",V115)-1)),A2_SaLi!$B$8:$E$507,4,0),IFERROR(VLOOKUP(LEFT(V115,FIND("-",V115)-1),A2_SaLi!$B$8:$E$507,4,0),""))</f>
        <v/>
      </c>
      <c r="X115" s="383"/>
      <c r="Y115" s="450"/>
      <c r="Z115" s="387" t="str">
        <f>IFERROR(VLOOKUP(_xlfn.NUMBERVALUE(LEFT(Y115,FIND("-",Y115)-1)),A2_SaLi!$B$8:$E$507,4,0),IFERROR(VLOOKUP(LEFT(Y115,FIND("-",Y115)-1),A2_SaLi!$B$8:$E$507,4,0),""))</f>
        <v/>
      </c>
      <c r="AA115" s="383"/>
      <c r="AB115" s="450"/>
      <c r="AC115" s="387" t="str">
        <f>IFERROR(VLOOKUP(_xlfn.NUMBERVALUE(LEFT(AB115,FIND("-",AB115)-1)),A2_SaLi!$B$8:$E$507,4,0),IFERROR(VLOOKUP(LEFT(AB115,FIND("-",AB115)-1),A2_SaLi!$B$8:$E$507,4,0),""))</f>
        <v/>
      </c>
      <c r="AD115" s="465"/>
    </row>
    <row r="116" spans="1:30" x14ac:dyDescent="0.25">
      <c r="A116" s="269"/>
      <c r="B116" s="54"/>
      <c r="C116" s="54"/>
      <c r="D116" s="274"/>
      <c r="E116" s="450"/>
      <c r="F116" s="383"/>
      <c r="G116" s="383"/>
      <c r="H116" s="383"/>
      <c r="I116" s="383"/>
      <c r="J116" s="478"/>
      <c r="K116" s="381">
        <f t="shared" si="3"/>
        <v>0</v>
      </c>
      <c r="L116" s="450"/>
      <c r="M116" s="383"/>
      <c r="N116" s="383"/>
      <c r="O116" s="383"/>
      <c r="P116" s="383"/>
      <c r="Q116" s="478"/>
      <c r="R116" s="381">
        <f t="shared" si="4"/>
        <v>0</v>
      </c>
      <c r="S116" s="450"/>
      <c r="T116" s="387" t="str">
        <f>IFERROR(VLOOKUP(_xlfn.NUMBERVALUE(LEFT(S116,FIND("-",S116)-1)),A2_SaLi!$B$8:$E$507,4,0),IFERROR(VLOOKUP(LEFT(S116,FIND("-",S116)-1),A2_SaLi!$B$8:$E$507,4,0),""))</f>
        <v/>
      </c>
      <c r="U116" s="478"/>
      <c r="V116" s="450"/>
      <c r="W116" s="387" t="str">
        <f>IFERROR(VLOOKUP(_xlfn.NUMBERVALUE(LEFT(V116,FIND("-",V116)-1)),A2_SaLi!$B$8:$E$507,4,0),IFERROR(VLOOKUP(LEFT(V116,FIND("-",V116)-1),A2_SaLi!$B$8:$E$507,4,0),""))</f>
        <v/>
      </c>
      <c r="X116" s="383"/>
      <c r="Y116" s="450"/>
      <c r="Z116" s="387" t="str">
        <f>IFERROR(VLOOKUP(_xlfn.NUMBERVALUE(LEFT(Y116,FIND("-",Y116)-1)),A2_SaLi!$B$8:$E$507,4,0),IFERROR(VLOOKUP(LEFT(Y116,FIND("-",Y116)-1),A2_SaLi!$B$8:$E$507,4,0),""))</f>
        <v/>
      </c>
      <c r="AA116" s="383"/>
      <c r="AB116" s="450"/>
      <c r="AC116" s="387" t="str">
        <f>IFERROR(VLOOKUP(_xlfn.NUMBERVALUE(LEFT(AB116,FIND("-",AB116)-1)),A2_SaLi!$B$8:$E$507,4,0),IFERROR(VLOOKUP(LEFT(AB116,FIND("-",AB116)-1),A2_SaLi!$B$8:$E$507,4,0),""))</f>
        <v/>
      </c>
      <c r="AD116" s="465"/>
    </row>
    <row r="117" spans="1:30" x14ac:dyDescent="0.25">
      <c r="A117" s="269"/>
      <c r="B117" s="54"/>
      <c r="C117" s="54"/>
      <c r="D117" s="274"/>
      <c r="E117" s="450"/>
      <c r="F117" s="383"/>
      <c r="G117" s="383"/>
      <c r="H117" s="383"/>
      <c r="I117" s="383"/>
      <c r="J117" s="478"/>
      <c r="K117" s="381">
        <f t="shared" si="3"/>
        <v>0</v>
      </c>
      <c r="L117" s="450"/>
      <c r="M117" s="383"/>
      <c r="N117" s="383"/>
      <c r="O117" s="383"/>
      <c r="P117" s="383"/>
      <c r="Q117" s="478"/>
      <c r="R117" s="381">
        <f t="shared" si="4"/>
        <v>0</v>
      </c>
      <c r="S117" s="450"/>
      <c r="T117" s="387" t="str">
        <f>IFERROR(VLOOKUP(_xlfn.NUMBERVALUE(LEFT(S117,FIND("-",S117)-1)),A2_SaLi!$B$8:$E$507,4,0),IFERROR(VLOOKUP(LEFT(S117,FIND("-",S117)-1),A2_SaLi!$B$8:$E$507,4,0),""))</f>
        <v/>
      </c>
      <c r="U117" s="478"/>
      <c r="V117" s="450"/>
      <c r="W117" s="387" t="str">
        <f>IFERROR(VLOOKUP(_xlfn.NUMBERVALUE(LEFT(V117,FIND("-",V117)-1)),A2_SaLi!$B$8:$E$507,4,0),IFERROR(VLOOKUP(LEFT(V117,FIND("-",V117)-1),A2_SaLi!$B$8:$E$507,4,0),""))</f>
        <v/>
      </c>
      <c r="X117" s="383"/>
      <c r="Y117" s="450"/>
      <c r="Z117" s="387" t="str">
        <f>IFERROR(VLOOKUP(_xlfn.NUMBERVALUE(LEFT(Y117,FIND("-",Y117)-1)),A2_SaLi!$B$8:$E$507,4,0),IFERROR(VLOOKUP(LEFT(Y117,FIND("-",Y117)-1),A2_SaLi!$B$8:$E$507,4,0),""))</f>
        <v/>
      </c>
      <c r="AA117" s="383"/>
      <c r="AB117" s="450"/>
      <c r="AC117" s="387" t="str">
        <f>IFERROR(VLOOKUP(_xlfn.NUMBERVALUE(LEFT(AB117,FIND("-",AB117)-1)),A2_SaLi!$B$8:$E$507,4,0),IFERROR(VLOOKUP(LEFT(AB117,FIND("-",AB117)-1),A2_SaLi!$B$8:$E$507,4,0),""))</f>
        <v/>
      </c>
      <c r="AD117" s="465"/>
    </row>
    <row r="118" spans="1:30" x14ac:dyDescent="0.25">
      <c r="A118" s="269"/>
      <c r="B118" s="54"/>
      <c r="C118" s="54"/>
      <c r="D118" s="274"/>
      <c r="E118" s="450"/>
      <c r="F118" s="383"/>
      <c r="G118" s="383"/>
      <c r="H118" s="383"/>
      <c r="I118" s="383"/>
      <c r="J118" s="478"/>
      <c r="K118" s="381">
        <f t="shared" si="3"/>
        <v>0</v>
      </c>
      <c r="L118" s="450"/>
      <c r="M118" s="383"/>
      <c r="N118" s="383"/>
      <c r="O118" s="383"/>
      <c r="P118" s="383"/>
      <c r="Q118" s="478"/>
      <c r="R118" s="381">
        <f t="shared" si="4"/>
        <v>0</v>
      </c>
      <c r="S118" s="450"/>
      <c r="T118" s="387" t="str">
        <f>IFERROR(VLOOKUP(_xlfn.NUMBERVALUE(LEFT(S118,FIND("-",S118)-1)),A2_SaLi!$B$8:$E$507,4,0),IFERROR(VLOOKUP(LEFT(S118,FIND("-",S118)-1),A2_SaLi!$B$8:$E$507,4,0),""))</f>
        <v/>
      </c>
      <c r="U118" s="478"/>
      <c r="V118" s="450"/>
      <c r="W118" s="387" t="str">
        <f>IFERROR(VLOOKUP(_xlfn.NUMBERVALUE(LEFT(V118,FIND("-",V118)-1)),A2_SaLi!$B$8:$E$507,4,0),IFERROR(VLOOKUP(LEFT(V118,FIND("-",V118)-1),A2_SaLi!$B$8:$E$507,4,0),""))</f>
        <v/>
      </c>
      <c r="X118" s="383"/>
      <c r="Y118" s="450"/>
      <c r="Z118" s="387" t="str">
        <f>IFERROR(VLOOKUP(_xlfn.NUMBERVALUE(LEFT(Y118,FIND("-",Y118)-1)),A2_SaLi!$B$8:$E$507,4,0),IFERROR(VLOOKUP(LEFT(Y118,FIND("-",Y118)-1),A2_SaLi!$B$8:$E$507,4,0),""))</f>
        <v/>
      </c>
      <c r="AA118" s="383"/>
      <c r="AB118" s="450"/>
      <c r="AC118" s="387" t="str">
        <f>IFERROR(VLOOKUP(_xlfn.NUMBERVALUE(LEFT(AB118,FIND("-",AB118)-1)),A2_SaLi!$B$8:$E$507,4,0),IFERROR(VLOOKUP(LEFT(AB118,FIND("-",AB118)-1),A2_SaLi!$B$8:$E$507,4,0),""))</f>
        <v/>
      </c>
      <c r="AD118" s="465"/>
    </row>
    <row r="119" spans="1:30" x14ac:dyDescent="0.25">
      <c r="A119" s="269"/>
      <c r="B119" s="54"/>
      <c r="C119" s="54"/>
      <c r="D119" s="274"/>
      <c r="E119" s="450"/>
      <c r="F119" s="383"/>
      <c r="G119" s="383"/>
      <c r="H119" s="383"/>
      <c r="I119" s="383"/>
      <c r="J119" s="478"/>
      <c r="K119" s="381">
        <f t="shared" si="3"/>
        <v>0</v>
      </c>
      <c r="L119" s="450"/>
      <c r="M119" s="383"/>
      <c r="N119" s="383"/>
      <c r="O119" s="383"/>
      <c r="P119" s="383"/>
      <c r="Q119" s="478"/>
      <c r="R119" s="381">
        <f t="shared" si="4"/>
        <v>0</v>
      </c>
      <c r="S119" s="450"/>
      <c r="T119" s="387" t="str">
        <f>IFERROR(VLOOKUP(_xlfn.NUMBERVALUE(LEFT(S119,FIND("-",S119)-1)),A2_SaLi!$B$8:$E$507,4,0),IFERROR(VLOOKUP(LEFT(S119,FIND("-",S119)-1),A2_SaLi!$B$8:$E$507,4,0),""))</f>
        <v/>
      </c>
      <c r="U119" s="478"/>
      <c r="V119" s="450"/>
      <c r="W119" s="387" t="str">
        <f>IFERROR(VLOOKUP(_xlfn.NUMBERVALUE(LEFT(V119,FIND("-",V119)-1)),A2_SaLi!$B$8:$E$507,4,0),IFERROR(VLOOKUP(LEFT(V119,FIND("-",V119)-1),A2_SaLi!$B$8:$E$507,4,0),""))</f>
        <v/>
      </c>
      <c r="X119" s="383"/>
      <c r="Y119" s="450"/>
      <c r="Z119" s="387" t="str">
        <f>IFERROR(VLOOKUP(_xlfn.NUMBERVALUE(LEFT(Y119,FIND("-",Y119)-1)),A2_SaLi!$B$8:$E$507,4,0),IFERROR(VLOOKUP(LEFT(Y119,FIND("-",Y119)-1),A2_SaLi!$B$8:$E$507,4,0),""))</f>
        <v/>
      </c>
      <c r="AA119" s="383"/>
      <c r="AB119" s="450"/>
      <c r="AC119" s="387" t="str">
        <f>IFERROR(VLOOKUP(_xlfn.NUMBERVALUE(LEFT(AB119,FIND("-",AB119)-1)),A2_SaLi!$B$8:$E$507,4,0),IFERROR(VLOOKUP(LEFT(AB119,FIND("-",AB119)-1),A2_SaLi!$B$8:$E$507,4,0),""))</f>
        <v/>
      </c>
      <c r="AD119" s="465"/>
    </row>
    <row r="120" spans="1:30" x14ac:dyDescent="0.25">
      <c r="A120" s="269"/>
      <c r="B120" s="54"/>
      <c r="C120" s="54"/>
      <c r="D120" s="274"/>
      <c r="E120" s="450"/>
      <c r="F120" s="383"/>
      <c r="G120" s="383"/>
      <c r="H120" s="383"/>
      <c r="I120" s="383"/>
      <c r="J120" s="478"/>
      <c r="K120" s="381">
        <f t="shared" si="3"/>
        <v>0</v>
      </c>
      <c r="L120" s="450"/>
      <c r="M120" s="383"/>
      <c r="N120" s="383"/>
      <c r="O120" s="383"/>
      <c r="P120" s="383"/>
      <c r="Q120" s="478"/>
      <c r="R120" s="381">
        <f t="shared" si="4"/>
        <v>0</v>
      </c>
      <c r="S120" s="450"/>
      <c r="T120" s="387" t="str">
        <f>IFERROR(VLOOKUP(_xlfn.NUMBERVALUE(LEFT(S120,FIND("-",S120)-1)),A2_SaLi!$B$8:$E$507,4,0),IFERROR(VLOOKUP(LEFT(S120,FIND("-",S120)-1),A2_SaLi!$B$8:$E$507,4,0),""))</f>
        <v/>
      </c>
      <c r="U120" s="478"/>
      <c r="V120" s="450"/>
      <c r="W120" s="387" t="str">
        <f>IFERROR(VLOOKUP(_xlfn.NUMBERVALUE(LEFT(V120,FIND("-",V120)-1)),A2_SaLi!$B$8:$E$507,4,0),IFERROR(VLOOKUP(LEFT(V120,FIND("-",V120)-1),A2_SaLi!$B$8:$E$507,4,0),""))</f>
        <v/>
      </c>
      <c r="X120" s="383"/>
      <c r="Y120" s="450"/>
      <c r="Z120" s="387" t="str">
        <f>IFERROR(VLOOKUP(_xlfn.NUMBERVALUE(LEFT(Y120,FIND("-",Y120)-1)),A2_SaLi!$B$8:$E$507,4,0),IFERROR(VLOOKUP(LEFT(Y120,FIND("-",Y120)-1),A2_SaLi!$B$8:$E$507,4,0),""))</f>
        <v/>
      </c>
      <c r="AA120" s="383"/>
      <c r="AB120" s="450"/>
      <c r="AC120" s="387" t="str">
        <f>IFERROR(VLOOKUP(_xlfn.NUMBERVALUE(LEFT(AB120,FIND("-",AB120)-1)),A2_SaLi!$B$8:$E$507,4,0),IFERROR(VLOOKUP(LEFT(AB120,FIND("-",AB120)-1),A2_SaLi!$B$8:$E$507,4,0),""))</f>
        <v/>
      </c>
      <c r="AD120" s="465"/>
    </row>
    <row r="121" spans="1:30" x14ac:dyDescent="0.25">
      <c r="A121" s="269"/>
      <c r="B121" s="54"/>
      <c r="C121" s="54"/>
      <c r="D121" s="274"/>
      <c r="E121" s="450"/>
      <c r="F121" s="383"/>
      <c r="G121" s="383"/>
      <c r="H121" s="383"/>
      <c r="I121" s="383"/>
      <c r="J121" s="478"/>
      <c r="K121" s="381">
        <f t="shared" si="3"/>
        <v>0</v>
      </c>
      <c r="L121" s="450"/>
      <c r="M121" s="383"/>
      <c r="N121" s="383"/>
      <c r="O121" s="383"/>
      <c r="P121" s="383"/>
      <c r="Q121" s="478"/>
      <c r="R121" s="381">
        <f t="shared" si="4"/>
        <v>0</v>
      </c>
      <c r="S121" s="450"/>
      <c r="T121" s="387" t="str">
        <f>IFERROR(VLOOKUP(_xlfn.NUMBERVALUE(LEFT(S121,FIND("-",S121)-1)),A2_SaLi!$B$8:$E$507,4,0),IFERROR(VLOOKUP(LEFT(S121,FIND("-",S121)-1),A2_SaLi!$B$8:$E$507,4,0),""))</f>
        <v/>
      </c>
      <c r="U121" s="478"/>
      <c r="V121" s="450"/>
      <c r="W121" s="387" t="str">
        <f>IFERROR(VLOOKUP(_xlfn.NUMBERVALUE(LEFT(V121,FIND("-",V121)-1)),A2_SaLi!$B$8:$E$507,4,0),IFERROR(VLOOKUP(LEFT(V121,FIND("-",V121)-1),A2_SaLi!$B$8:$E$507,4,0),""))</f>
        <v/>
      </c>
      <c r="X121" s="383"/>
      <c r="Y121" s="450"/>
      <c r="Z121" s="387" t="str">
        <f>IFERROR(VLOOKUP(_xlfn.NUMBERVALUE(LEFT(Y121,FIND("-",Y121)-1)),A2_SaLi!$B$8:$E$507,4,0),IFERROR(VLOOKUP(LEFT(Y121,FIND("-",Y121)-1),A2_SaLi!$B$8:$E$507,4,0),""))</f>
        <v/>
      </c>
      <c r="AA121" s="383"/>
      <c r="AB121" s="450"/>
      <c r="AC121" s="387" t="str">
        <f>IFERROR(VLOOKUP(_xlfn.NUMBERVALUE(LEFT(AB121,FIND("-",AB121)-1)),A2_SaLi!$B$8:$E$507,4,0),IFERROR(VLOOKUP(LEFT(AB121,FIND("-",AB121)-1),A2_SaLi!$B$8:$E$507,4,0),""))</f>
        <v/>
      </c>
      <c r="AD121" s="465"/>
    </row>
    <row r="122" spans="1:30" x14ac:dyDescent="0.25">
      <c r="A122" s="269"/>
      <c r="B122" s="54"/>
      <c r="C122" s="54"/>
      <c r="D122" s="274"/>
      <c r="E122" s="450"/>
      <c r="F122" s="383"/>
      <c r="G122" s="383"/>
      <c r="H122" s="383"/>
      <c r="I122" s="383"/>
      <c r="J122" s="478"/>
      <c r="K122" s="381">
        <f t="shared" si="3"/>
        <v>0</v>
      </c>
      <c r="L122" s="450"/>
      <c r="M122" s="383"/>
      <c r="N122" s="383"/>
      <c r="O122" s="383"/>
      <c r="P122" s="383"/>
      <c r="Q122" s="478"/>
      <c r="R122" s="381">
        <f t="shared" si="4"/>
        <v>0</v>
      </c>
      <c r="S122" s="450"/>
      <c r="T122" s="387" t="str">
        <f>IFERROR(VLOOKUP(_xlfn.NUMBERVALUE(LEFT(S122,FIND("-",S122)-1)),A2_SaLi!$B$8:$E$507,4,0),IFERROR(VLOOKUP(LEFT(S122,FIND("-",S122)-1),A2_SaLi!$B$8:$E$507,4,0),""))</f>
        <v/>
      </c>
      <c r="U122" s="478"/>
      <c r="V122" s="450"/>
      <c r="W122" s="387" t="str">
        <f>IFERROR(VLOOKUP(_xlfn.NUMBERVALUE(LEFT(V122,FIND("-",V122)-1)),A2_SaLi!$B$8:$E$507,4,0),IFERROR(VLOOKUP(LEFT(V122,FIND("-",V122)-1),A2_SaLi!$B$8:$E$507,4,0),""))</f>
        <v/>
      </c>
      <c r="X122" s="383"/>
      <c r="Y122" s="450"/>
      <c r="Z122" s="387" t="str">
        <f>IFERROR(VLOOKUP(_xlfn.NUMBERVALUE(LEFT(Y122,FIND("-",Y122)-1)),A2_SaLi!$B$8:$E$507,4,0),IFERROR(VLOOKUP(LEFT(Y122,FIND("-",Y122)-1),A2_SaLi!$B$8:$E$507,4,0),""))</f>
        <v/>
      </c>
      <c r="AA122" s="383"/>
      <c r="AB122" s="450"/>
      <c r="AC122" s="387" t="str">
        <f>IFERROR(VLOOKUP(_xlfn.NUMBERVALUE(LEFT(AB122,FIND("-",AB122)-1)),A2_SaLi!$B$8:$E$507,4,0),IFERROR(VLOOKUP(LEFT(AB122,FIND("-",AB122)-1),A2_SaLi!$B$8:$E$507,4,0),""))</f>
        <v/>
      </c>
      <c r="AD122" s="465"/>
    </row>
    <row r="123" spans="1:30" x14ac:dyDescent="0.25">
      <c r="A123" s="269"/>
      <c r="B123" s="54"/>
      <c r="C123" s="54"/>
      <c r="D123" s="274"/>
      <c r="E123" s="450"/>
      <c r="F123" s="383"/>
      <c r="G123" s="383"/>
      <c r="H123" s="383"/>
      <c r="I123" s="383"/>
      <c r="J123" s="478"/>
      <c r="K123" s="381">
        <f t="shared" si="3"/>
        <v>0</v>
      </c>
      <c r="L123" s="450"/>
      <c r="M123" s="383"/>
      <c r="N123" s="383"/>
      <c r="O123" s="383"/>
      <c r="P123" s="383"/>
      <c r="Q123" s="478"/>
      <c r="R123" s="381">
        <f t="shared" si="4"/>
        <v>0</v>
      </c>
      <c r="S123" s="450"/>
      <c r="T123" s="387" t="str">
        <f>IFERROR(VLOOKUP(_xlfn.NUMBERVALUE(LEFT(S123,FIND("-",S123)-1)),A2_SaLi!$B$8:$E$507,4,0),IFERROR(VLOOKUP(LEFT(S123,FIND("-",S123)-1),A2_SaLi!$B$8:$E$507,4,0),""))</f>
        <v/>
      </c>
      <c r="U123" s="478"/>
      <c r="V123" s="450"/>
      <c r="W123" s="387" t="str">
        <f>IFERROR(VLOOKUP(_xlfn.NUMBERVALUE(LEFT(V123,FIND("-",V123)-1)),A2_SaLi!$B$8:$E$507,4,0),IFERROR(VLOOKUP(LEFT(V123,FIND("-",V123)-1),A2_SaLi!$B$8:$E$507,4,0),""))</f>
        <v/>
      </c>
      <c r="X123" s="383"/>
      <c r="Y123" s="450"/>
      <c r="Z123" s="387" t="str">
        <f>IFERROR(VLOOKUP(_xlfn.NUMBERVALUE(LEFT(Y123,FIND("-",Y123)-1)),A2_SaLi!$B$8:$E$507,4,0),IFERROR(VLOOKUP(LEFT(Y123,FIND("-",Y123)-1),A2_SaLi!$B$8:$E$507,4,0),""))</f>
        <v/>
      </c>
      <c r="AA123" s="383"/>
      <c r="AB123" s="450"/>
      <c r="AC123" s="387" t="str">
        <f>IFERROR(VLOOKUP(_xlfn.NUMBERVALUE(LEFT(AB123,FIND("-",AB123)-1)),A2_SaLi!$B$8:$E$507,4,0),IFERROR(VLOOKUP(LEFT(AB123,FIND("-",AB123)-1),A2_SaLi!$B$8:$E$507,4,0),""))</f>
        <v/>
      </c>
      <c r="AD123" s="465"/>
    </row>
    <row r="124" spans="1:30" x14ac:dyDescent="0.25">
      <c r="A124" s="269"/>
      <c r="B124" s="54"/>
      <c r="C124" s="54"/>
      <c r="D124" s="274"/>
      <c r="E124" s="450"/>
      <c r="F124" s="383"/>
      <c r="G124" s="383"/>
      <c r="H124" s="383"/>
      <c r="I124" s="383"/>
      <c r="J124" s="478"/>
      <c r="K124" s="381">
        <f t="shared" si="3"/>
        <v>0</v>
      </c>
      <c r="L124" s="450"/>
      <c r="M124" s="383"/>
      <c r="N124" s="383"/>
      <c r="O124" s="383"/>
      <c r="P124" s="383"/>
      <c r="Q124" s="478"/>
      <c r="R124" s="381">
        <f t="shared" si="4"/>
        <v>0</v>
      </c>
      <c r="S124" s="450"/>
      <c r="T124" s="387" t="str">
        <f>IFERROR(VLOOKUP(_xlfn.NUMBERVALUE(LEFT(S124,FIND("-",S124)-1)),A2_SaLi!$B$8:$E$507,4,0),IFERROR(VLOOKUP(LEFT(S124,FIND("-",S124)-1),A2_SaLi!$B$8:$E$507,4,0),""))</f>
        <v/>
      </c>
      <c r="U124" s="478"/>
      <c r="V124" s="450"/>
      <c r="W124" s="387" t="str">
        <f>IFERROR(VLOOKUP(_xlfn.NUMBERVALUE(LEFT(V124,FIND("-",V124)-1)),A2_SaLi!$B$8:$E$507,4,0),IFERROR(VLOOKUP(LEFT(V124,FIND("-",V124)-1),A2_SaLi!$B$8:$E$507,4,0),""))</f>
        <v/>
      </c>
      <c r="X124" s="383"/>
      <c r="Y124" s="450"/>
      <c r="Z124" s="387" t="str">
        <f>IFERROR(VLOOKUP(_xlfn.NUMBERVALUE(LEFT(Y124,FIND("-",Y124)-1)),A2_SaLi!$B$8:$E$507,4,0),IFERROR(VLOOKUP(LEFT(Y124,FIND("-",Y124)-1),A2_SaLi!$B$8:$E$507,4,0),""))</f>
        <v/>
      </c>
      <c r="AA124" s="383"/>
      <c r="AB124" s="450"/>
      <c r="AC124" s="387" t="str">
        <f>IFERROR(VLOOKUP(_xlfn.NUMBERVALUE(LEFT(AB124,FIND("-",AB124)-1)),A2_SaLi!$B$8:$E$507,4,0),IFERROR(VLOOKUP(LEFT(AB124,FIND("-",AB124)-1),A2_SaLi!$B$8:$E$507,4,0),""))</f>
        <v/>
      </c>
      <c r="AD124" s="465"/>
    </row>
    <row r="125" spans="1:30" x14ac:dyDescent="0.25">
      <c r="A125" s="269"/>
      <c r="B125" s="54"/>
      <c r="C125" s="54"/>
      <c r="D125" s="274"/>
      <c r="E125" s="450"/>
      <c r="F125" s="383"/>
      <c r="G125" s="383"/>
      <c r="H125" s="383"/>
      <c r="I125" s="383"/>
      <c r="J125" s="478"/>
      <c r="K125" s="381">
        <f t="shared" si="3"/>
        <v>0</v>
      </c>
      <c r="L125" s="450"/>
      <c r="M125" s="383"/>
      <c r="N125" s="383"/>
      <c r="O125" s="383"/>
      <c r="P125" s="383"/>
      <c r="Q125" s="478"/>
      <c r="R125" s="381">
        <f t="shared" si="4"/>
        <v>0</v>
      </c>
      <c r="S125" s="450"/>
      <c r="T125" s="387" t="str">
        <f>IFERROR(VLOOKUP(_xlfn.NUMBERVALUE(LEFT(S125,FIND("-",S125)-1)),A2_SaLi!$B$8:$E$507,4,0),IFERROR(VLOOKUP(LEFT(S125,FIND("-",S125)-1),A2_SaLi!$B$8:$E$507,4,0),""))</f>
        <v/>
      </c>
      <c r="U125" s="478"/>
      <c r="V125" s="450"/>
      <c r="W125" s="387" t="str">
        <f>IFERROR(VLOOKUP(_xlfn.NUMBERVALUE(LEFT(V125,FIND("-",V125)-1)),A2_SaLi!$B$8:$E$507,4,0),IFERROR(VLOOKUP(LEFT(V125,FIND("-",V125)-1),A2_SaLi!$B$8:$E$507,4,0),""))</f>
        <v/>
      </c>
      <c r="X125" s="383"/>
      <c r="Y125" s="450"/>
      <c r="Z125" s="387" t="str">
        <f>IFERROR(VLOOKUP(_xlfn.NUMBERVALUE(LEFT(Y125,FIND("-",Y125)-1)),A2_SaLi!$B$8:$E$507,4,0),IFERROR(VLOOKUP(LEFT(Y125,FIND("-",Y125)-1),A2_SaLi!$B$8:$E$507,4,0),""))</f>
        <v/>
      </c>
      <c r="AA125" s="383"/>
      <c r="AB125" s="450"/>
      <c r="AC125" s="387" t="str">
        <f>IFERROR(VLOOKUP(_xlfn.NUMBERVALUE(LEFT(AB125,FIND("-",AB125)-1)),A2_SaLi!$B$8:$E$507,4,0),IFERROR(VLOOKUP(LEFT(AB125,FIND("-",AB125)-1),A2_SaLi!$B$8:$E$507,4,0),""))</f>
        <v/>
      </c>
      <c r="AD125" s="465"/>
    </row>
    <row r="126" spans="1:30" x14ac:dyDescent="0.25">
      <c r="A126" s="269"/>
      <c r="B126" s="54"/>
      <c r="C126" s="54"/>
      <c r="D126" s="274"/>
      <c r="E126" s="450"/>
      <c r="F126" s="383"/>
      <c r="G126" s="383"/>
      <c r="H126" s="383"/>
      <c r="I126" s="383"/>
      <c r="J126" s="478"/>
      <c r="K126" s="381">
        <f t="shared" si="3"/>
        <v>0</v>
      </c>
      <c r="L126" s="450"/>
      <c r="M126" s="383"/>
      <c r="N126" s="383"/>
      <c r="O126" s="383"/>
      <c r="P126" s="383"/>
      <c r="Q126" s="478"/>
      <c r="R126" s="381">
        <f t="shared" si="4"/>
        <v>0</v>
      </c>
      <c r="S126" s="450"/>
      <c r="T126" s="387" t="str">
        <f>IFERROR(VLOOKUP(_xlfn.NUMBERVALUE(LEFT(S126,FIND("-",S126)-1)),A2_SaLi!$B$8:$E$507,4,0),IFERROR(VLOOKUP(LEFT(S126,FIND("-",S126)-1),A2_SaLi!$B$8:$E$507,4,0),""))</f>
        <v/>
      </c>
      <c r="U126" s="478"/>
      <c r="V126" s="450"/>
      <c r="W126" s="387" t="str">
        <f>IFERROR(VLOOKUP(_xlfn.NUMBERVALUE(LEFT(V126,FIND("-",V126)-1)),A2_SaLi!$B$8:$E$507,4,0),IFERROR(VLOOKUP(LEFT(V126,FIND("-",V126)-1),A2_SaLi!$B$8:$E$507,4,0),""))</f>
        <v/>
      </c>
      <c r="X126" s="383"/>
      <c r="Y126" s="450"/>
      <c r="Z126" s="387" t="str">
        <f>IFERROR(VLOOKUP(_xlfn.NUMBERVALUE(LEFT(Y126,FIND("-",Y126)-1)),A2_SaLi!$B$8:$E$507,4,0),IFERROR(VLOOKUP(LEFT(Y126,FIND("-",Y126)-1),A2_SaLi!$B$8:$E$507,4,0),""))</f>
        <v/>
      </c>
      <c r="AA126" s="383"/>
      <c r="AB126" s="450"/>
      <c r="AC126" s="387" t="str">
        <f>IFERROR(VLOOKUP(_xlfn.NUMBERVALUE(LEFT(AB126,FIND("-",AB126)-1)),A2_SaLi!$B$8:$E$507,4,0),IFERROR(VLOOKUP(LEFT(AB126,FIND("-",AB126)-1),A2_SaLi!$B$8:$E$507,4,0),""))</f>
        <v/>
      </c>
      <c r="AD126" s="465"/>
    </row>
    <row r="127" spans="1:30" x14ac:dyDescent="0.25">
      <c r="A127" s="269"/>
      <c r="B127" s="54"/>
      <c r="C127" s="54"/>
      <c r="D127" s="274"/>
      <c r="E127" s="450"/>
      <c r="F127" s="383"/>
      <c r="G127" s="383"/>
      <c r="H127" s="383"/>
      <c r="I127" s="383"/>
      <c r="J127" s="478"/>
      <c r="K127" s="381">
        <f t="shared" si="3"/>
        <v>0</v>
      </c>
      <c r="L127" s="450"/>
      <c r="M127" s="383"/>
      <c r="N127" s="383"/>
      <c r="O127" s="383"/>
      <c r="P127" s="383"/>
      <c r="Q127" s="478"/>
      <c r="R127" s="381">
        <f t="shared" si="4"/>
        <v>0</v>
      </c>
      <c r="S127" s="450"/>
      <c r="T127" s="387" t="str">
        <f>IFERROR(VLOOKUP(_xlfn.NUMBERVALUE(LEFT(S127,FIND("-",S127)-1)),A2_SaLi!$B$8:$E$507,4,0),IFERROR(VLOOKUP(LEFT(S127,FIND("-",S127)-1),A2_SaLi!$B$8:$E$507,4,0),""))</f>
        <v/>
      </c>
      <c r="U127" s="478"/>
      <c r="V127" s="450"/>
      <c r="W127" s="387" t="str">
        <f>IFERROR(VLOOKUP(_xlfn.NUMBERVALUE(LEFT(V127,FIND("-",V127)-1)),A2_SaLi!$B$8:$E$507,4,0),IFERROR(VLOOKUP(LEFT(V127,FIND("-",V127)-1),A2_SaLi!$B$8:$E$507,4,0),""))</f>
        <v/>
      </c>
      <c r="X127" s="383"/>
      <c r="Y127" s="450"/>
      <c r="Z127" s="387" t="str">
        <f>IFERROR(VLOOKUP(_xlfn.NUMBERVALUE(LEFT(Y127,FIND("-",Y127)-1)),A2_SaLi!$B$8:$E$507,4,0),IFERROR(VLOOKUP(LEFT(Y127,FIND("-",Y127)-1),A2_SaLi!$B$8:$E$507,4,0),""))</f>
        <v/>
      </c>
      <c r="AA127" s="383"/>
      <c r="AB127" s="450"/>
      <c r="AC127" s="387" t="str">
        <f>IFERROR(VLOOKUP(_xlfn.NUMBERVALUE(LEFT(AB127,FIND("-",AB127)-1)),A2_SaLi!$B$8:$E$507,4,0),IFERROR(VLOOKUP(LEFT(AB127,FIND("-",AB127)-1),A2_SaLi!$B$8:$E$507,4,0),""))</f>
        <v/>
      </c>
      <c r="AD127" s="465"/>
    </row>
    <row r="128" spans="1:30" x14ac:dyDescent="0.25">
      <c r="A128" s="269"/>
      <c r="B128" s="54"/>
      <c r="C128" s="54"/>
      <c r="D128" s="274"/>
      <c r="E128" s="450"/>
      <c r="F128" s="383"/>
      <c r="G128" s="383"/>
      <c r="H128" s="383"/>
      <c r="I128" s="383"/>
      <c r="J128" s="478"/>
      <c r="K128" s="381">
        <f t="shared" si="3"/>
        <v>0</v>
      </c>
      <c r="L128" s="450"/>
      <c r="M128" s="383"/>
      <c r="N128" s="383"/>
      <c r="O128" s="383"/>
      <c r="P128" s="383"/>
      <c r="Q128" s="478"/>
      <c r="R128" s="381">
        <f t="shared" si="4"/>
        <v>0</v>
      </c>
      <c r="S128" s="450"/>
      <c r="T128" s="387" t="str">
        <f>IFERROR(VLOOKUP(_xlfn.NUMBERVALUE(LEFT(S128,FIND("-",S128)-1)),A2_SaLi!$B$8:$E$507,4,0),IFERROR(VLOOKUP(LEFT(S128,FIND("-",S128)-1),A2_SaLi!$B$8:$E$507,4,0),""))</f>
        <v/>
      </c>
      <c r="U128" s="478"/>
      <c r="V128" s="450"/>
      <c r="W128" s="387" t="str">
        <f>IFERROR(VLOOKUP(_xlfn.NUMBERVALUE(LEFT(V128,FIND("-",V128)-1)),A2_SaLi!$B$8:$E$507,4,0),IFERROR(VLOOKUP(LEFT(V128,FIND("-",V128)-1),A2_SaLi!$B$8:$E$507,4,0),""))</f>
        <v/>
      </c>
      <c r="X128" s="383"/>
      <c r="Y128" s="450"/>
      <c r="Z128" s="387" t="str">
        <f>IFERROR(VLOOKUP(_xlfn.NUMBERVALUE(LEFT(Y128,FIND("-",Y128)-1)),A2_SaLi!$B$8:$E$507,4,0),IFERROR(VLOOKUP(LEFT(Y128,FIND("-",Y128)-1),A2_SaLi!$B$8:$E$507,4,0),""))</f>
        <v/>
      </c>
      <c r="AA128" s="383"/>
      <c r="AB128" s="450"/>
      <c r="AC128" s="387" t="str">
        <f>IFERROR(VLOOKUP(_xlfn.NUMBERVALUE(LEFT(AB128,FIND("-",AB128)-1)),A2_SaLi!$B$8:$E$507,4,0),IFERROR(VLOOKUP(LEFT(AB128,FIND("-",AB128)-1),A2_SaLi!$B$8:$E$507,4,0),""))</f>
        <v/>
      </c>
      <c r="AD128" s="465"/>
    </row>
    <row r="129" spans="1:30" x14ac:dyDescent="0.25">
      <c r="A129" s="269"/>
      <c r="B129" s="54"/>
      <c r="C129" s="54"/>
      <c r="D129" s="274"/>
      <c r="E129" s="450"/>
      <c r="F129" s="383"/>
      <c r="G129" s="383"/>
      <c r="H129" s="383"/>
      <c r="I129" s="383"/>
      <c r="J129" s="478"/>
      <c r="K129" s="381">
        <f t="shared" si="3"/>
        <v>0</v>
      </c>
      <c r="L129" s="450"/>
      <c r="M129" s="383"/>
      <c r="N129" s="383"/>
      <c r="O129" s="383"/>
      <c r="P129" s="383"/>
      <c r="Q129" s="478"/>
      <c r="R129" s="381">
        <f t="shared" si="4"/>
        <v>0</v>
      </c>
      <c r="S129" s="450"/>
      <c r="T129" s="387" t="str">
        <f>IFERROR(VLOOKUP(_xlfn.NUMBERVALUE(LEFT(S129,FIND("-",S129)-1)),A2_SaLi!$B$8:$E$507,4,0),IFERROR(VLOOKUP(LEFT(S129,FIND("-",S129)-1),A2_SaLi!$B$8:$E$507,4,0),""))</f>
        <v/>
      </c>
      <c r="U129" s="478"/>
      <c r="V129" s="450"/>
      <c r="W129" s="387" t="str">
        <f>IFERROR(VLOOKUP(_xlfn.NUMBERVALUE(LEFT(V129,FIND("-",V129)-1)),A2_SaLi!$B$8:$E$507,4,0),IFERROR(VLOOKUP(LEFT(V129,FIND("-",V129)-1),A2_SaLi!$B$8:$E$507,4,0),""))</f>
        <v/>
      </c>
      <c r="X129" s="383"/>
      <c r="Y129" s="450"/>
      <c r="Z129" s="387" t="str">
        <f>IFERROR(VLOOKUP(_xlfn.NUMBERVALUE(LEFT(Y129,FIND("-",Y129)-1)),A2_SaLi!$B$8:$E$507,4,0),IFERROR(VLOOKUP(LEFT(Y129,FIND("-",Y129)-1),A2_SaLi!$B$8:$E$507,4,0),""))</f>
        <v/>
      </c>
      <c r="AA129" s="383"/>
      <c r="AB129" s="450"/>
      <c r="AC129" s="387" t="str">
        <f>IFERROR(VLOOKUP(_xlfn.NUMBERVALUE(LEFT(AB129,FIND("-",AB129)-1)),A2_SaLi!$B$8:$E$507,4,0),IFERROR(VLOOKUP(LEFT(AB129,FIND("-",AB129)-1),A2_SaLi!$B$8:$E$507,4,0),""))</f>
        <v/>
      </c>
      <c r="AD129" s="465"/>
    </row>
    <row r="130" spans="1:30" x14ac:dyDescent="0.25">
      <c r="A130" s="269"/>
      <c r="B130" s="54"/>
      <c r="C130" s="54"/>
      <c r="D130" s="274"/>
      <c r="E130" s="450"/>
      <c r="F130" s="383"/>
      <c r="G130" s="383"/>
      <c r="H130" s="383"/>
      <c r="I130" s="383"/>
      <c r="J130" s="478"/>
      <c r="K130" s="381">
        <f t="shared" si="3"/>
        <v>0</v>
      </c>
      <c r="L130" s="450"/>
      <c r="M130" s="383"/>
      <c r="N130" s="383"/>
      <c r="O130" s="383"/>
      <c r="P130" s="383"/>
      <c r="Q130" s="478"/>
      <c r="R130" s="381">
        <f t="shared" si="4"/>
        <v>0</v>
      </c>
      <c r="S130" s="450"/>
      <c r="T130" s="387" t="str">
        <f>IFERROR(VLOOKUP(_xlfn.NUMBERVALUE(LEFT(S130,FIND("-",S130)-1)),A2_SaLi!$B$8:$E$507,4,0),IFERROR(VLOOKUP(LEFT(S130,FIND("-",S130)-1),A2_SaLi!$B$8:$E$507,4,0),""))</f>
        <v/>
      </c>
      <c r="U130" s="478"/>
      <c r="V130" s="450"/>
      <c r="W130" s="387" t="str">
        <f>IFERROR(VLOOKUP(_xlfn.NUMBERVALUE(LEFT(V130,FIND("-",V130)-1)),A2_SaLi!$B$8:$E$507,4,0),IFERROR(VLOOKUP(LEFT(V130,FIND("-",V130)-1),A2_SaLi!$B$8:$E$507,4,0),""))</f>
        <v/>
      </c>
      <c r="X130" s="383"/>
      <c r="Y130" s="450"/>
      <c r="Z130" s="387" t="str">
        <f>IFERROR(VLOOKUP(_xlfn.NUMBERVALUE(LEFT(Y130,FIND("-",Y130)-1)),A2_SaLi!$B$8:$E$507,4,0),IFERROR(VLOOKUP(LEFT(Y130,FIND("-",Y130)-1),A2_SaLi!$B$8:$E$507,4,0),""))</f>
        <v/>
      </c>
      <c r="AA130" s="383"/>
      <c r="AB130" s="450"/>
      <c r="AC130" s="387" t="str">
        <f>IFERROR(VLOOKUP(_xlfn.NUMBERVALUE(LEFT(AB130,FIND("-",AB130)-1)),A2_SaLi!$B$8:$E$507,4,0),IFERROR(VLOOKUP(LEFT(AB130,FIND("-",AB130)-1),A2_SaLi!$B$8:$E$507,4,0),""))</f>
        <v/>
      </c>
      <c r="AD130" s="465"/>
    </row>
    <row r="131" spans="1:30" x14ac:dyDescent="0.25">
      <c r="A131" s="269"/>
      <c r="B131" s="54"/>
      <c r="C131" s="54"/>
      <c r="D131" s="274"/>
      <c r="E131" s="450"/>
      <c r="F131" s="383"/>
      <c r="G131" s="383"/>
      <c r="H131" s="383"/>
      <c r="I131" s="383"/>
      <c r="J131" s="478"/>
      <c r="K131" s="381">
        <f t="shared" si="3"/>
        <v>0</v>
      </c>
      <c r="L131" s="450"/>
      <c r="M131" s="383"/>
      <c r="N131" s="383"/>
      <c r="O131" s="383"/>
      <c r="P131" s="383"/>
      <c r="Q131" s="478"/>
      <c r="R131" s="381">
        <f t="shared" si="4"/>
        <v>0</v>
      </c>
      <c r="S131" s="450"/>
      <c r="T131" s="387" t="str">
        <f>IFERROR(VLOOKUP(_xlfn.NUMBERVALUE(LEFT(S131,FIND("-",S131)-1)),A2_SaLi!$B$8:$E$507,4,0),IFERROR(VLOOKUP(LEFT(S131,FIND("-",S131)-1),A2_SaLi!$B$8:$E$507,4,0),""))</f>
        <v/>
      </c>
      <c r="U131" s="478"/>
      <c r="V131" s="450"/>
      <c r="W131" s="387" t="str">
        <f>IFERROR(VLOOKUP(_xlfn.NUMBERVALUE(LEFT(V131,FIND("-",V131)-1)),A2_SaLi!$B$8:$E$507,4,0),IFERROR(VLOOKUP(LEFT(V131,FIND("-",V131)-1),A2_SaLi!$B$8:$E$507,4,0),""))</f>
        <v/>
      </c>
      <c r="X131" s="383"/>
      <c r="Y131" s="450"/>
      <c r="Z131" s="387" t="str">
        <f>IFERROR(VLOOKUP(_xlfn.NUMBERVALUE(LEFT(Y131,FIND("-",Y131)-1)),A2_SaLi!$B$8:$E$507,4,0),IFERROR(VLOOKUP(LEFT(Y131,FIND("-",Y131)-1),A2_SaLi!$B$8:$E$507,4,0),""))</f>
        <v/>
      </c>
      <c r="AA131" s="383"/>
      <c r="AB131" s="450"/>
      <c r="AC131" s="387" t="str">
        <f>IFERROR(VLOOKUP(_xlfn.NUMBERVALUE(LEFT(AB131,FIND("-",AB131)-1)),A2_SaLi!$B$8:$E$507,4,0),IFERROR(VLOOKUP(LEFT(AB131,FIND("-",AB131)-1),A2_SaLi!$B$8:$E$507,4,0),""))</f>
        <v/>
      </c>
      <c r="AD131" s="465"/>
    </row>
    <row r="132" spans="1:30" x14ac:dyDescent="0.25">
      <c r="A132" s="269"/>
      <c r="B132" s="54"/>
      <c r="C132" s="54"/>
      <c r="D132" s="274"/>
      <c r="E132" s="450"/>
      <c r="F132" s="383"/>
      <c r="G132" s="383"/>
      <c r="H132" s="383"/>
      <c r="I132" s="383"/>
      <c r="J132" s="478"/>
      <c r="K132" s="381">
        <f t="shared" si="3"/>
        <v>0</v>
      </c>
      <c r="L132" s="450"/>
      <c r="M132" s="383"/>
      <c r="N132" s="383"/>
      <c r="O132" s="383"/>
      <c r="P132" s="383"/>
      <c r="Q132" s="478"/>
      <c r="R132" s="381">
        <f t="shared" si="4"/>
        <v>0</v>
      </c>
      <c r="S132" s="450"/>
      <c r="T132" s="387" t="str">
        <f>IFERROR(VLOOKUP(_xlfn.NUMBERVALUE(LEFT(S132,FIND("-",S132)-1)),A2_SaLi!$B$8:$E$507,4,0),IFERROR(VLOOKUP(LEFT(S132,FIND("-",S132)-1),A2_SaLi!$B$8:$E$507,4,0),""))</f>
        <v/>
      </c>
      <c r="U132" s="478"/>
      <c r="V132" s="450"/>
      <c r="W132" s="387" t="str">
        <f>IFERROR(VLOOKUP(_xlfn.NUMBERVALUE(LEFT(V132,FIND("-",V132)-1)),A2_SaLi!$B$8:$E$507,4,0),IFERROR(VLOOKUP(LEFT(V132,FIND("-",V132)-1),A2_SaLi!$B$8:$E$507,4,0),""))</f>
        <v/>
      </c>
      <c r="X132" s="383"/>
      <c r="Y132" s="450"/>
      <c r="Z132" s="387" t="str">
        <f>IFERROR(VLOOKUP(_xlfn.NUMBERVALUE(LEFT(Y132,FIND("-",Y132)-1)),A2_SaLi!$B$8:$E$507,4,0),IFERROR(VLOOKUP(LEFT(Y132,FIND("-",Y132)-1),A2_SaLi!$B$8:$E$507,4,0),""))</f>
        <v/>
      </c>
      <c r="AA132" s="383"/>
      <c r="AB132" s="450"/>
      <c r="AC132" s="387" t="str">
        <f>IFERROR(VLOOKUP(_xlfn.NUMBERVALUE(LEFT(AB132,FIND("-",AB132)-1)),A2_SaLi!$B$8:$E$507,4,0),IFERROR(VLOOKUP(LEFT(AB132,FIND("-",AB132)-1),A2_SaLi!$B$8:$E$507,4,0),""))</f>
        <v/>
      </c>
      <c r="AD132" s="465"/>
    </row>
    <row r="133" spans="1:30" x14ac:dyDescent="0.25">
      <c r="A133" s="269"/>
      <c r="B133" s="54"/>
      <c r="C133" s="54"/>
      <c r="D133" s="274"/>
      <c r="E133" s="450"/>
      <c r="F133" s="383"/>
      <c r="G133" s="383"/>
      <c r="H133" s="383"/>
      <c r="I133" s="383"/>
      <c r="J133" s="478"/>
      <c r="K133" s="381">
        <f t="shared" si="3"/>
        <v>0</v>
      </c>
      <c r="L133" s="450"/>
      <c r="M133" s="383"/>
      <c r="N133" s="383"/>
      <c r="O133" s="383"/>
      <c r="P133" s="383"/>
      <c r="Q133" s="478"/>
      <c r="R133" s="381">
        <f t="shared" si="4"/>
        <v>0</v>
      </c>
      <c r="S133" s="450"/>
      <c r="T133" s="387" t="str">
        <f>IFERROR(VLOOKUP(_xlfn.NUMBERVALUE(LEFT(S133,FIND("-",S133)-1)),A2_SaLi!$B$8:$E$507,4,0),IFERROR(VLOOKUP(LEFT(S133,FIND("-",S133)-1),A2_SaLi!$B$8:$E$507,4,0),""))</f>
        <v/>
      </c>
      <c r="U133" s="478"/>
      <c r="V133" s="450"/>
      <c r="W133" s="387" t="str">
        <f>IFERROR(VLOOKUP(_xlfn.NUMBERVALUE(LEFT(V133,FIND("-",V133)-1)),A2_SaLi!$B$8:$E$507,4,0),IFERROR(VLOOKUP(LEFT(V133,FIND("-",V133)-1),A2_SaLi!$B$8:$E$507,4,0),""))</f>
        <v/>
      </c>
      <c r="X133" s="383"/>
      <c r="Y133" s="450"/>
      <c r="Z133" s="387" t="str">
        <f>IFERROR(VLOOKUP(_xlfn.NUMBERVALUE(LEFT(Y133,FIND("-",Y133)-1)),A2_SaLi!$B$8:$E$507,4,0),IFERROR(VLOOKUP(LEFT(Y133,FIND("-",Y133)-1),A2_SaLi!$B$8:$E$507,4,0),""))</f>
        <v/>
      </c>
      <c r="AA133" s="383"/>
      <c r="AB133" s="450"/>
      <c r="AC133" s="387" t="str">
        <f>IFERROR(VLOOKUP(_xlfn.NUMBERVALUE(LEFT(AB133,FIND("-",AB133)-1)),A2_SaLi!$B$8:$E$507,4,0),IFERROR(VLOOKUP(LEFT(AB133,FIND("-",AB133)-1),A2_SaLi!$B$8:$E$507,4,0),""))</f>
        <v/>
      </c>
      <c r="AD133" s="465"/>
    </row>
    <row r="134" spans="1:30" x14ac:dyDescent="0.25">
      <c r="A134" s="269"/>
      <c r="B134" s="54"/>
      <c r="C134" s="54"/>
      <c r="D134" s="274"/>
      <c r="E134" s="450"/>
      <c r="F134" s="383"/>
      <c r="G134" s="383"/>
      <c r="H134" s="383"/>
      <c r="I134" s="383"/>
      <c r="J134" s="478"/>
      <c r="K134" s="381">
        <f t="shared" ref="K134:K197" si="5">E134-F134-G134+H134+I134+J134</f>
        <v>0</v>
      </c>
      <c r="L134" s="450"/>
      <c r="M134" s="383"/>
      <c r="N134" s="383"/>
      <c r="O134" s="383"/>
      <c r="P134" s="383"/>
      <c r="Q134" s="478"/>
      <c r="R134" s="381">
        <f t="shared" ref="R134:R197" si="6">L134-M134-N134+O134+P134+Q134</f>
        <v>0</v>
      </c>
      <c r="S134" s="450"/>
      <c r="T134" s="387" t="str">
        <f>IFERROR(VLOOKUP(_xlfn.NUMBERVALUE(LEFT(S134,FIND("-",S134)-1)),A2_SaLi!$B$8:$E$507,4,0),IFERROR(VLOOKUP(LEFT(S134,FIND("-",S134)-1),A2_SaLi!$B$8:$E$507,4,0),""))</f>
        <v/>
      </c>
      <c r="U134" s="478"/>
      <c r="V134" s="450"/>
      <c r="W134" s="387" t="str">
        <f>IFERROR(VLOOKUP(_xlfn.NUMBERVALUE(LEFT(V134,FIND("-",V134)-1)),A2_SaLi!$B$8:$E$507,4,0),IFERROR(VLOOKUP(LEFT(V134,FIND("-",V134)-1),A2_SaLi!$B$8:$E$507,4,0),""))</f>
        <v/>
      </c>
      <c r="X134" s="383"/>
      <c r="Y134" s="450"/>
      <c r="Z134" s="387" t="str">
        <f>IFERROR(VLOOKUP(_xlfn.NUMBERVALUE(LEFT(Y134,FIND("-",Y134)-1)),A2_SaLi!$B$8:$E$507,4,0),IFERROR(VLOOKUP(LEFT(Y134,FIND("-",Y134)-1),A2_SaLi!$B$8:$E$507,4,0),""))</f>
        <v/>
      </c>
      <c r="AA134" s="383"/>
      <c r="AB134" s="450"/>
      <c r="AC134" s="387" t="str">
        <f>IFERROR(VLOOKUP(_xlfn.NUMBERVALUE(LEFT(AB134,FIND("-",AB134)-1)),A2_SaLi!$B$8:$E$507,4,0),IFERROR(VLOOKUP(LEFT(AB134,FIND("-",AB134)-1),A2_SaLi!$B$8:$E$507,4,0),""))</f>
        <v/>
      </c>
      <c r="AD134" s="465"/>
    </row>
    <row r="135" spans="1:30" x14ac:dyDescent="0.25">
      <c r="A135" s="269"/>
      <c r="B135" s="54"/>
      <c r="C135" s="54"/>
      <c r="D135" s="274"/>
      <c r="E135" s="450"/>
      <c r="F135" s="383"/>
      <c r="G135" s="383"/>
      <c r="H135" s="383"/>
      <c r="I135" s="383"/>
      <c r="J135" s="478"/>
      <c r="K135" s="381">
        <f t="shared" si="5"/>
        <v>0</v>
      </c>
      <c r="L135" s="450"/>
      <c r="M135" s="383"/>
      <c r="N135" s="383"/>
      <c r="O135" s="383"/>
      <c r="P135" s="383"/>
      <c r="Q135" s="478"/>
      <c r="R135" s="381">
        <f t="shared" si="6"/>
        <v>0</v>
      </c>
      <c r="S135" s="450"/>
      <c r="T135" s="387" t="str">
        <f>IFERROR(VLOOKUP(_xlfn.NUMBERVALUE(LEFT(S135,FIND("-",S135)-1)),A2_SaLi!$B$8:$E$507,4,0),IFERROR(VLOOKUP(LEFT(S135,FIND("-",S135)-1),A2_SaLi!$B$8:$E$507,4,0),""))</f>
        <v/>
      </c>
      <c r="U135" s="478"/>
      <c r="V135" s="450"/>
      <c r="W135" s="387" t="str">
        <f>IFERROR(VLOOKUP(_xlfn.NUMBERVALUE(LEFT(V135,FIND("-",V135)-1)),A2_SaLi!$B$8:$E$507,4,0),IFERROR(VLOOKUP(LEFT(V135,FIND("-",V135)-1),A2_SaLi!$B$8:$E$507,4,0),""))</f>
        <v/>
      </c>
      <c r="X135" s="383"/>
      <c r="Y135" s="450"/>
      <c r="Z135" s="387" t="str">
        <f>IFERROR(VLOOKUP(_xlfn.NUMBERVALUE(LEFT(Y135,FIND("-",Y135)-1)),A2_SaLi!$B$8:$E$507,4,0),IFERROR(VLOOKUP(LEFT(Y135,FIND("-",Y135)-1),A2_SaLi!$B$8:$E$507,4,0),""))</f>
        <v/>
      </c>
      <c r="AA135" s="383"/>
      <c r="AB135" s="450"/>
      <c r="AC135" s="387" t="str">
        <f>IFERROR(VLOOKUP(_xlfn.NUMBERVALUE(LEFT(AB135,FIND("-",AB135)-1)),A2_SaLi!$B$8:$E$507,4,0),IFERROR(VLOOKUP(LEFT(AB135,FIND("-",AB135)-1),A2_SaLi!$B$8:$E$507,4,0),""))</f>
        <v/>
      </c>
      <c r="AD135" s="465"/>
    </row>
    <row r="136" spans="1:30" x14ac:dyDescent="0.25">
      <c r="A136" s="269"/>
      <c r="B136" s="54"/>
      <c r="C136" s="54"/>
      <c r="D136" s="274"/>
      <c r="E136" s="450"/>
      <c r="F136" s="383"/>
      <c r="G136" s="383"/>
      <c r="H136" s="383"/>
      <c r="I136" s="383"/>
      <c r="J136" s="478"/>
      <c r="K136" s="381">
        <f t="shared" si="5"/>
        <v>0</v>
      </c>
      <c r="L136" s="450"/>
      <c r="M136" s="383"/>
      <c r="N136" s="383"/>
      <c r="O136" s="383"/>
      <c r="P136" s="383"/>
      <c r="Q136" s="478"/>
      <c r="R136" s="381">
        <f t="shared" si="6"/>
        <v>0</v>
      </c>
      <c r="S136" s="450"/>
      <c r="T136" s="387" t="str">
        <f>IFERROR(VLOOKUP(_xlfn.NUMBERVALUE(LEFT(S136,FIND("-",S136)-1)),A2_SaLi!$B$8:$E$507,4,0),IFERROR(VLOOKUP(LEFT(S136,FIND("-",S136)-1),A2_SaLi!$B$8:$E$507,4,0),""))</f>
        <v/>
      </c>
      <c r="U136" s="478"/>
      <c r="V136" s="450"/>
      <c r="W136" s="387" t="str">
        <f>IFERROR(VLOOKUP(_xlfn.NUMBERVALUE(LEFT(V136,FIND("-",V136)-1)),A2_SaLi!$B$8:$E$507,4,0),IFERROR(VLOOKUP(LEFT(V136,FIND("-",V136)-1),A2_SaLi!$B$8:$E$507,4,0),""))</f>
        <v/>
      </c>
      <c r="X136" s="383"/>
      <c r="Y136" s="450"/>
      <c r="Z136" s="387" t="str">
        <f>IFERROR(VLOOKUP(_xlfn.NUMBERVALUE(LEFT(Y136,FIND("-",Y136)-1)),A2_SaLi!$B$8:$E$507,4,0),IFERROR(VLOOKUP(LEFT(Y136,FIND("-",Y136)-1),A2_SaLi!$B$8:$E$507,4,0),""))</f>
        <v/>
      </c>
      <c r="AA136" s="383"/>
      <c r="AB136" s="450"/>
      <c r="AC136" s="387" t="str">
        <f>IFERROR(VLOOKUP(_xlfn.NUMBERVALUE(LEFT(AB136,FIND("-",AB136)-1)),A2_SaLi!$B$8:$E$507,4,0),IFERROR(VLOOKUP(LEFT(AB136,FIND("-",AB136)-1),A2_SaLi!$B$8:$E$507,4,0),""))</f>
        <v/>
      </c>
      <c r="AD136" s="465"/>
    </row>
    <row r="137" spans="1:30" x14ac:dyDescent="0.25">
      <c r="A137" s="269"/>
      <c r="B137" s="54"/>
      <c r="C137" s="54"/>
      <c r="D137" s="274"/>
      <c r="E137" s="450"/>
      <c r="F137" s="383"/>
      <c r="G137" s="383"/>
      <c r="H137" s="383"/>
      <c r="I137" s="383"/>
      <c r="J137" s="478"/>
      <c r="K137" s="381">
        <f t="shared" si="5"/>
        <v>0</v>
      </c>
      <c r="L137" s="450"/>
      <c r="M137" s="383"/>
      <c r="N137" s="383"/>
      <c r="O137" s="383"/>
      <c r="P137" s="383"/>
      <c r="Q137" s="478"/>
      <c r="R137" s="381">
        <f t="shared" si="6"/>
        <v>0</v>
      </c>
      <c r="S137" s="450"/>
      <c r="T137" s="387" t="str">
        <f>IFERROR(VLOOKUP(_xlfn.NUMBERVALUE(LEFT(S137,FIND("-",S137)-1)),A2_SaLi!$B$8:$E$507,4,0),IFERROR(VLOOKUP(LEFT(S137,FIND("-",S137)-1),A2_SaLi!$B$8:$E$507,4,0),""))</f>
        <v/>
      </c>
      <c r="U137" s="478"/>
      <c r="V137" s="450"/>
      <c r="W137" s="387" t="str">
        <f>IFERROR(VLOOKUP(_xlfn.NUMBERVALUE(LEFT(V137,FIND("-",V137)-1)),A2_SaLi!$B$8:$E$507,4,0),IFERROR(VLOOKUP(LEFT(V137,FIND("-",V137)-1),A2_SaLi!$B$8:$E$507,4,0),""))</f>
        <v/>
      </c>
      <c r="X137" s="383"/>
      <c r="Y137" s="450"/>
      <c r="Z137" s="387" t="str">
        <f>IFERROR(VLOOKUP(_xlfn.NUMBERVALUE(LEFT(Y137,FIND("-",Y137)-1)),A2_SaLi!$B$8:$E$507,4,0),IFERROR(VLOOKUP(LEFT(Y137,FIND("-",Y137)-1),A2_SaLi!$B$8:$E$507,4,0),""))</f>
        <v/>
      </c>
      <c r="AA137" s="383"/>
      <c r="AB137" s="450"/>
      <c r="AC137" s="387" t="str">
        <f>IFERROR(VLOOKUP(_xlfn.NUMBERVALUE(LEFT(AB137,FIND("-",AB137)-1)),A2_SaLi!$B$8:$E$507,4,0),IFERROR(VLOOKUP(LEFT(AB137,FIND("-",AB137)-1),A2_SaLi!$B$8:$E$507,4,0),""))</f>
        <v/>
      </c>
      <c r="AD137" s="465"/>
    </row>
    <row r="138" spans="1:30" x14ac:dyDescent="0.25">
      <c r="A138" s="269"/>
      <c r="B138" s="54"/>
      <c r="C138" s="54"/>
      <c r="D138" s="274"/>
      <c r="E138" s="450"/>
      <c r="F138" s="383"/>
      <c r="G138" s="383"/>
      <c r="H138" s="383"/>
      <c r="I138" s="383"/>
      <c r="J138" s="478"/>
      <c r="K138" s="381">
        <f t="shared" si="5"/>
        <v>0</v>
      </c>
      <c r="L138" s="450"/>
      <c r="M138" s="383"/>
      <c r="N138" s="383"/>
      <c r="O138" s="383"/>
      <c r="P138" s="383"/>
      <c r="Q138" s="478"/>
      <c r="R138" s="381">
        <f t="shared" si="6"/>
        <v>0</v>
      </c>
      <c r="S138" s="450"/>
      <c r="T138" s="387" t="str">
        <f>IFERROR(VLOOKUP(_xlfn.NUMBERVALUE(LEFT(S138,FIND("-",S138)-1)),A2_SaLi!$B$8:$E$507,4,0),IFERROR(VLOOKUP(LEFT(S138,FIND("-",S138)-1),A2_SaLi!$B$8:$E$507,4,0),""))</f>
        <v/>
      </c>
      <c r="U138" s="478"/>
      <c r="V138" s="450"/>
      <c r="W138" s="387" t="str">
        <f>IFERROR(VLOOKUP(_xlfn.NUMBERVALUE(LEFT(V138,FIND("-",V138)-1)),A2_SaLi!$B$8:$E$507,4,0),IFERROR(VLOOKUP(LEFT(V138,FIND("-",V138)-1),A2_SaLi!$B$8:$E$507,4,0),""))</f>
        <v/>
      </c>
      <c r="X138" s="383"/>
      <c r="Y138" s="450"/>
      <c r="Z138" s="387" t="str">
        <f>IFERROR(VLOOKUP(_xlfn.NUMBERVALUE(LEFT(Y138,FIND("-",Y138)-1)),A2_SaLi!$B$8:$E$507,4,0),IFERROR(VLOOKUP(LEFT(Y138,FIND("-",Y138)-1),A2_SaLi!$B$8:$E$507,4,0),""))</f>
        <v/>
      </c>
      <c r="AA138" s="383"/>
      <c r="AB138" s="450"/>
      <c r="AC138" s="387" t="str">
        <f>IFERROR(VLOOKUP(_xlfn.NUMBERVALUE(LEFT(AB138,FIND("-",AB138)-1)),A2_SaLi!$B$8:$E$507,4,0),IFERROR(VLOOKUP(LEFT(AB138,FIND("-",AB138)-1),A2_SaLi!$B$8:$E$507,4,0),""))</f>
        <v/>
      </c>
      <c r="AD138" s="465"/>
    </row>
    <row r="139" spans="1:30" x14ac:dyDescent="0.25">
      <c r="A139" s="269"/>
      <c r="B139" s="54"/>
      <c r="C139" s="54"/>
      <c r="D139" s="274"/>
      <c r="E139" s="450"/>
      <c r="F139" s="383"/>
      <c r="G139" s="383"/>
      <c r="H139" s="383"/>
      <c r="I139" s="383"/>
      <c r="J139" s="478"/>
      <c r="K139" s="381">
        <f t="shared" si="5"/>
        <v>0</v>
      </c>
      <c r="L139" s="450"/>
      <c r="M139" s="383"/>
      <c r="N139" s="383"/>
      <c r="O139" s="383"/>
      <c r="P139" s="383"/>
      <c r="Q139" s="478"/>
      <c r="R139" s="381">
        <f t="shared" si="6"/>
        <v>0</v>
      </c>
      <c r="S139" s="450"/>
      <c r="T139" s="387" t="str">
        <f>IFERROR(VLOOKUP(_xlfn.NUMBERVALUE(LEFT(S139,FIND("-",S139)-1)),A2_SaLi!$B$8:$E$507,4,0),IFERROR(VLOOKUP(LEFT(S139,FIND("-",S139)-1),A2_SaLi!$B$8:$E$507,4,0),""))</f>
        <v/>
      </c>
      <c r="U139" s="478"/>
      <c r="V139" s="450"/>
      <c r="W139" s="387" t="str">
        <f>IFERROR(VLOOKUP(_xlfn.NUMBERVALUE(LEFT(V139,FIND("-",V139)-1)),A2_SaLi!$B$8:$E$507,4,0),IFERROR(VLOOKUP(LEFT(V139,FIND("-",V139)-1),A2_SaLi!$B$8:$E$507,4,0),""))</f>
        <v/>
      </c>
      <c r="X139" s="383"/>
      <c r="Y139" s="450"/>
      <c r="Z139" s="387" t="str">
        <f>IFERROR(VLOOKUP(_xlfn.NUMBERVALUE(LEFT(Y139,FIND("-",Y139)-1)),A2_SaLi!$B$8:$E$507,4,0),IFERROR(VLOOKUP(LEFT(Y139,FIND("-",Y139)-1),A2_SaLi!$B$8:$E$507,4,0),""))</f>
        <v/>
      </c>
      <c r="AA139" s="383"/>
      <c r="AB139" s="450"/>
      <c r="AC139" s="387" t="str">
        <f>IFERROR(VLOOKUP(_xlfn.NUMBERVALUE(LEFT(AB139,FIND("-",AB139)-1)),A2_SaLi!$B$8:$E$507,4,0),IFERROR(VLOOKUP(LEFT(AB139,FIND("-",AB139)-1),A2_SaLi!$B$8:$E$507,4,0),""))</f>
        <v/>
      </c>
      <c r="AD139" s="465"/>
    </row>
    <row r="140" spans="1:30" x14ac:dyDescent="0.25">
      <c r="A140" s="269"/>
      <c r="B140" s="54"/>
      <c r="C140" s="54"/>
      <c r="D140" s="274"/>
      <c r="E140" s="450"/>
      <c r="F140" s="383"/>
      <c r="G140" s="383"/>
      <c r="H140" s="383"/>
      <c r="I140" s="383"/>
      <c r="J140" s="478"/>
      <c r="K140" s="381">
        <f t="shared" si="5"/>
        <v>0</v>
      </c>
      <c r="L140" s="450"/>
      <c r="M140" s="383"/>
      <c r="N140" s="383"/>
      <c r="O140" s="383"/>
      <c r="P140" s="383"/>
      <c r="Q140" s="478"/>
      <c r="R140" s="381">
        <f t="shared" si="6"/>
        <v>0</v>
      </c>
      <c r="S140" s="450"/>
      <c r="T140" s="387" t="str">
        <f>IFERROR(VLOOKUP(_xlfn.NUMBERVALUE(LEFT(S140,FIND("-",S140)-1)),A2_SaLi!$B$8:$E$507,4,0),IFERROR(VLOOKUP(LEFT(S140,FIND("-",S140)-1),A2_SaLi!$B$8:$E$507,4,0),""))</f>
        <v/>
      </c>
      <c r="U140" s="478"/>
      <c r="V140" s="450"/>
      <c r="W140" s="387" t="str">
        <f>IFERROR(VLOOKUP(_xlfn.NUMBERVALUE(LEFT(V140,FIND("-",V140)-1)),A2_SaLi!$B$8:$E$507,4,0),IFERROR(VLOOKUP(LEFT(V140,FIND("-",V140)-1),A2_SaLi!$B$8:$E$507,4,0),""))</f>
        <v/>
      </c>
      <c r="X140" s="383"/>
      <c r="Y140" s="450"/>
      <c r="Z140" s="387" t="str">
        <f>IFERROR(VLOOKUP(_xlfn.NUMBERVALUE(LEFT(Y140,FIND("-",Y140)-1)),A2_SaLi!$B$8:$E$507,4,0),IFERROR(VLOOKUP(LEFT(Y140,FIND("-",Y140)-1),A2_SaLi!$B$8:$E$507,4,0),""))</f>
        <v/>
      </c>
      <c r="AA140" s="383"/>
      <c r="AB140" s="450"/>
      <c r="AC140" s="387" t="str">
        <f>IFERROR(VLOOKUP(_xlfn.NUMBERVALUE(LEFT(AB140,FIND("-",AB140)-1)),A2_SaLi!$B$8:$E$507,4,0),IFERROR(VLOOKUP(LEFT(AB140,FIND("-",AB140)-1),A2_SaLi!$B$8:$E$507,4,0),""))</f>
        <v/>
      </c>
      <c r="AD140" s="465"/>
    </row>
    <row r="141" spans="1:30" x14ac:dyDescent="0.25">
      <c r="A141" s="269"/>
      <c r="B141" s="54"/>
      <c r="C141" s="54"/>
      <c r="D141" s="274"/>
      <c r="E141" s="450"/>
      <c r="F141" s="383"/>
      <c r="G141" s="383"/>
      <c r="H141" s="383"/>
      <c r="I141" s="383"/>
      <c r="J141" s="478"/>
      <c r="K141" s="381">
        <f t="shared" si="5"/>
        <v>0</v>
      </c>
      <c r="L141" s="450"/>
      <c r="M141" s="383"/>
      <c r="N141" s="383"/>
      <c r="O141" s="383"/>
      <c r="P141" s="383"/>
      <c r="Q141" s="478"/>
      <c r="R141" s="381">
        <f t="shared" si="6"/>
        <v>0</v>
      </c>
      <c r="S141" s="450"/>
      <c r="T141" s="387" t="str">
        <f>IFERROR(VLOOKUP(_xlfn.NUMBERVALUE(LEFT(S141,FIND("-",S141)-1)),A2_SaLi!$B$8:$E$507,4,0),IFERROR(VLOOKUP(LEFT(S141,FIND("-",S141)-1),A2_SaLi!$B$8:$E$507,4,0),""))</f>
        <v/>
      </c>
      <c r="U141" s="478"/>
      <c r="V141" s="450"/>
      <c r="W141" s="387" t="str">
        <f>IFERROR(VLOOKUP(_xlfn.NUMBERVALUE(LEFT(V141,FIND("-",V141)-1)),A2_SaLi!$B$8:$E$507,4,0),IFERROR(VLOOKUP(LEFT(V141,FIND("-",V141)-1),A2_SaLi!$B$8:$E$507,4,0),""))</f>
        <v/>
      </c>
      <c r="X141" s="383"/>
      <c r="Y141" s="450"/>
      <c r="Z141" s="387" t="str">
        <f>IFERROR(VLOOKUP(_xlfn.NUMBERVALUE(LEFT(Y141,FIND("-",Y141)-1)),A2_SaLi!$B$8:$E$507,4,0),IFERROR(VLOOKUP(LEFT(Y141,FIND("-",Y141)-1),A2_SaLi!$B$8:$E$507,4,0),""))</f>
        <v/>
      </c>
      <c r="AA141" s="383"/>
      <c r="AB141" s="450"/>
      <c r="AC141" s="387" t="str">
        <f>IFERROR(VLOOKUP(_xlfn.NUMBERVALUE(LEFT(AB141,FIND("-",AB141)-1)),A2_SaLi!$B$8:$E$507,4,0),IFERROR(VLOOKUP(LEFT(AB141,FIND("-",AB141)-1),A2_SaLi!$B$8:$E$507,4,0),""))</f>
        <v/>
      </c>
      <c r="AD141" s="465"/>
    </row>
    <row r="142" spans="1:30" x14ac:dyDescent="0.25">
      <c r="A142" s="269"/>
      <c r="B142" s="54"/>
      <c r="C142" s="54"/>
      <c r="D142" s="274"/>
      <c r="E142" s="450"/>
      <c r="F142" s="383"/>
      <c r="G142" s="383"/>
      <c r="H142" s="383"/>
      <c r="I142" s="383"/>
      <c r="J142" s="478"/>
      <c r="K142" s="381">
        <f t="shared" si="5"/>
        <v>0</v>
      </c>
      <c r="L142" s="450"/>
      <c r="M142" s="383"/>
      <c r="N142" s="383"/>
      <c r="O142" s="383"/>
      <c r="P142" s="383"/>
      <c r="Q142" s="478"/>
      <c r="R142" s="381">
        <f t="shared" si="6"/>
        <v>0</v>
      </c>
      <c r="S142" s="450"/>
      <c r="T142" s="387" t="str">
        <f>IFERROR(VLOOKUP(_xlfn.NUMBERVALUE(LEFT(S142,FIND("-",S142)-1)),A2_SaLi!$B$8:$E$507,4,0),IFERROR(VLOOKUP(LEFT(S142,FIND("-",S142)-1),A2_SaLi!$B$8:$E$507,4,0),""))</f>
        <v/>
      </c>
      <c r="U142" s="478"/>
      <c r="V142" s="450"/>
      <c r="W142" s="387" t="str">
        <f>IFERROR(VLOOKUP(_xlfn.NUMBERVALUE(LEFT(V142,FIND("-",V142)-1)),A2_SaLi!$B$8:$E$507,4,0),IFERROR(VLOOKUP(LEFT(V142,FIND("-",V142)-1),A2_SaLi!$B$8:$E$507,4,0),""))</f>
        <v/>
      </c>
      <c r="X142" s="383"/>
      <c r="Y142" s="450"/>
      <c r="Z142" s="387" t="str">
        <f>IFERROR(VLOOKUP(_xlfn.NUMBERVALUE(LEFT(Y142,FIND("-",Y142)-1)),A2_SaLi!$B$8:$E$507,4,0),IFERROR(VLOOKUP(LEFT(Y142,FIND("-",Y142)-1),A2_SaLi!$B$8:$E$507,4,0),""))</f>
        <v/>
      </c>
      <c r="AA142" s="383"/>
      <c r="AB142" s="450"/>
      <c r="AC142" s="387" t="str">
        <f>IFERROR(VLOOKUP(_xlfn.NUMBERVALUE(LEFT(AB142,FIND("-",AB142)-1)),A2_SaLi!$B$8:$E$507,4,0),IFERROR(VLOOKUP(LEFT(AB142,FIND("-",AB142)-1),A2_SaLi!$B$8:$E$507,4,0),""))</f>
        <v/>
      </c>
      <c r="AD142" s="465"/>
    </row>
    <row r="143" spans="1:30" x14ac:dyDescent="0.25">
      <c r="A143" s="269"/>
      <c r="B143" s="54"/>
      <c r="C143" s="54"/>
      <c r="D143" s="274"/>
      <c r="E143" s="450"/>
      <c r="F143" s="383"/>
      <c r="G143" s="383"/>
      <c r="H143" s="383"/>
      <c r="I143" s="383"/>
      <c r="J143" s="478"/>
      <c r="K143" s="381">
        <f t="shared" si="5"/>
        <v>0</v>
      </c>
      <c r="L143" s="450"/>
      <c r="M143" s="383"/>
      <c r="N143" s="383"/>
      <c r="O143" s="383"/>
      <c r="P143" s="383"/>
      <c r="Q143" s="478"/>
      <c r="R143" s="381">
        <f t="shared" si="6"/>
        <v>0</v>
      </c>
      <c r="S143" s="450"/>
      <c r="T143" s="387" t="str">
        <f>IFERROR(VLOOKUP(_xlfn.NUMBERVALUE(LEFT(S143,FIND("-",S143)-1)),A2_SaLi!$B$8:$E$507,4,0),IFERROR(VLOOKUP(LEFT(S143,FIND("-",S143)-1),A2_SaLi!$B$8:$E$507,4,0),""))</f>
        <v/>
      </c>
      <c r="U143" s="478"/>
      <c r="V143" s="450"/>
      <c r="W143" s="387" t="str">
        <f>IFERROR(VLOOKUP(_xlfn.NUMBERVALUE(LEFT(V143,FIND("-",V143)-1)),A2_SaLi!$B$8:$E$507,4,0),IFERROR(VLOOKUP(LEFT(V143,FIND("-",V143)-1),A2_SaLi!$B$8:$E$507,4,0),""))</f>
        <v/>
      </c>
      <c r="X143" s="383"/>
      <c r="Y143" s="450"/>
      <c r="Z143" s="387" t="str">
        <f>IFERROR(VLOOKUP(_xlfn.NUMBERVALUE(LEFT(Y143,FIND("-",Y143)-1)),A2_SaLi!$B$8:$E$507,4,0),IFERROR(VLOOKUP(LEFT(Y143,FIND("-",Y143)-1),A2_SaLi!$B$8:$E$507,4,0),""))</f>
        <v/>
      </c>
      <c r="AA143" s="383"/>
      <c r="AB143" s="450"/>
      <c r="AC143" s="387" t="str">
        <f>IFERROR(VLOOKUP(_xlfn.NUMBERVALUE(LEFT(AB143,FIND("-",AB143)-1)),A2_SaLi!$B$8:$E$507,4,0),IFERROR(VLOOKUP(LEFT(AB143,FIND("-",AB143)-1),A2_SaLi!$B$8:$E$507,4,0),""))</f>
        <v/>
      </c>
      <c r="AD143" s="465"/>
    </row>
    <row r="144" spans="1:30" x14ac:dyDescent="0.25">
      <c r="A144" s="269"/>
      <c r="B144" s="54"/>
      <c r="C144" s="54"/>
      <c r="D144" s="274"/>
      <c r="E144" s="450"/>
      <c r="F144" s="383"/>
      <c r="G144" s="383"/>
      <c r="H144" s="383"/>
      <c r="I144" s="383"/>
      <c r="J144" s="478"/>
      <c r="K144" s="381">
        <f t="shared" si="5"/>
        <v>0</v>
      </c>
      <c r="L144" s="450"/>
      <c r="M144" s="383"/>
      <c r="N144" s="383"/>
      <c r="O144" s="383"/>
      <c r="P144" s="383"/>
      <c r="Q144" s="478"/>
      <c r="R144" s="381">
        <f t="shared" si="6"/>
        <v>0</v>
      </c>
      <c r="S144" s="450"/>
      <c r="T144" s="387" t="str">
        <f>IFERROR(VLOOKUP(_xlfn.NUMBERVALUE(LEFT(S144,FIND("-",S144)-1)),A2_SaLi!$B$8:$E$507,4,0),IFERROR(VLOOKUP(LEFT(S144,FIND("-",S144)-1),A2_SaLi!$B$8:$E$507,4,0),""))</f>
        <v/>
      </c>
      <c r="U144" s="478"/>
      <c r="V144" s="450"/>
      <c r="W144" s="387" t="str">
        <f>IFERROR(VLOOKUP(_xlfn.NUMBERVALUE(LEFT(V144,FIND("-",V144)-1)),A2_SaLi!$B$8:$E$507,4,0),IFERROR(VLOOKUP(LEFT(V144,FIND("-",V144)-1),A2_SaLi!$B$8:$E$507,4,0),""))</f>
        <v/>
      </c>
      <c r="X144" s="383"/>
      <c r="Y144" s="450"/>
      <c r="Z144" s="387" t="str">
        <f>IFERROR(VLOOKUP(_xlfn.NUMBERVALUE(LEFT(Y144,FIND("-",Y144)-1)),A2_SaLi!$B$8:$E$507,4,0),IFERROR(VLOOKUP(LEFT(Y144,FIND("-",Y144)-1),A2_SaLi!$B$8:$E$507,4,0),""))</f>
        <v/>
      </c>
      <c r="AA144" s="383"/>
      <c r="AB144" s="450"/>
      <c r="AC144" s="387" t="str">
        <f>IFERROR(VLOOKUP(_xlfn.NUMBERVALUE(LEFT(AB144,FIND("-",AB144)-1)),A2_SaLi!$B$8:$E$507,4,0),IFERROR(VLOOKUP(LEFT(AB144,FIND("-",AB144)-1),A2_SaLi!$B$8:$E$507,4,0),""))</f>
        <v/>
      </c>
      <c r="AD144" s="465"/>
    </row>
    <row r="145" spans="1:30" x14ac:dyDescent="0.25">
      <c r="A145" s="269"/>
      <c r="B145" s="54"/>
      <c r="C145" s="54"/>
      <c r="D145" s="274"/>
      <c r="E145" s="450"/>
      <c r="F145" s="383"/>
      <c r="G145" s="383"/>
      <c r="H145" s="383"/>
      <c r="I145" s="383"/>
      <c r="J145" s="478"/>
      <c r="K145" s="381">
        <f t="shared" si="5"/>
        <v>0</v>
      </c>
      <c r="L145" s="450"/>
      <c r="M145" s="383"/>
      <c r="N145" s="383"/>
      <c r="O145" s="383"/>
      <c r="P145" s="383"/>
      <c r="Q145" s="478"/>
      <c r="R145" s="381">
        <f t="shared" si="6"/>
        <v>0</v>
      </c>
      <c r="S145" s="450"/>
      <c r="T145" s="387" t="str">
        <f>IFERROR(VLOOKUP(_xlfn.NUMBERVALUE(LEFT(S145,FIND("-",S145)-1)),A2_SaLi!$B$8:$E$507,4,0),IFERROR(VLOOKUP(LEFT(S145,FIND("-",S145)-1),A2_SaLi!$B$8:$E$507,4,0),""))</f>
        <v/>
      </c>
      <c r="U145" s="478"/>
      <c r="V145" s="450"/>
      <c r="W145" s="387" t="str">
        <f>IFERROR(VLOOKUP(_xlfn.NUMBERVALUE(LEFT(V145,FIND("-",V145)-1)),A2_SaLi!$B$8:$E$507,4,0),IFERROR(VLOOKUP(LEFT(V145,FIND("-",V145)-1),A2_SaLi!$B$8:$E$507,4,0),""))</f>
        <v/>
      </c>
      <c r="X145" s="383"/>
      <c r="Y145" s="450"/>
      <c r="Z145" s="387" t="str">
        <f>IFERROR(VLOOKUP(_xlfn.NUMBERVALUE(LEFT(Y145,FIND("-",Y145)-1)),A2_SaLi!$B$8:$E$507,4,0),IFERROR(VLOOKUP(LEFT(Y145,FIND("-",Y145)-1),A2_SaLi!$B$8:$E$507,4,0),""))</f>
        <v/>
      </c>
      <c r="AA145" s="383"/>
      <c r="AB145" s="450"/>
      <c r="AC145" s="387" t="str">
        <f>IFERROR(VLOOKUP(_xlfn.NUMBERVALUE(LEFT(AB145,FIND("-",AB145)-1)),A2_SaLi!$B$8:$E$507,4,0),IFERROR(VLOOKUP(LEFT(AB145,FIND("-",AB145)-1),A2_SaLi!$B$8:$E$507,4,0),""))</f>
        <v/>
      </c>
      <c r="AD145" s="465"/>
    </row>
    <row r="146" spans="1:30" x14ac:dyDescent="0.25">
      <c r="A146" s="269"/>
      <c r="B146" s="54"/>
      <c r="C146" s="54"/>
      <c r="D146" s="274"/>
      <c r="E146" s="450"/>
      <c r="F146" s="383"/>
      <c r="G146" s="383"/>
      <c r="H146" s="383"/>
      <c r="I146" s="383"/>
      <c r="J146" s="478"/>
      <c r="K146" s="381">
        <f t="shared" si="5"/>
        <v>0</v>
      </c>
      <c r="L146" s="450"/>
      <c r="M146" s="383"/>
      <c r="N146" s="383"/>
      <c r="O146" s="383"/>
      <c r="P146" s="383"/>
      <c r="Q146" s="478"/>
      <c r="R146" s="381">
        <f t="shared" si="6"/>
        <v>0</v>
      </c>
      <c r="S146" s="450"/>
      <c r="T146" s="387" t="str">
        <f>IFERROR(VLOOKUP(_xlfn.NUMBERVALUE(LEFT(S146,FIND("-",S146)-1)),A2_SaLi!$B$8:$E$507,4,0),IFERROR(VLOOKUP(LEFT(S146,FIND("-",S146)-1),A2_SaLi!$B$8:$E$507,4,0),""))</f>
        <v/>
      </c>
      <c r="U146" s="478"/>
      <c r="V146" s="450"/>
      <c r="W146" s="387" t="str">
        <f>IFERROR(VLOOKUP(_xlfn.NUMBERVALUE(LEFT(V146,FIND("-",V146)-1)),A2_SaLi!$B$8:$E$507,4,0),IFERROR(VLOOKUP(LEFT(V146,FIND("-",V146)-1),A2_SaLi!$B$8:$E$507,4,0),""))</f>
        <v/>
      </c>
      <c r="X146" s="383"/>
      <c r="Y146" s="450"/>
      <c r="Z146" s="387" t="str">
        <f>IFERROR(VLOOKUP(_xlfn.NUMBERVALUE(LEFT(Y146,FIND("-",Y146)-1)),A2_SaLi!$B$8:$E$507,4,0),IFERROR(VLOOKUP(LEFT(Y146,FIND("-",Y146)-1),A2_SaLi!$B$8:$E$507,4,0),""))</f>
        <v/>
      </c>
      <c r="AA146" s="383"/>
      <c r="AB146" s="450"/>
      <c r="AC146" s="387" t="str">
        <f>IFERROR(VLOOKUP(_xlfn.NUMBERVALUE(LEFT(AB146,FIND("-",AB146)-1)),A2_SaLi!$B$8:$E$507,4,0),IFERROR(VLOOKUP(LEFT(AB146,FIND("-",AB146)-1),A2_SaLi!$B$8:$E$507,4,0),""))</f>
        <v/>
      </c>
      <c r="AD146" s="465"/>
    </row>
    <row r="147" spans="1:30" x14ac:dyDescent="0.25">
      <c r="A147" s="269"/>
      <c r="B147" s="54"/>
      <c r="C147" s="54"/>
      <c r="D147" s="274"/>
      <c r="E147" s="450"/>
      <c r="F147" s="383"/>
      <c r="G147" s="383"/>
      <c r="H147" s="383"/>
      <c r="I147" s="383"/>
      <c r="J147" s="478"/>
      <c r="K147" s="381">
        <f t="shared" si="5"/>
        <v>0</v>
      </c>
      <c r="L147" s="450"/>
      <c r="M147" s="383"/>
      <c r="N147" s="383"/>
      <c r="O147" s="383"/>
      <c r="P147" s="383"/>
      <c r="Q147" s="478"/>
      <c r="R147" s="381">
        <f t="shared" si="6"/>
        <v>0</v>
      </c>
      <c r="S147" s="450"/>
      <c r="T147" s="387" t="str">
        <f>IFERROR(VLOOKUP(_xlfn.NUMBERVALUE(LEFT(S147,FIND("-",S147)-1)),A2_SaLi!$B$8:$E$507,4,0),IFERROR(VLOOKUP(LEFT(S147,FIND("-",S147)-1),A2_SaLi!$B$8:$E$507,4,0),""))</f>
        <v/>
      </c>
      <c r="U147" s="478"/>
      <c r="V147" s="450"/>
      <c r="W147" s="387" t="str">
        <f>IFERROR(VLOOKUP(_xlfn.NUMBERVALUE(LEFT(V147,FIND("-",V147)-1)),A2_SaLi!$B$8:$E$507,4,0),IFERROR(VLOOKUP(LEFT(V147,FIND("-",V147)-1),A2_SaLi!$B$8:$E$507,4,0),""))</f>
        <v/>
      </c>
      <c r="X147" s="383"/>
      <c r="Y147" s="450"/>
      <c r="Z147" s="387" t="str">
        <f>IFERROR(VLOOKUP(_xlfn.NUMBERVALUE(LEFT(Y147,FIND("-",Y147)-1)),A2_SaLi!$B$8:$E$507,4,0),IFERROR(VLOOKUP(LEFT(Y147,FIND("-",Y147)-1),A2_SaLi!$B$8:$E$507,4,0),""))</f>
        <v/>
      </c>
      <c r="AA147" s="383"/>
      <c r="AB147" s="450"/>
      <c r="AC147" s="387" t="str">
        <f>IFERROR(VLOOKUP(_xlfn.NUMBERVALUE(LEFT(AB147,FIND("-",AB147)-1)),A2_SaLi!$B$8:$E$507,4,0),IFERROR(VLOOKUP(LEFT(AB147,FIND("-",AB147)-1),A2_SaLi!$B$8:$E$507,4,0),""))</f>
        <v/>
      </c>
      <c r="AD147" s="465"/>
    </row>
    <row r="148" spans="1:30" x14ac:dyDescent="0.25">
      <c r="A148" s="269"/>
      <c r="B148" s="54"/>
      <c r="C148" s="54"/>
      <c r="D148" s="274"/>
      <c r="E148" s="450"/>
      <c r="F148" s="383"/>
      <c r="G148" s="383"/>
      <c r="H148" s="383"/>
      <c r="I148" s="383"/>
      <c r="J148" s="478"/>
      <c r="K148" s="381">
        <f t="shared" si="5"/>
        <v>0</v>
      </c>
      <c r="L148" s="450"/>
      <c r="M148" s="383"/>
      <c r="N148" s="383"/>
      <c r="O148" s="383"/>
      <c r="P148" s="383"/>
      <c r="Q148" s="478"/>
      <c r="R148" s="381">
        <f t="shared" si="6"/>
        <v>0</v>
      </c>
      <c r="S148" s="450"/>
      <c r="T148" s="387" t="str">
        <f>IFERROR(VLOOKUP(_xlfn.NUMBERVALUE(LEFT(S148,FIND("-",S148)-1)),A2_SaLi!$B$8:$E$507,4,0),IFERROR(VLOOKUP(LEFT(S148,FIND("-",S148)-1),A2_SaLi!$B$8:$E$507,4,0),""))</f>
        <v/>
      </c>
      <c r="U148" s="478"/>
      <c r="V148" s="450"/>
      <c r="W148" s="387" t="str">
        <f>IFERROR(VLOOKUP(_xlfn.NUMBERVALUE(LEFT(V148,FIND("-",V148)-1)),A2_SaLi!$B$8:$E$507,4,0),IFERROR(VLOOKUP(LEFT(V148,FIND("-",V148)-1),A2_SaLi!$B$8:$E$507,4,0),""))</f>
        <v/>
      </c>
      <c r="X148" s="383"/>
      <c r="Y148" s="450"/>
      <c r="Z148" s="387" t="str">
        <f>IFERROR(VLOOKUP(_xlfn.NUMBERVALUE(LEFT(Y148,FIND("-",Y148)-1)),A2_SaLi!$B$8:$E$507,4,0),IFERROR(VLOOKUP(LEFT(Y148,FIND("-",Y148)-1),A2_SaLi!$B$8:$E$507,4,0),""))</f>
        <v/>
      </c>
      <c r="AA148" s="383"/>
      <c r="AB148" s="450"/>
      <c r="AC148" s="387" t="str">
        <f>IFERROR(VLOOKUP(_xlfn.NUMBERVALUE(LEFT(AB148,FIND("-",AB148)-1)),A2_SaLi!$B$8:$E$507,4,0),IFERROR(VLOOKUP(LEFT(AB148,FIND("-",AB148)-1),A2_SaLi!$B$8:$E$507,4,0),""))</f>
        <v/>
      </c>
      <c r="AD148" s="465"/>
    </row>
    <row r="149" spans="1:30" x14ac:dyDescent="0.25">
      <c r="A149" s="269"/>
      <c r="B149" s="54"/>
      <c r="C149" s="54"/>
      <c r="D149" s="274"/>
      <c r="E149" s="450"/>
      <c r="F149" s="383"/>
      <c r="G149" s="383"/>
      <c r="H149" s="383"/>
      <c r="I149" s="383"/>
      <c r="J149" s="478"/>
      <c r="K149" s="381">
        <f t="shared" si="5"/>
        <v>0</v>
      </c>
      <c r="L149" s="450"/>
      <c r="M149" s="383"/>
      <c r="N149" s="383"/>
      <c r="O149" s="383"/>
      <c r="P149" s="383"/>
      <c r="Q149" s="478"/>
      <c r="R149" s="381">
        <f t="shared" si="6"/>
        <v>0</v>
      </c>
      <c r="S149" s="450"/>
      <c r="T149" s="387" t="str">
        <f>IFERROR(VLOOKUP(_xlfn.NUMBERVALUE(LEFT(S149,FIND("-",S149)-1)),A2_SaLi!$B$8:$E$507,4,0),IFERROR(VLOOKUP(LEFT(S149,FIND("-",S149)-1),A2_SaLi!$B$8:$E$507,4,0),""))</f>
        <v/>
      </c>
      <c r="U149" s="478"/>
      <c r="V149" s="450"/>
      <c r="W149" s="387" t="str">
        <f>IFERROR(VLOOKUP(_xlfn.NUMBERVALUE(LEFT(V149,FIND("-",V149)-1)),A2_SaLi!$B$8:$E$507,4,0),IFERROR(VLOOKUP(LEFT(V149,FIND("-",V149)-1),A2_SaLi!$B$8:$E$507,4,0),""))</f>
        <v/>
      </c>
      <c r="X149" s="383"/>
      <c r="Y149" s="450"/>
      <c r="Z149" s="387" t="str">
        <f>IFERROR(VLOOKUP(_xlfn.NUMBERVALUE(LEFT(Y149,FIND("-",Y149)-1)),A2_SaLi!$B$8:$E$507,4,0),IFERROR(VLOOKUP(LEFT(Y149,FIND("-",Y149)-1),A2_SaLi!$B$8:$E$507,4,0),""))</f>
        <v/>
      </c>
      <c r="AA149" s="383"/>
      <c r="AB149" s="450"/>
      <c r="AC149" s="387" t="str">
        <f>IFERROR(VLOOKUP(_xlfn.NUMBERVALUE(LEFT(AB149,FIND("-",AB149)-1)),A2_SaLi!$B$8:$E$507,4,0),IFERROR(VLOOKUP(LEFT(AB149,FIND("-",AB149)-1),A2_SaLi!$B$8:$E$507,4,0),""))</f>
        <v/>
      </c>
      <c r="AD149" s="465"/>
    </row>
    <row r="150" spans="1:30" x14ac:dyDescent="0.25">
      <c r="A150" s="269"/>
      <c r="B150" s="54"/>
      <c r="C150" s="54"/>
      <c r="D150" s="274"/>
      <c r="E150" s="450"/>
      <c r="F150" s="383"/>
      <c r="G150" s="383"/>
      <c r="H150" s="383"/>
      <c r="I150" s="383"/>
      <c r="J150" s="478"/>
      <c r="K150" s="381">
        <f t="shared" si="5"/>
        <v>0</v>
      </c>
      <c r="L150" s="450"/>
      <c r="M150" s="383"/>
      <c r="N150" s="383"/>
      <c r="O150" s="383"/>
      <c r="P150" s="383"/>
      <c r="Q150" s="478"/>
      <c r="R150" s="381">
        <f t="shared" si="6"/>
        <v>0</v>
      </c>
      <c r="S150" s="450"/>
      <c r="T150" s="387" t="str">
        <f>IFERROR(VLOOKUP(_xlfn.NUMBERVALUE(LEFT(S150,FIND("-",S150)-1)),A2_SaLi!$B$8:$E$507,4,0),IFERROR(VLOOKUP(LEFT(S150,FIND("-",S150)-1),A2_SaLi!$B$8:$E$507,4,0),""))</f>
        <v/>
      </c>
      <c r="U150" s="478"/>
      <c r="V150" s="450"/>
      <c r="W150" s="387" t="str">
        <f>IFERROR(VLOOKUP(_xlfn.NUMBERVALUE(LEFT(V150,FIND("-",V150)-1)),A2_SaLi!$B$8:$E$507,4,0),IFERROR(VLOOKUP(LEFT(V150,FIND("-",V150)-1),A2_SaLi!$B$8:$E$507,4,0),""))</f>
        <v/>
      </c>
      <c r="X150" s="383"/>
      <c r="Y150" s="450"/>
      <c r="Z150" s="387" t="str">
        <f>IFERROR(VLOOKUP(_xlfn.NUMBERVALUE(LEFT(Y150,FIND("-",Y150)-1)),A2_SaLi!$B$8:$E$507,4,0),IFERROR(VLOOKUP(LEFT(Y150,FIND("-",Y150)-1),A2_SaLi!$B$8:$E$507,4,0),""))</f>
        <v/>
      </c>
      <c r="AA150" s="383"/>
      <c r="AB150" s="450"/>
      <c r="AC150" s="387" t="str">
        <f>IFERROR(VLOOKUP(_xlfn.NUMBERVALUE(LEFT(AB150,FIND("-",AB150)-1)),A2_SaLi!$B$8:$E$507,4,0),IFERROR(VLOOKUP(LEFT(AB150,FIND("-",AB150)-1),A2_SaLi!$B$8:$E$507,4,0),""))</f>
        <v/>
      </c>
      <c r="AD150" s="465"/>
    </row>
    <row r="151" spans="1:30" x14ac:dyDescent="0.25">
      <c r="A151" s="269"/>
      <c r="B151" s="54"/>
      <c r="C151" s="54"/>
      <c r="D151" s="274"/>
      <c r="E151" s="450"/>
      <c r="F151" s="383"/>
      <c r="G151" s="383"/>
      <c r="H151" s="383"/>
      <c r="I151" s="383"/>
      <c r="J151" s="478"/>
      <c r="K151" s="381">
        <f t="shared" si="5"/>
        <v>0</v>
      </c>
      <c r="L151" s="450"/>
      <c r="M151" s="383"/>
      <c r="N151" s="383"/>
      <c r="O151" s="383"/>
      <c r="P151" s="383"/>
      <c r="Q151" s="478"/>
      <c r="R151" s="381">
        <f t="shared" si="6"/>
        <v>0</v>
      </c>
      <c r="S151" s="450"/>
      <c r="T151" s="387" t="str">
        <f>IFERROR(VLOOKUP(_xlfn.NUMBERVALUE(LEFT(S151,FIND("-",S151)-1)),A2_SaLi!$B$8:$E$507,4,0),IFERROR(VLOOKUP(LEFT(S151,FIND("-",S151)-1),A2_SaLi!$B$8:$E$507,4,0),""))</f>
        <v/>
      </c>
      <c r="U151" s="478"/>
      <c r="V151" s="450"/>
      <c r="W151" s="387" t="str">
        <f>IFERROR(VLOOKUP(_xlfn.NUMBERVALUE(LEFT(V151,FIND("-",V151)-1)),A2_SaLi!$B$8:$E$507,4,0),IFERROR(VLOOKUP(LEFT(V151,FIND("-",V151)-1),A2_SaLi!$B$8:$E$507,4,0),""))</f>
        <v/>
      </c>
      <c r="X151" s="383"/>
      <c r="Y151" s="450"/>
      <c r="Z151" s="387" t="str">
        <f>IFERROR(VLOOKUP(_xlfn.NUMBERVALUE(LEFT(Y151,FIND("-",Y151)-1)),A2_SaLi!$B$8:$E$507,4,0),IFERROR(VLOOKUP(LEFT(Y151,FIND("-",Y151)-1),A2_SaLi!$B$8:$E$507,4,0),""))</f>
        <v/>
      </c>
      <c r="AA151" s="383"/>
      <c r="AB151" s="450"/>
      <c r="AC151" s="387" t="str">
        <f>IFERROR(VLOOKUP(_xlfn.NUMBERVALUE(LEFT(AB151,FIND("-",AB151)-1)),A2_SaLi!$B$8:$E$507,4,0),IFERROR(VLOOKUP(LEFT(AB151,FIND("-",AB151)-1),A2_SaLi!$B$8:$E$507,4,0),""))</f>
        <v/>
      </c>
      <c r="AD151" s="465"/>
    </row>
    <row r="152" spans="1:30" x14ac:dyDescent="0.25">
      <c r="A152" s="269"/>
      <c r="B152" s="54"/>
      <c r="C152" s="54"/>
      <c r="D152" s="274"/>
      <c r="E152" s="450"/>
      <c r="F152" s="383"/>
      <c r="G152" s="383"/>
      <c r="H152" s="383"/>
      <c r="I152" s="383"/>
      <c r="J152" s="478"/>
      <c r="K152" s="381">
        <f t="shared" si="5"/>
        <v>0</v>
      </c>
      <c r="L152" s="450"/>
      <c r="M152" s="383"/>
      <c r="N152" s="383"/>
      <c r="O152" s="383"/>
      <c r="P152" s="383"/>
      <c r="Q152" s="478"/>
      <c r="R152" s="381">
        <f t="shared" si="6"/>
        <v>0</v>
      </c>
      <c r="S152" s="450"/>
      <c r="T152" s="387" t="str">
        <f>IFERROR(VLOOKUP(_xlfn.NUMBERVALUE(LEFT(S152,FIND("-",S152)-1)),A2_SaLi!$B$8:$E$507,4,0),IFERROR(VLOOKUP(LEFT(S152,FIND("-",S152)-1),A2_SaLi!$B$8:$E$507,4,0),""))</f>
        <v/>
      </c>
      <c r="U152" s="478"/>
      <c r="V152" s="450"/>
      <c r="W152" s="387" t="str">
        <f>IFERROR(VLOOKUP(_xlfn.NUMBERVALUE(LEFT(V152,FIND("-",V152)-1)),A2_SaLi!$B$8:$E$507,4,0),IFERROR(VLOOKUP(LEFT(V152,FIND("-",V152)-1),A2_SaLi!$B$8:$E$507,4,0),""))</f>
        <v/>
      </c>
      <c r="X152" s="383"/>
      <c r="Y152" s="450"/>
      <c r="Z152" s="387" t="str">
        <f>IFERROR(VLOOKUP(_xlfn.NUMBERVALUE(LEFT(Y152,FIND("-",Y152)-1)),A2_SaLi!$B$8:$E$507,4,0),IFERROR(VLOOKUP(LEFT(Y152,FIND("-",Y152)-1),A2_SaLi!$B$8:$E$507,4,0),""))</f>
        <v/>
      </c>
      <c r="AA152" s="383"/>
      <c r="AB152" s="450"/>
      <c r="AC152" s="387" t="str">
        <f>IFERROR(VLOOKUP(_xlfn.NUMBERVALUE(LEFT(AB152,FIND("-",AB152)-1)),A2_SaLi!$B$8:$E$507,4,0),IFERROR(VLOOKUP(LEFT(AB152,FIND("-",AB152)-1),A2_SaLi!$B$8:$E$507,4,0),""))</f>
        <v/>
      </c>
      <c r="AD152" s="465"/>
    </row>
    <row r="153" spans="1:30" x14ac:dyDescent="0.25">
      <c r="A153" s="269"/>
      <c r="B153" s="54"/>
      <c r="C153" s="54"/>
      <c r="D153" s="274"/>
      <c r="E153" s="450"/>
      <c r="F153" s="383"/>
      <c r="G153" s="383"/>
      <c r="H153" s="383"/>
      <c r="I153" s="383"/>
      <c r="J153" s="478"/>
      <c r="K153" s="381">
        <f t="shared" si="5"/>
        <v>0</v>
      </c>
      <c r="L153" s="450"/>
      <c r="M153" s="383"/>
      <c r="N153" s="383"/>
      <c r="O153" s="383"/>
      <c r="P153" s="383"/>
      <c r="Q153" s="478"/>
      <c r="R153" s="381">
        <f t="shared" si="6"/>
        <v>0</v>
      </c>
      <c r="S153" s="450"/>
      <c r="T153" s="387" t="str">
        <f>IFERROR(VLOOKUP(_xlfn.NUMBERVALUE(LEFT(S153,FIND("-",S153)-1)),A2_SaLi!$B$8:$E$507,4,0),IFERROR(VLOOKUP(LEFT(S153,FIND("-",S153)-1),A2_SaLi!$B$8:$E$507,4,0),""))</f>
        <v/>
      </c>
      <c r="U153" s="478"/>
      <c r="V153" s="450"/>
      <c r="W153" s="387" t="str">
        <f>IFERROR(VLOOKUP(_xlfn.NUMBERVALUE(LEFT(V153,FIND("-",V153)-1)),A2_SaLi!$B$8:$E$507,4,0),IFERROR(VLOOKUP(LEFT(V153,FIND("-",V153)-1),A2_SaLi!$B$8:$E$507,4,0),""))</f>
        <v/>
      </c>
      <c r="X153" s="383"/>
      <c r="Y153" s="450"/>
      <c r="Z153" s="387" t="str">
        <f>IFERROR(VLOOKUP(_xlfn.NUMBERVALUE(LEFT(Y153,FIND("-",Y153)-1)),A2_SaLi!$B$8:$E$507,4,0),IFERROR(VLOOKUP(LEFT(Y153,FIND("-",Y153)-1),A2_SaLi!$B$8:$E$507,4,0),""))</f>
        <v/>
      </c>
      <c r="AA153" s="383"/>
      <c r="AB153" s="450"/>
      <c r="AC153" s="387" t="str">
        <f>IFERROR(VLOOKUP(_xlfn.NUMBERVALUE(LEFT(AB153,FIND("-",AB153)-1)),A2_SaLi!$B$8:$E$507,4,0),IFERROR(VLOOKUP(LEFT(AB153,FIND("-",AB153)-1),A2_SaLi!$B$8:$E$507,4,0),""))</f>
        <v/>
      </c>
      <c r="AD153" s="465"/>
    </row>
    <row r="154" spans="1:30" x14ac:dyDescent="0.25">
      <c r="A154" s="269"/>
      <c r="B154" s="54"/>
      <c r="C154" s="54"/>
      <c r="D154" s="274"/>
      <c r="E154" s="450"/>
      <c r="F154" s="383"/>
      <c r="G154" s="383"/>
      <c r="H154" s="383"/>
      <c r="I154" s="383"/>
      <c r="J154" s="478"/>
      <c r="K154" s="381">
        <f t="shared" si="5"/>
        <v>0</v>
      </c>
      <c r="L154" s="450"/>
      <c r="M154" s="383"/>
      <c r="N154" s="383"/>
      <c r="O154" s="383"/>
      <c r="P154" s="383"/>
      <c r="Q154" s="478"/>
      <c r="R154" s="381">
        <f t="shared" si="6"/>
        <v>0</v>
      </c>
      <c r="S154" s="450"/>
      <c r="T154" s="387" t="str">
        <f>IFERROR(VLOOKUP(_xlfn.NUMBERVALUE(LEFT(S154,FIND("-",S154)-1)),A2_SaLi!$B$8:$E$507,4,0),IFERROR(VLOOKUP(LEFT(S154,FIND("-",S154)-1),A2_SaLi!$B$8:$E$507,4,0),""))</f>
        <v/>
      </c>
      <c r="U154" s="478"/>
      <c r="V154" s="450"/>
      <c r="W154" s="387" t="str">
        <f>IFERROR(VLOOKUP(_xlfn.NUMBERVALUE(LEFT(V154,FIND("-",V154)-1)),A2_SaLi!$B$8:$E$507,4,0),IFERROR(VLOOKUP(LEFT(V154,FIND("-",V154)-1),A2_SaLi!$B$8:$E$507,4,0),""))</f>
        <v/>
      </c>
      <c r="X154" s="383"/>
      <c r="Y154" s="450"/>
      <c r="Z154" s="387" t="str">
        <f>IFERROR(VLOOKUP(_xlfn.NUMBERVALUE(LEFT(Y154,FIND("-",Y154)-1)),A2_SaLi!$B$8:$E$507,4,0),IFERROR(VLOOKUP(LEFT(Y154,FIND("-",Y154)-1),A2_SaLi!$B$8:$E$507,4,0),""))</f>
        <v/>
      </c>
      <c r="AA154" s="383"/>
      <c r="AB154" s="450"/>
      <c r="AC154" s="387" t="str">
        <f>IFERROR(VLOOKUP(_xlfn.NUMBERVALUE(LEFT(AB154,FIND("-",AB154)-1)),A2_SaLi!$B$8:$E$507,4,0),IFERROR(VLOOKUP(LEFT(AB154,FIND("-",AB154)-1),A2_SaLi!$B$8:$E$507,4,0),""))</f>
        <v/>
      </c>
      <c r="AD154" s="465"/>
    </row>
    <row r="155" spans="1:30" x14ac:dyDescent="0.25">
      <c r="A155" s="269"/>
      <c r="B155" s="54"/>
      <c r="C155" s="54"/>
      <c r="D155" s="274"/>
      <c r="E155" s="450"/>
      <c r="F155" s="383"/>
      <c r="G155" s="383"/>
      <c r="H155" s="383"/>
      <c r="I155" s="383"/>
      <c r="J155" s="478"/>
      <c r="K155" s="381">
        <f t="shared" si="5"/>
        <v>0</v>
      </c>
      <c r="L155" s="450"/>
      <c r="M155" s="383"/>
      <c r="N155" s="383"/>
      <c r="O155" s="383"/>
      <c r="P155" s="383"/>
      <c r="Q155" s="478"/>
      <c r="R155" s="381">
        <f t="shared" si="6"/>
        <v>0</v>
      </c>
      <c r="S155" s="450"/>
      <c r="T155" s="387" t="str">
        <f>IFERROR(VLOOKUP(_xlfn.NUMBERVALUE(LEFT(S155,FIND("-",S155)-1)),A2_SaLi!$B$8:$E$507,4,0),IFERROR(VLOOKUP(LEFT(S155,FIND("-",S155)-1),A2_SaLi!$B$8:$E$507,4,0),""))</f>
        <v/>
      </c>
      <c r="U155" s="478"/>
      <c r="V155" s="450"/>
      <c r="W155" s="387" t="str">
        <f>IFERROR(VLOOKUP(_xlfn.NUMBERVALUE(LEFT(V155,FIND("-",V155)-1)),A2_SaLi!$B$8:$E$507,4,0),IFERROR(VLOOKUP(LEFT(V155,FIND("-",V155)-1),A2_SaLi!$B$8:$E$507,4,0),""))</f>
        <v/>
      </c>
      <c r="X155" s="383"/>
      <c r="Y155" s="450"/>
      <c r="Z155" s="387" t="str">
        <f>IFERROR(VLOOKUP(_xlfn.NUMBERVALUE(LEFT(Y155,FIND("-",Y155)-1)),A2_SaLi!$B$8:$E$507,4,0),IFERROR(VLOOKUP(LEFT(Y155,FIND("-",Y155)-1),A2_SaLi!$B$8:$E$507,4,0),""))</f>
        <v/>
      </c>
      <c r="AA155" s="383"/>
      <c r="AB155" s="450"/>
      <c r="AC155" s="387" t="str">
        <f>IFERROR(VLOOKUP(_xlfn.NUMBERVALUE(LEFT(AB155,FIND("-",AB155)-1)),A2_SaLi!$B$8:$E$507,4,0),IFERROR(VLOOKUP(LEFT(AB155,FIND("-",AB155)-1),A2_SaLi!$B$8:$E$507,4,0),""))</f>
        <v/>
      </c>
      <c r="AD155" s="465"/>
    </row>
    <row r="156" spans="1:30" x14ac:dyDescent="0.25">
      <c r="A156" s="269"/>
      <c r="B156" s="54"/>
      <c r="C156" s="54"/>
      <c r="D156" s="274"/>
      <c r="E156" s="450"/>
      <c r="F156" s="383"/>
      <c r="G156" s="383"/>
      <c r="H156" s="383"/>
      <c r="I156" s="383"/>
      <c r="J156" s="478"/>
      <c r="K156" s="381">
        <f t="shared" si="5"/>
        <v>0</v>
      </c>
      <c r="L156" s="450"/>
      <c r="M156" s="383"/>
      <c r="N156" s="383"/>
      <c r="O156" s="383"/>
      <c r="P156" s="383"/>
      <c r="Q156" s="478"/>
      <c r="R156" s="381">
        <f t="shared" si="6"/>
        <v>0</v>
      </c>
      <c r="S156" s="450"/>
      <c r="T156" s="387" t="str">
        <f>IFERROR(VLOOKUP(_xlfn.NUMBERVALUE(LEFT(S156,FIND("-",S156)-1)),A2_SaLi!$B$8:$E$507,4,0),IFERROR(VLOOKUP(LEFT(S156,FIND("-",S156)-1),A2_SaLi!$B$8:$E$507,4,0),""))</f>
        <v/>
      </c>
      <c r="U156" s="478"/>
      <c r="V156" s="450"/>
      <c r="W156" s="387" t="str">
        <f>IFERROR(VLOOKUP(_xlfn.NUMBERVALUE(LEFT(V156,FIND("-",V156)-1)),A2_SaLi!$B$8:$E$507,4,0),IFERROR(VLOOKUP(LEFT(V156,FIND("-",V156)-1),A2_SaLi!$B$8:$E$507,4,0),""))</f>
        <v/>
      </c>
      <c r="X156" s="383"/>
      <c r="Y156" s="450"/>
      <c r="Z156" s="387" t="str">
        <f>IFERROR(VLOOKUP(_xlfn.NUMBERVALUE(LEFT(Y156,FIND("-",Y156)-1)),A2_SaLi!$B$8:$E$507,4,0),IFERROR(VLOOKUP(LEFT(Y156,FIND("-",Y156)-1),A2_SaLi!$B$8:$E$507,4,0),""))</f>
        <v/>
      </c>
      <c r="AA156" s="383"/>
      <c r="AB156" s="450"/>
      <c r="AC156" s="387" t="str">
        <f>IFERROR(VLOOKUP(_xlfn.NUMBERVALUE(LEFT(AB156,FIND("-",AB156)-1)),A2_SaLi!$B$8:$E$507,4,0),IFERROR(VLOOKUP(LEFT(AB156,FIND("-",AB156)-1),A2_SaLi!$B$8:$E$507,4,0),""))</f>
        <v/>
      </c>
      <c r="AD156" s="465"/>
    </row>
    <row r="157" spans="1:30" x14ac:dyDescent="0.25">
      <c r="A157" s="269"/>
      <c r="B157" s="54"/>
      <c r="C157" s="54"/>
      <c r="D157" s="274"/>
      <c r="E157" s="450"/>
      <c r="F157" s="383"/>
      <c r="G157" s="383"/>
      <c r="H157" s="383"/>
      <c r="I157" s="383"/>
      <c r="J157" s="478"/>
      <c r="K157" s="381">
        <f t="shared" si="5"/>
        <v>0</v>
      </c>
      <c r="L157" s="450"/>
      <c r="M157" s="383"/>
      <c r="N157" s="383"/>
      <c r="O157" s="383"/>
      <c r="P157" s="383"/>
      <c r="Q157" s="478"/>
      <c r="R157" s="381">
        <f t="shared" si="6"/>
        <v>0</v>
      </c>
      <c r="S157" s="450"/>
      <c r="T157" s="387" t="str">
        <f>IFERROR(VLOOKUP(_xlfn.NUMBERVALUE(LEFT(S157,FIND("-",S157)-1)),A2_SaLi!$B$8:$E$507,4,0),IFERROR(VLOOKUP(LEFT(S157,FIND("-",S157)-1),A2_SaLi!$B$8:$E$507,4,0),""))</f>
        <v/>
      </c>
      <c r="U157" s="478"/>
      <c r="V157" s="450"/>
      <c r="W157" s="387" t="str">
        <f>IFERROR(VLOOKUP(_xlfn.NUMBERVALUE(LEFT(V157,FIND("-",V157)-1)),A2_SaLi!$B$8:$E$507,4,0),IFERROR(VLOOKUP(LEFT(V157,FIND("-",V157)-1),A2_SaLi!$B$8:$E$507,4,0),""))</f>
        <v/>
      </c>
      <c r="X157" s="383"/>
      <c r="Y157" s="450"/>
      <c r="Z157" s="387" t="str">
        <f>IFERROR(VLOOKUP(_xlfn.NUMBERVALUE(LEFT(Y157,FIND("-",Y157)-1)),A2_SaLi!$B$8:$E$507,4,0),IFERROR(VLOOKUP(LEFT(Y157,FIND("-",Y157)-1),A2_SaLi!$B$8:$E$507,4,0),""))</f>
        <v/>
      </c>
      <c r="AA157" s="383"/>
      <c r="AB157" s="450"/>
      <c r="AC157" s="387" t="str">
        <f>IFERROR(VLOOKUP(_xlfn.NUMBERVALUE(LEFT(AB157,FIND("-",AB157)-1)),A2_SaLi!$B$8:$E$507,4,0),IFERROR(VLOOKUP(LEFT(AB157,FIND("-",AB157)-1),A2_SaLi!$B$8:$E$507,4,0),""))</f>
        <v/>
      </c>
      <c r="AD157" s="465"/>
    </row>
    <row r="158" spans="1:30" x14ac:dyDescent="0.25">
      <c r="A158" s="269"/>
      <c r="B158" s="54"/>
      <c r="C158" s="54"/>
      <c r="D158" s="274"/>
      <c r="E158" s="450"/>
      <c r="F158" s="383"/>
      <c r="G158" s="383"/>
      <c r="H158" s="383"/>
      <c r="I158" s="383"/>
      <c r="J158" s="478"/>
      <c r="K158" s="381">
        <f t="shared" si="5"/>
        <v>0</v>
      </c>
      <c r="L158" s="450"/>
      <c r="M158" s="383"/>
      <c r="N158" s="383"/>
      <c r="O158" s="383"/>
      <c r="P158" s="383"/>
      <c r="Q158" s="478"/>
      <c r="R158" s="381">
        <f t="shared" si="6"/>
        <v>0</v>
      </c>
      <c r="S158" s="450"/>
      <c r="T158" s="387" t="str">
        <f>IFERROR(VLOOKUP(_xlfn.NUMBERVALUE(LEFT(S158,FIND("-",S158)-1)),A2_SaLi!$B$8:$E$507,4,0),IFERROR(VLOOKUP(LEFT(S158,FIND("-",S158)-1),A2_SaLi!$B$8:$E$507,4,0),""))</f>
        <v/>
      </c>
      <c r="U158" s="478"/>
      <c r="V158" s="450"/>
      <c r="W158" s="387" t="str">
        <f>IFERROR(VLOOKUP(_xlfn.NUMBERVALUE(LEFT(V158,FIND("-",V158)-1)),A2_SaLi!$B$8:$E$507,4,0),IFERROR(VLOOKUP(LEFT(V158,FIND("-",V158)-1),A2_SaLi!$B$8:$E$507,4,0),""))</f>
        <v/>
      </c>
      <c r="X158" s="383"/>
      <c r="Y158" s="450"/>
      <c r="Z158" s="387" t="str">
        <f>IFERROR(VLOOKUP(_xlfn.NUMBERVALUE(LEFT(Y158,FIND("-",Y158)-1)),A2_SaLi!$B$8:$E$507,4,0),IFERROR(VLOOKUP(LEFT(Y158,FIND("-",Y158)-1),A2_SaLi!$B$8:$E$507,4,0),""))</f>
        <v/>
      </c>
      <c r="AA158" s="383"/>
      <c r="AB158" s="450"/>
      <c r="AC158" s="387" t="str">
        <f>IFERROR(VLOOKUP(_xlfn.NUMBERVALUE(LEFT(AB158,FIND("-",AB158)-1)),A2_SaLi!$B$8:$E$507,4,0),IFERROR(VLOOKUP(LEFT(AB158,FIND("-",AB158)-1),A2_SaLi!$B$8:$E$507,4,0),""))</f>
        <v/>
      </c>
      <c r="AD158" s="465"/>
    </row>
    <row r="159" spans="1:30" x14ac:dyDescent="0.25">
      <c r="A159" s="269"/>
      <c r="B159" s="54"/>
      <c r="C159" s="54"/>
      <c r="D159" s="274"/>
      <c r="E159" s="450"/>
      <c r="F159" s="383"/>
      <c r="G159" s="383"/>
      <c r="H159" s="383"/>
      <c r="I159" s="383"/>
      <c r="J159" s="478"/>
      <c r="K159" s="381">
        <f t="shared" si="5"/>
        <v>0</v>
      </c>
      <c r="L159" s="450"/>
      <c r="M159" s="383"/>
      <c r="N159" s="383"/>
      <c r="O159" s="383"/>
      <c r="P159" s="383"/>
      <c r="Q159" s="478"/>
      <c r="R159" s="381">
        <f t="shared" si="6"/>
        <v>0</v>
      </c>
      <c r="S159" s="450"/>
      <c r="T159" s="387" t="str">
        <f>IFERROR(VLOOKUP(_xlfn.NUMBERVALUE(LEFT(S159,FIND("-",S159)-1)),A2_SaLi!$B$8:$E$507,4,0),IFERROR(VLOOKUP(LEFT(S159,FIND("-",S159)-1),A2_SaLi!$B$8:$E$507,4,0),""))</f>
        <v/>
      </c>
      <c r="U159" s="478"/>
      <c r="V159" s="450"/>
      <c r="W159" s="387" t="str">
        <f>IFERROR(VLOOKUP(_xlfn.NUMBERVALUE(LEFT(V159,FIND("-",V159)-1)),A2_SaLi!$B$8:$E$507,4,0),IFERROR(VLOOKUP(LEFT(V159,FIND("-",V159)-1),A2_SaLi!$B$8:$E$507,4,0),""))</f>
        <v/>
      </c>
      <c r="X159" s="383"/>
      <c r="Y159" s="450"/>
      <c r="Z159" s="387" t="str">
        <f>IFERROR(VLOOKUP(_xlfn.NUMBERVALUE(LEFT(Y159,FIND("-",Y159)-1)),A2_SaLi!$B$8:$E$507,4,0),IFERROR(VLOOKUP(LEFT(Y159,FIND("-",Y159)-1),A2_SaLi!$B$8:$E$507,4,0),""))</f>
        <v/>
      </c>
      <c r="AA159" s="383"/>
      <c r="AB159" s="450"/>
      <c r="AC159" s="387" t="str">
        <f>IFERROR(VLOOKUP(_xlfn.NUMBERVALUE(LEFT(AB159,FIND("-",AB159)-1)),A2_SaLi!$B$8:$E$507,4,0),IFERROR(VLOOKUP(LEFT(AB159,FIND("-",AB159)-1),A2_SaLi!$B$8:$E$507,4,0),""))</f>
        <v/>
      </c>
      <c r="AD159" s="465"/>
    </row>
    <row r="160" spans="1:30" x14ac:dyDescent="0.25">
      <c r="A160" s="269"/>
      <c r="B160" s="54"/>
      <c r="C160" s="54"/>
      <c r="D160" s="274"/>
      <c r="E160" s="450"/>
      <c r="F160" s="383"/>
      <c r="G160" s="383"/>
      <c r="H160" s="383"/>
      <c r="I160" s="383"/>
      <c r="J160" s="478"/>
      <c r="K160" s="381">
        <f t="shared" si="5"/>
        <v>0</v>
      </c>
      <c r="L160" s="450"/>
      <c r="M160" s="383"/>
      <c r="N160" s="383"/>
      <c r="O160" s="383"/>
      <c r="P160" s="383"/>
      <c r="Q160" s="478"/>
      <c r="R160" s="381">
        <f t="shared" si="6"/>
        <v>0</v>
      </c>
      <c r="S160" s="450"/>
      <c r="T160" s="387" t="str">
        <f>IFERROR(VLOOKUP(_xlfn.NUMBERVALUE(LEFT(S160,FIND("-",S160)-1)),A2_SaLi!$B$8:$E$507,4,0),IFERROR(VLOOKUP(LEFT(S160,FIND("-",S160)-1),A2_SaLi!$B$8:$E$507,4,0),""))</f>
        <v/>
      </c>
      <c r="U160" s="478"/>
      <c r="V160" s="450"/>
      <c r="W160" s="387" t="str">
        <f>IFERROR(VLOOKUP(_xlfn.NUMBERVALUE(LEFT(V160,FIND("-",V160)-1)),A2_SaLi!$B$8:$E$507,4,0),IFERROR(VLOOKUP(LEFT(V160,FIND("-",V160)-1),A2_SaLi!$B$8:$E$507,4,0),""))</f>
        <v/>
      </c>
      <c r="X160" s="383"/>
      <c r="Y160" s="450"/>
      <c r="Z160" s="387" t="str">
        <f>IFERROR(VLOOKUP(_xlfn.NUMBERVALUE(LEFT(Y160,FIND("-",Y160)-1)),A2_SaLi!$B$8:$E$507,4,0),IFERROR(VLOOKUP(LEFT(Y160,FIND("-",Y160)-1),A2_SaLi!$B$8:$E$507,4,0),""))</f>
        <v/>
      </c>
      <c r="AA160" s="383"/>
      <c r="AB160" s="450"/>
      <c r="AC160" s="387" t="str">
        <f>IFERROR(VLOOKUP(_xlfn.NUMBERVALUE(LEFT(AB160,FIND("-",AB160)-1)),A2_SaLi!$B$8:$E$507,4,0),IFERROR(VLOOKUP(LEFT(AB160,FIND("-",AB160)-1),A2_SaLi!$B$8:$E$507,4,0),""))</f>
        <v/>
      </c>
      <c r="AD160" s="465"/>
    </row>
    <row r="161" spans="1:30" x14ac:dyDescent="0.25">
      <c r="A161" s="269"/>
      <c r="B161" s="54"/>
      <c r="C161" s="54"/>
      <c r="D161" s="274"/>
      <c r="E161" s="450"/>
      <c r="F161" s="383"/>
      <c r="G161" s="383"/>
      <c r="H161" s="383"/>
      <c r="I161" s="383"/>
      <c r="J161" s="478"/>
      <c r="K161" s="381">
        <f t="shared" si="5"/>
        <v>0</v>
      </c>
      <c r="L161" s="450"/>
      <c r="M161" s="383"/>
      <c r="N161" s="383"/>
      <c r="O161" s="383"/>
      <c r="P161" s="383"/>
      <c r="Q161" s="478"/>
      <c r="R161" s="381">
        <f t="shared" si="6"/>
        <v>0</v>
      </c>
      <c r="S161" s="450"/>
      <c r="T161" s="387" t="str">
        <f>IFERROR(VLOOKUP(_xlfn.NUMBERVALUE(LEFT(S161,FIND("-",S161)-1)),A2_SaLi!$B$8:$E$507,4,0),IFERROR(VLOOKUP(LEFT(S161,FIND("-",S161)-1),A2_SaLi!$B$8:$E$507,4,0),""))</f>
        <v/>
      </c>
      <c r="U161" s="478"/>
      <c r="V161" s="450"/>
      <c r="W161" s="387" t="str">
        <f>IFERROR(VLOOKUP(_xlfn.NUMBERVALUE(LEFT(V161,FIND("-",V161)-1)),A2_SaLi!$B$8:$E$507,4,0),IFERROR(VLOOKUP(LEFT(V161,FIND("-",V161)-1),A2_SaLi!$B$8:$E$507,4,0),""))</f>
        <v/>
      </c>
      <c r="X161" s="383"/>
      <c r="Y161" s="450"/>
      <c r="Z161" s="387" t="str">
        <f>IFERROR(VLOOKUP(_xlfn.NUMBERVALUE(LEFT(Y161,FIND("-",Y161)-1)),A2_SaLi!$B$8:$E$507,4,0),IFERROR(VLOOKUP(LEFT(Y161,FIND("-",Y161)-1),A2_SaLi!$B$8:$E$507,4,0),""))</f>
        <v/>
      </c>
      <c r="AA161" s="383"/>
      <c r="AB161" s="450"/>
      <c r="AC161" s="387" t="str">
        <f>IFERROR(VLOOKUP(_xlfn.NUMBERVALUE(LEFT(AB161,FIND("-",AB161)-1)),A2_SaLi!$B$8:$E$507,4,0),IFERROR(VLOOKUP(LEFT(AB161,FIND("-",AB161)-1),A2_SaLi!$B$8:$E$507,4,0),""))</f>
        <v/>
      </c>
      <c r="AD161" s="465"/>
    </row>
    <row r="162" spans="1:30" x14ac:dyDescent="0.25">
      <c r="A162" s="269"/>
      <c r="B162" s="54"/>
      <c r="C162" s="54"/>
      <c r="D162" s="274"/>
      <c r="E162" s="450"/>
      <c r="F162" s="383"/>
      <c r="G162" s="383"/>
      <c r="H162" s="383"/>
      <c r="I162" s="383"/>
      <c r="J162" s="478"/>
      <c r="K162" s="381">
        <f t="shared" si="5"/>
        <v>0</v>
      </c>
      <c r="L162" s="450"/>
      <c r="M162" s="383"/>
      <c r="N162" s="383"/>
      <c r="O162" s="383"/>
      <c r="P162" s="383"/>
      <c r="Q162" s="478"/>
      <c r="R162" s="381">
        <f t="shared" si="6"/>
        <v>0</v>
      </c>
      <c r="S162" s="450"/>
      <c r="T162" s="387" t="str">
        <f>IFERROR(VLOOKUP(_xlfn.NUMBERVALUE(LEFT(S162,FIND("-",S162)-1)),A2_SaLi!$B$8:$E$507,4,0),IFERROR(VLOOKUP(LEFT(S162,FIND("-",S162)-1),A2_SaLi!$B$8:$E$507,4,0),""))</f>
        <v/>
      </c>
      <c r="U162" s="478"/>
      <c r="V162" s="450"/>
      <c r="W162" s="387" t="str">
        <f>IFERROR(VLOOKUP(_xlfn.NUMBERVALUE(LEFT(V162,FIND("-",V162)-1)),A2_SaLi!$B$8:$E$507,4,0),IFERROR(VLOOKUP(LEFT(V162,FIND("-",V162)-1),A2_SaLi!$B$8:$E$507,4,0),""))</f>
        <v/>
      </c>
      <c r="X162" s="383"/>
      <c r="Y162" s="450"/>
      <c r="Z162" s="387" t="str">
        <f>IFERROR(VLOOKUP(_xlfn.NUMBERVALUE(LEFT(Y162,FIND("-",Y162)-1)),A2_SaLi!$B$8:$E$507,4,0),IFERROR(VLOOKUP(LEFT(Y162,FIND("-",Y162)-1),A2_SaLi!$B$8:$E$507,4,0),""))</f>
        <v/>
      </c>
      <c r="AA162" s="383"/>
      <c r="AB162" s="450"/>
      <c r="AC162" s="387" t="str">
        <f>IFERROR(VLOOKUP(_xlfn.NUMBERVALUE(LEFT(AB162,FIND("-",AB162)-1)),A2_SaLi!$B$8:$E$507,4,0),IFERROR(VLOOKUP(LEFT(AB162,FIND("-",AB162)-1),A2_SaLi!$B$8:$E$507,4,0),""))</f>
        <v/>
      </c>
      <c r="AD162" s="465"/>
    </row>
    <row r="163" spans="1:30" x14ac:dyDescent="0.25">
      <c r="A163" s="269"/>
      <c r="B163" s="54"/>
      <c r="C163" s="54"/>
      <c r="D163" s="274"/>
      <c r="E163" s="450"/>
      <c r="F163" s="383"/>
      <c r="G163" s="383"/>
      <c r="H163" s="383"/>
      <c r="I163" s="383"/>
      <c r="J163" s="478"/>
      <c r="K163" s="381">
        <f t="shared" si="5"/>
        <v>0</v>
      </c>
      <c r="L163" s="450"/>
      <c r="M163" s="383"/>
      <c r="N163" s="383"/>
      <c r="O163" s="383"/>
      <c r="P163" s="383"/>
      <c r="Q163" s="478"/>
      <c r="R163" s="381">
        <f t="shared" si="6"/>
        <v>0</v>
      </c>
      <c r="S163" s="450"/>
      <c r="T163" s="387" t="str">
        <f>IFERROR(VLOOKUP(_xlfn.NUMBERVALUE(LEFT(S163,FIND("-",S163)-1)),A2_SaLi!$B$8:$E$507,4,0),IFERROR(VLOOKUP(LEFT(S163,FIND("-",S163)-1),A2_SaLi!$B$8:$E$507,4,0),""))</f>
        <v/>
      </c>
      <c r="U163" s="478"/>
      <c r="V163" s="450"/>
      <c r="W163" s="387" t="str">
        <f>IFERROR(VLOOKUP(_xlfn.NUMBERVALUE(LEFT(V163,FIND("-",V163)-1)),A2_SaLi!$B$8:$E$507,4,0),IFERROR(VLOOKUP(LEFT(V163,FIND("-",V163)-1),A2_SaLi!$B$8:$E$507,4,0),""))</f>
        <v/>
      </c>
      <c r="X163" s="383"/>
      <c r="Y163" s="450"/>
      <c r="Z163" s="387" t="str">
        <f>IFERROR(VLOOKUP(_xlfn.NUMBERVALUE(LEFT(Y163,FIND("-",Y163)-1)),A2_SaLi!$B$8:$E$507,4,0),IFERROR(VLOOKUP(LEFT(Y163,FIND("-",Y163)-1),A2_SaLi!$B$8:$E$507,4,0),""))</f>
        <v/>
      </c>
      <c r="AA163" s="383"/>
      <c r="AB163" s="450"/>
      <c r="AC163" s="387" t="str">
        <f>IFERROR(VLOOKUP(_xlfn.NUMBERVALUE(LEFT(AB163,FIND("-",AB163)-1)),A2_SaLi!$B$8:$E$507,4,0),IFERROR(VLOOKUP(LEFT(AB163,FIND("-",AB163)-1),A2_SaLi!$B$8:$E$507,4,0),""))</f>
        <v/>
      </c>
      <c r="AD163" s="465"/>
    </row>
    <row r="164" spans="1:30" x14ac:dyDescent="0.25">
      <c r="A164" s="269"/>
      <c r="B164" s="54"/>
      <c r="C164" s="54"/>
      <c r="D164" s="274"/>
      <c r="E164" s="450"/>
      <c r="F164" s="383"/>
      <c r="G164" s="383"/>
      <c r="H164" s="383"/>
      <c r="I164" s="383"/>
      <c r="J164" s="478"/>
      <c r="K164" s="381">
        <f t="shared" si="5"/>
        <v>0</v>
      </c>
      <c r="L164" s="450"/>
      <c r="M164" s="383"/>
      <c r="N164" s="383"/>
      <c r="O164" s="383"/>
      <c r="P164" s="383"/>
      <c r="Q164" s="478"/>
      <c r="R164" s="381">
        <f t="shared" si="6"/>
        <v>0</v>
      </c>
      <c r="S164" s="450"/>
      <c r="T164" s="387" t="str">
        <f>IFERROR(VLOOKUP(_xlfn.NUMBERVALUE(LEFT(S164,FIND("-",S164)-1)),A2_SaLi!$B$8:$E$507,4,0),IFERROR(VLOOKUP(LEFT(S164,FIND("-",S164)-1),A2_SaLi!$B$8:$E$507,4,0),""))</f>
        <v/>
      </c>
      <c r="U164" s="478"/>
      <c r="V164" s="450"/>
      <c r="W164" s="387" t="str">
        <f>IFERROR(VLOOKUP(_xlfn.NUMBERVALUE(LEFT(V164,FIND("-",V164)-1)),A2_SaLi!$B$8:$E$507,4,0),IFERROR(VLOOKUP(LEFT(V164,FIND("-",V164)-1),A2_SaLi!$B$8:$E$507,4,0),""))</f>
        <v/>
      </c>
      <c r="X164" s="383"/>
      <c r="Y164" s="450"/>
      <c r="Z164" s="387" t="str">
        <f>IFERROR(VLOOKUP(_xlfn.NUMBERVALUE(LEFT(Y164,FIND("-",Y164)-1)),A2_SaLi!$B$8:$E$507,4,0),IFERROR(VLOOKUP(LEFT(Y164,FIND("-",Y164)-1),A2_SaLi!$B$8:$E$507,4,0),""))</f>
        <v/>
      </c>
      <c r="AA164" s="383"/>
      <c r="AB164" s="450"/>
      <c r="AC164" s="387" t="str">
        <f>IFERROR(VLOOKUP(_xlfn.NUMBERVALUE(LEFT(AB164,FIND("-",AB164)-1)),A2_SaLi!$B$8:$E$507,4,0),IFERROR(VLOOKUP(LEFT(AB164,FIND("-",AB164)-1),A2_SaLi!$B$8:$E$507,4,0),""))</f>
        <v/>
      </c>
      <c r="AD164" s="465"/>
    </row>
    <row r="165" spans="1:30" x14ac:dyDescent="0.25">
      <c r="A165" s="269"/>
      <c r="B165" s="54"/>
      <c r="C165" s="54"/>
      <c r="D165" s="274"/>
      <c r="E165" s="450"/>
      <c r="F165" s="383"/>
      <c r="G165" s="383"/>
      <c r="H165" s="383"/>
      <c r="I165" s="383"/>
      <c r="J165" s="478"/>
      <c r="K165" s="381">
        <f t="shared" si="5"/>
        <v>0</v>
      </c>
      <c r="L165" s="450"/>
      <c r="M165" s="383"/>
      <c r="N165" s="383"/>
      <c r="O165" s="383"/>
      <c r="P165" s="383"/>
      <c r="Q165" s="478"/>
      <c r="R165" s="381">
        <f t="shared" si="6"/>
        <v>0</v>
      </c>
      <c r="S165" s="450"/>
      <c r="T165" s="387" t="str">
        <f>IFERROR(VLOOKUP(_xlfn.NUMBERVALUE(LEFT(S165,FIND("-",S165)-1)),A2_SaLi!$B$8:$E$507,4,0),IFERROR(VLOOKUP(LEFT(S165,FIND("-",S165)-1),A2_SaLi!$B$8:$E$507,4,0),""))</f>
        <v/>
      </c>
      <c r="U165" s="478"/>
      <c r="V165" s="450"/>
      <c r="W165" s="387" t="str">
        <f>IFERROR(VLOOKUP(_xlfn.NUMBERVALUE(LEFT(V165,FIND("-",V165)-1)),A2_SaLi!$B$8:$E$507,4,0),IFERROR(VLOOKUP(LEFT(V165,FIND("-",V165)-1),A2_SaLi!$B$8:$E$507,4,0),""))</f>
        <v/>
      </c>
      <c r="X165" s="383"/>
      <c r="Y165" s="450"/>
      <c r="Z165" s="387" t="str">
        <f>IFERROR(VLOOKUP(_xlfn.NUMBERVALUE(LEFT(Y165,FIND("-",Y165)-1)),A2_SaLi!$B$8:$E$507,4,0),IFERROR(VLOOKUP(LEFT(Y165,FIND("-",Y165)-1),A2_SaLi!$B$8:$E$507,4,0),""))</f>
        <v/>
      </c>
      <c r="AA165" s="383"/>
      <c r="AB165" s="450"/>
      <c r="AC165" s="387" t="str">
        <f>IFERROR(VLOOKUP(_xlfn.NUMBERVALUE(LEFT(AB165,FIND("-",AB165)-1)),A2_SaLi!$B$8:$E$507,4,0),IFERROR(VLOOKUP(LEFT(AB165,FIND("-",AB165)-1),A2_SaLi!$B$8:$E$507,4,0),""))</f>
        <v/>
      </c>
      <c r="AD165" s="465"/>
    </row>
    <row r="166" spans="1:30" x14ac:dyDescent="0.25">
      <c r="A166" s="269"/>
      <c r="B166" s="54"/>
      <c r="C166" s="54"/>
      <c r="D166" s="274"/>
      <c r="E166" s="450"/>
      <c r="F166" s="383"/>
      <c r="G166" s="383"/>
      <c r="H166" s="383"/>
      <c r="I166" s="383"/>
      <c r="J166" s="478"/>
      <c r="K166" s="381">
        <f t="shared" si="5"/>
        <v>0</v>
      </c>
      <c r="L166" s="450"/>
      <c r="M166" s="383"/>
      <c r="N166" s="383"/>
      <c r="O166" s="383"/>
      <c r="P166" s="383"/>
      <c r="Q166" s="478"/>
      <c r="R166" s="381">
        <f t="shared" si="6"/>
        <v>0</v>
      </c>
      <c r="S166" s="450"/>
      <c r="T166" s="387" t="str">
        <f>IFERROR(VLOOKUP(_xlfn.NUMBERVALUE(LEFT(S166,FIND("-",S166)-1)),A2_SaLi!$B$8:$E$507,4,0),IFERROR(VLOOKUP(LEFT(S166,FIND("-",S166)-1),A2_SaLi!$B$8:$E$507,4,0),""))</f>
        <v/>
      </c>
      <c r="U166" s="478"/>
      <c r="V166" s="450"/>
      <c r="W166" s="387" t="str">
        <f>IFERROR(VLOOKUP(_xlfn.NUMBERVALUE(LEFT(V166,FIND("-",V166)-1)),A2_SaLi!$B$8:$E$507,4,0),IFERROR(VLOOKUP(LEFT(V166,FIND("-",V166)-1),A2_SaLi!$B$8:$E$507,4,0),""))</f>
        <v/>
      </c>
      <c r="X166" s="383"/>
      <c r="Y166" s="450"/>
      <c r="Z166" s="387" t="str">
        <f>IFERROR(VLOOKUP(_xlfn.NUMBERVALUE(LEFT(Y166,FIND("-",Y166)-1)),A2_SaLi!$B$8:$E$507,4,0),IFERROR(VLOOKUP(LEFT(Y166,FIND("-",Y166)-1),A2_SaLi!$B$8:$E$507,4,0),""))</f>
        <v/>
      </c>
      <c r="AA166" s="383"/>
      <c r="AB166" s="450"/>
      <c r="AC166" s="387" t="str">
        <f>IFERROR(VLOOKUP(_xlfn.NUMBERVALUE(LEFT(AB166,FIND("-",AB166)-1)),A2_SaLi!$B$8:$E$507,4,0),IFERROR(VLOOKUP(LEFT(AB166,FIND("-",AB166)-1),A2_SaLi!$B$8:$E$507,4,0),""))</f>
        <v/>
      </c>
      <c r="AD166" s="465"/>
    </row>
    <row r="167" spans="1:30" x14ac:dyDescent="0.25">
      <c r="A167" s="269"/>
      <c r="B167" s="54"/>
      <c r="C167" s="54"/>
      <c r="D167" s="274"/>
      <c r="E167" s="450"/>
      <c r="F167" s="383"/>
      <c r="G167" s="383"/>
      <c r="H167" s="383"/>
      <c r="I167" s="383"/>
      <c r="J167" s="478"/>
      <c r="K167" s="381">
        <f t="shared" si="5"/>
        <v>0</v>
      </c>
      <c r="L167" s="450"/>
      <c r="M167" s="383"/>
      <c r="N167" s="383"/>
      <c r="O167" s="383"/>
      <c r="P167" s="383"/>
      <c r="Q167" s="478"/>
      <c r="R167" s="381">
        <f t="shared" si="6"/>
        <v>0</v>
      </c>
      <c r="S167" s="450"/>
      <c r="T167" s="387" t="str">
        <f>IFERROR(VLOOKUP(_xlfn.NUMBERVALUE(LEFT(S167,FIND("-",S167)-1)),A2_SaLi!$B$8:$E$507,4,0),IFERROR(VLOOKUP(LEFT(S167,FIND("-",S167)-1),A2_SaLi!$B$8:$E$507,4,0),""))</f>
        <v/>
      </c>
      <c r="U167" s="478"/>
      <c r="V167" s="450"/>
      <c r="W167" s="387" t="str">
        <f>IFERROR(VLOOKUP(_xlfn.NUMBERVALUE(LEFT(V167,FIND("-",V167)-1)),A2_SaLi!$B$8:$E$507,4,0),IFERROR(VLOOKUP(LEFT(V167,FIND("-",V167)-1),A2_SaLi!$B$8:$E$507,4,0),""))</f>
        <v/>
      </c>
      <c r="X167" s="383"/>
      <c r="Y167" s="450"/>
      <c r="Z167" s="387" t="str">
        <f>IFERROR(VLOOKUP(_xlfn.NUMBERVALUE(LEFT(Y167,FIND("-",Y167)-1)),A2_SaLi!$B$8:$E$507,4,0),IFERROR(VLOOKUP(LEFT(Y167,FIND("-",Y167)-1),A2_SaLi!$B$8:$E$507,4,0),""))</f>
        <v/>
      </c>
      <c r="AA167" s="383"/>
      <c r="AB167" s="450"/>
      <c r="AC167" s="387" t="str">
        <f>IFERROR(VLOOKUP(_xlfn.NUMBERVALUE(LEFT(AB167,FIND("-",AB167)-1)),A2_SaLi!$B$8:$E$507,4,0),IFERROR(VLOOKUP(LEFT(AB167,FIND("-",AB167)-1),A2_SaLi!$B$8:$E$507,4,0),""))</f>
        <v/>
      </c>
      <c r="AD167" s="465"/>
    </row>
    <row r="168" spans="1:30" x14ac:dyDescent="0.25">
      <c r="A168" s="269"/>
      <c r="B168" s="54"/>
      <c r="C168" s="54"/>
      <c r="D168" s="274"/>
      <c r="E168" s="450"/>
      <c r="F168" s="383"/>
      <c r="G168" s="383"/>
      <c r="H168" s="383"/>
      <c r="I168" s="383"/>
      <c r="J168" s="478"/>
      <c r="K168" s="381">
        <f t="shared" si="5"/>
        <v>0</v>
      </c>
      <c r="L168" s="450"/>
      <c r="M168" s="383"/>
      <c r="N168" s="383"/>
      <c r="O168" s="383"/>
      <c r="P168" s="383"/>
      <c r="Q168" s="478"/>
      <c r="R168" s="381">
        <f t="shared" si="6"/>
        <v>0</v>
      </c>
      <c r="S168" s="450"/>
      <c r="T168" s="387" t="str">
        <f>IFERROR(VLOOKUP(_xlfn.NUMBERVALUE(LEFT(S168,FIND("-",S168)-1)),A2_SaLi!$B$8:$E$507,4,0),IFERROR(VLOOKUP(LEFT(S168,FIND("-",S168)-1),A2_SaLi!$B$8:$E$507,4,0),""))</f>
        <v/>
      </c>
      <c r="U168" s="478"/>
      <c r="V168" s="450"/>
      <c r="W168" s="387" t="str">
        <f>IFERROR(VLOOKUP(_xlfn.NUMBERVALUE(LEFT(V168,FIND("-",V168)-1)),A2_SaLi!$B$8:$E$507,4,0),IFERROR(VLOOKUP(LEFT(V168,FIND("-",V168)-1),A2_SaLi!$B$8:$E$507,4,0),""))</f>
        <v/>
      </c>
      <c r="X168" s="383"/>
      <c r="Y168" s="450"/>
      <c r="Z168" s="387" t="str">
        <f>IFERROR(VLOOKUP(_xlfn.NUMBERVALUE(LEFT(Y168,FIND("-",Y168)-1)),A2_SaLi!$B$8:$E$507,4,0),IFERROR(VLOOKUP(LEFT(Y168,FIND("-",Y168)-1),A2_SaLi!$B$8:$E$507,4,0),""))</f>
        <v/>
      </c>
      <c r="AA168" s="383"/>
      <c r="AB168" s="450"/>
      <c r="AC168" s="387" t="str">
        <f>IFERROR(VLOOKUP(_xlfn.NUMBERVALUE(LEFT(AB168,FIND("-",AB168)-1)),A2_SaLi!$B$8:$E$507,4,0),IFERROR(VLOOKUP(LEFT(AB168,FIND("-",AB168)-1),A2_SaLi!$B$8:$E$507,4,0),""))</f>
        <v/>
      </c>
      <c r="AD168" s="465"/>
    </row>
    <row r="169" spans="1:30" x14ac:dyDescent="0.25">
      <c r="A169" s="269"/>
      <c r="B169" s="54"/>
      <c r="C169" s="54"/>
      <c r="D169" s="274"/>
      <c r="E169" s="450"/>
      <c r="F169" s="383"/>
      <c r="G169" s="383"/>
      <c r="H169" s="383"/>
      <c r="I169" s="383"/>
      <c r="J169" s="478"/>
      <c r="K169" s="381">
        <f t="shared" si="5"/>
        <v>0</v>
      </c>
      <c r="L169" s="450"/>
      <c r="M169" s="383"/>
      <c r="N169" s="383"/>
      <c r="O169" s="383"/>
      <c r="P169" s="383"/>
      <c r="Q169" s="478"/>
      <c r="R169" s="381">
        <f t="shared" si="6"/>
        <v>0</v>
      </c>
      <c r="S169" s="450"/>
      <c r="T169" s="387" t="str">
        <f>IFERROR(VLOOKUP(_xlfn.NUMBERVALUE(LEFT(S169,FIND("-",S169)-1)),A2_SaLi!$B$8:$E$507,4,0),IFERROR(VLOOKUP(LEFT(S169,FIND("-",S169)-1),A2_SaLi!$B$8:$E$507,4,0),""))</f>
        <v/>
      </c>
      <c r="U169" s="478"/>
      <c r="V169" s="450"/>
      <c r="W169" s="387" t="str">
        <f>IFERROR(VLOOKUP(_xlfn.NUMBERVALUE(LEFT(V169,FIND("-",V169)-1)),A2_SaLi!$B$8:$E$507,4,0),IFERROR(VLOOKUP(LEFT(V169,FIND("-",V169)-1),A2_SaLi!$B$8:$E$507,4,0),""))</f>
        <v/>
      </c>
      <c r="X169" s="383"/>
      <c r="Y169" s="450"/>
      <c r="Z169" s="387" t="str">
        <f>IFERROR(VLOOKUP(_xlfn.NUMBERVALUE(LEFT(Y169,FIND("-",Y169)-1)),A2_SaLi!$B$8:$E$507,4,0),IFERROR(VLOOKUP(LEFT(Y169,FIND("-",Y169)-1),A2_SaLi!$B$8:$E$507,4,0),""))</f>
        <v/>
      </c>
      <c r="AA169" s="383"/>
      <c r="AB169" s="450"/>
      <c r="AC169" s="387" t="str">
        <f>IFERROR(VLOOKUP(_xlfn.NUMBERVALUE(LEFT(AB169,FIND("-",AB169)-1)),A2_SaLi!$B$8:$E$507,4,0),IFERROR(VLOOKUP(LEFT(AB169,FIND("-",AB169)-1),A2_SaLi!$B$8:$E$507,4,0),""))</f>
        <v/>
      </c>
      <c r="AD169" s="465"/>
    </row>
    <row r="170" spans="1:30" x14ac:dyDescent="0.25">
      <c r="A170" s="269"/>
      <c r="B170" s="54"/>
      <c r="C170" s="54"/>
      <c r="D170" s="274"/>
      <c r="E170" s="450"/>
      <c r="F170" s="383"/>
      <c r="G170" s="383"/>
      <c r="H170" s="383"/>
      <c r="I170" s="383"/>
      <c r="J170" s="478"/>
      <c r="K170" s="381">
        <f t="shared" si="5"/>
        <v>0</v>
      </c>
      <c r="L170" s="450"/>
      <c r="M170" s="383"/>
      <c r="N170" s="383"/>
      <c r="O170" s="383"/>
      <c r="P170" s="383"/>
      <c r="Q170" s="478"/>
      <c r="R170" s="381">
        <f t="shared" si="6"/>
        <v>0</v>
      </c>
      <c r="S170" s="450"/>
      <c r="T170" s="387" t="str">
        <f>IFERROR(VLOOKUP(_xlfn.NUMBERVALUE(LEFT(S170,FIND("-",S170)-1)),A2_SaLi!$B$8:$E$507,4,0),IFERROR(VLOOKUP(LEFT(S170,FIND("-",S170)-1),A2_SaLi!$B$8:$E$507,4,0),""))</f>
        <v/>
      </c>
      <c r="U170" s="478"/>
      <c r="V170" s="450"/>
      <c r="W170" s="387" t="str">
        <f>IFERROR(VLOOKUP(_xlfn.NUMBERVALUE(LEFT(V170,FIND("-",V170)-1)),A2_SaLi!$B$8:$E$507,4,0),IFERROR(VLOOKUP(LEFT(V170,FIND("-",V170)-1),A2_SaLi!$B$8:$E$507,4,0),""))</f>
        <v/>
      </c>
      <c r="X170" s="383"/>
      <c r="Y170" s="450"/>
      <c r="Z170" s="387" t="str">
        <f>IFERROR(VLOOKUP(_xlfn.NUMBERVALUE(LEFT(Y170,FIND("-",Y170)-1)),A2_SaLi!$B$8:$E$507,4,0),IFERROR(VLOOKUP(LEFT(Y170,FIND("-",Y170)-1),A2_SaLi!$B$8:$E$507,4,0),""))</f>
        <v/>
      </c>
      <c r="AA170" s="383"/>
      <c r="AB170" s="450"/>
      <c r="AC170" s="387" t="str">
        <f>IFERROR(VLOOKUP(_xlfn.NUMBERVALUE(LEFT(AB170,FIND("-",AB170)-1)),A2_SaLi!$B$8:$E$507,4,0),IFERROR(VLOOKUP(LEFT(AB170,FIND("-",AB170)-1),A2_SaLi!$B$8:$E$507,4,0),""))</f>
        <v/>
      </c>
      <c r="AD170" s="465"/>
    </row>
    <row r="171" spans="1:30" x14ac:dyDescent="0.25">
      <c r="A171" s="269"/>
      <c r="B171" s="54"/>
      <c r="C171" s="54"/>
      <c r="D171" s="274"/>
      <c r="E171" s="450"/>
      <c r="F171" s="383"/>
      <c r="G171" s="383"/>
      <c r="H171" s="383"/>
      <c r="I171" s="383"/>
      <c r="J171" s="478"/>
      <c r="K171" s="381">
        <f t="shared" si="5"/>
        <v>0</v>
      </c>
      <c r="L171" s="450"/>
      <c r="M171" s="383"/>
      <c r="N171" s="383"/>
      <c r="O171" s="383"/>
      <c r="P171" s="383"/>
      <c r="Q171" s="478"/>
      <c r="R171" s="381">
        <f t="shared" si="6"/>
        <v>0</v>
      </c>
      <c r="S171" s="450"/>
      <c r="T171" s="387" t="str">
        <f>IFERROR(VLOOKUP(_xlfn.NUMBERVALUE(LEFT(S171,FIND("-",S171)-1)),A2_SaLi!$B$8:$E$507,4,0),IFERROR(VLOOKUP(LEFT(S171,FIND("-",S171)-1),A2_SaLi!$B$8:$E$507,4,0),""))</f>
        <v/>
      </c>
      <c r="U171" s="478"/>
      <c r="V171" s="450"/>
      <c r="W171" s="387" t="str">
        <f>IFERROR(VLOOKUP(_xlfn.NUMBERVALUE(LEFT(V171,FIND("-",V171)-1)),A2_SaLi!$B$8:$E$507,4,0),IFERROR(VLOOKUP(LEFT(V171,FIND("-",V171)-1),A2_SaLi!$B$8:$E$507,4,0),""))</f>
        <v/>
      </c>
      <c r="X171" s="383"/>
      <c r="Y171" s="450"/>
      <c r="Z171" s="387" t="str">
        <f>IFERROR(VLOOKUP(_xlfn.NUMBERVALUE(LEFT(Y171,FIND("-",Y171)-1)),A2_SaLi!$B$8:$E$507,4,0),IFERROR(VLOOKUP(LEFT(Y171,FIND("-",Y171)-1),A2_SaLi!$B$8:$E$507,4,0),""))</f>
        <v/>
      </c>
      <c r="AA171" s="383"/>
      <c r="AB171" s="450"/>
      <c r="AC171" s="387" t="str">
        <f>IFERROR(VLOOKUP(_xlfn.NUMBERVALUE(LEFT(AB171,FIND("-",AB171)-1)),A2_SaLi!$B$8:$E$507,4,0),IFERROR(VLOOKUP(LEFT(AB171,FIND("-",AB171)-1),A2_SaLi!$B$8:$E$507,4,0),""))</f>
        <v/>
      </c>
      <c r="AD171" s="465"/>
    </row>
    <row r="172" spans="1:30" x14ac:dyDescent="0.25">
      <c r="A172" s="269"/>
      <c r="B172" s="54"/>
      <c r="C172" s="54"/>
      <c r="D172" s="274"/>
      <c r="E172" s="450"/>
      <c r="F172" s="383"/>
      <c r="G172" s="383"/>
      <c r="H172" s="383"/>
      <c r="I172" s="383"/>
      <c r="J172" s="478"/>
      <c r="K172" s="381">
        <f t="shared" si="5"/>
        <v>0</v>
      </c>
      <c r="L172" s="450"/>
      <c r="M172" s="383"/>
      <c r="N172" s="383"/>
      <c r="O172" s="383"/>
      <c r="P172" s="383"/>
      <c r="Q172" s="478"/>
      <c r="R172" s="381">
        <f t="shared" si="6"/>
        <v>0</v>
      </c>
      <c r="S172" s="450"/>
      <c r="T172" s="387" t="str">
        <f>IFERROR(VLOOKUP(_xlfn.NUMBERVALUE(LEFT(S172,FIND("-",S172)-1)),A2_SaLi!$B$8:$E$507,4,0),IFERROR(VLOOKUP(LEFT(S172,FIND("-",S172)-1),A2_SaLi!$B$8:$E$507,4,0),""))</f>
        <v/>
      </c>
      <c r="U172" s="478"/>
      <c r="V172" s="450"/>
      <c r="W172" s="387" t="str">
        <f>IFERROR(VLOOKUP(_xlfn.NUMBERVALUE(LEFT(V172,FIND("-",V172)-1)),A2_SaLi!$B$8:$E$507,4,0),IFERROR(VLOOKUP(LEFT(V172,FIND("-",V172)-1),A2_SaLi!$B$8:$E$507,4,0),""))</f>
        <v/>
      </c>
      <c r="X172" s="383"/>
      <c r="Y172" s="450"/>
      <c r="Z172" s="387" t="str">
        <f>IFERROR(VLOOKUP(_xlfn.NUMBERVALUE(LEFT(Y172,FIND("-",Y172)-1)),A2_SaLi!$B$8:$E$507,4,0),IFERROR(VLOOKUP(LEFT(Y172,FIND("-",Y172)-1),A2_SaLi!$B$8:$E$507,4,0),""))</f>
        <v/>
      </c>
      <c r="AA172" s="383"/>
      <c r="AB172" s="450"/>
      <c r="AC172" s="387" t="str">
        <f>IFERROR(VLOOKUP(_xlfn.NUMBERVALUE(LEFT(AB172,FIND("-",AB172)-1)),A2_SaLi!$B$8:$E$507,4,0),IFERROR(VLOOKUP(LEFT(AB172,FIND("-",AB172)-1),A2_SaLi!$B$8:$E$507,4,0),""))</f>
        <v/>
      </c>
      <c r="AD172" s="465"/>
    </row>
    <row r="173" spans="1:30" x14ac:dyDescent="0.25">
      <c r="A173" s="269"/>
      <c r="B173" s="54"/>
      <c r="C173" s="54"/>
      <c r="D173" s="274"/>
      <c r="E173" s="450"/>
      <c r="F173" s="383"/>
      <c r="G173" s="383"/>
      <c r="H173" s="383"/>
      <c r="I173" s="383"/>
      <c r="J173" s="478"/>
      <c r="K173" s="381">
        <f t="shared" si="5"/>
        <v>0</v>
      </c>
      <c r="L173" s="450"/>
      <c r="M173" s="383"/>
      <c r="N173" s="383"/>
      <c r="O173" s="383"/>
      <c r="P173" s="383"/>
      <c r="Q173" s="478"/>
      <c r="R173" s="381">
        <f t="shared" si="6"/>
        <v>0</v>
      </c>
      <c r="S173" s="450"/>
      <c r="T173" s="387" t="str">
        <f>IFERROR(VLOOKUP(_xlfn.NUMBERVALUE(LEFT(S173,FIND("-",S173)-1)),A2_SaLi!$B$8:$E$507,4,0),IFERROR(VLOOKUP(LEFT(S173,FIND("-",S173)-1),A2_SaLi!$B$8:$E$507,4,0),""))</f>
        <v/>
      </c>
      <c r="U173" s="478"/>
      <c r="V173" s="450"/>
      <c r="W173" s="387" t="str">
        <f>IFERROR(VLOOKUP(_xlfn.NUMBERVALUE(LEFT(V173,FIND("-",V173)-1)),A2_SaLi!$B$8:$E$507,4,0),IFERROR(VLOOKUP(LEFT(V173,FIND("-",V173)-1),A2_SaLi!$B$8:$E$507,4,0),""))</f>
        <v/>
      </c>
      <c r="X173" s="383"/>
      <c r="Y173" s="450"/>
      <c r="Z173" s="387" t="str">
        <f>IFERROR(VLOOKUP(_xlfn.NUMBERVALUE(LEFT(Y173,FIND("-",Y173)-1)),A2_SaLi!$B$8:$E$507,4,0),IFERROR(VLOOKUP(LEFT(Y173,FIND("-",Y173)-1),A2_SaLi!$B$8:$E$507,4,0),""))</f>
        <v/>
      </c>
      <c r="AA173" s="383"/>
      <c r="AB173" s="450"/>
      <c r="AC173" s="387" t="str">
        <f>IFERROR(VLOOKUP(_xlfn.NUMBERVALUE(LEFT(AB173,FIND("-",AB173)-1)),A2_SaLi!$B$8:$E$507,4,0),IFERROR(VLOOKUP(LEFT(AB173,FIND("-",AB173)-1),A2_SaLi!$B$8:$E$507,4,0),""))</f>
        <v/>
      </c>
      <c r="AD173" s="465"/>
    </row>
    <row r="174" spans="1:30" x14ac:dyDescent="0.25">
      <c r="A174" s="269"/>
      <c r="B174" s="54"/>
      <c r="C174" s="54"/>
      <c r="D174" s="274"/>
      <c r="E174" s="450"/>
      <c r="F174" s="383"/>
      <c r="G174" s="383"/>
      <c r="H174" s="383"/>
      <c r="I174" s="383"/>
      <c r="J174" s="478"/>
      <c r="K174" s="381">
        <f t="shared" si="5"/>
        <v>0</v>
      </c>
      <c r="L174" s="450"/>
      <c r="M174" s="383"/>
      <c r="N174" s="383"/>
      <c r="O174" s="383"/>
      <c r="P174" s="383"/>
      <c r="Q174" s="478"/>
      <c r="R174" s="381">
        <f t="shared" si="6"/>
        <v>0</v>
      </c>
      <c r="S174" s="450"/>
      <c r="T174" s="387" t="str">
        <f>IFERROR(VLOOKUP(_xlfn.NUMBERVALUE(LEFT(S174,FIND("-",S174)-1)),A2_SaLi!$B$8:$E$507,4,0),IFERROR(VLOOKUP(LEFT(S174,FIND("-",S174)-1),A2_SaLi!$B$8:$E$507,4,0),""))</f>
        <v/>
      </c>
      <c r="U174" s="478"/>
      <c r="V174" s="450"/>
      <c r="W174" s="387" t="str">
        <f>IFERROR(VLOOKUP(_xlfn.NUMBERVALUE(LEFT(V174,FIND("-",V174)-1)),A2_SaLi!$B$8:$E$507,4,0),IFERROR(VLOOKUP(LEFT(V174,FIND("-",V174)-1),A2_SaLi!$B$8:$E$507,4,0),""))</f>
        <v/>
      </c>
      <c r="X174" s="383"/>
      <c r="Y174" s="450"/>
      <c r="Z174" s="387" t="str">
        <f>IFERROR(VLOOKUP(_xlfn.NUMBERVALUE(LEFT(Y174,FIND("-",Y174)-1)),A2_SaLi!$B$8:$E$507,4,0),IFERROR(VLOOKUP(LEFT(Y174,FIND("-",Y174)-1),A2_SaLi!$B$8:$E$507,4,0),""))</f>
        <v/>
      </c>
      <c r="AA174" s="383"/>
      <c r="AB174" s="450"/>
      <c r="AC174" s="387" t="str">
        <f>IFERROR(VLOOKUP(_xlfn.NUMBERVALUE(LEFT(AB174,FIND("-",AB174)-1)),A2_SaLi!$B$8:$E$507,4,0),IFERROR(VLOOKUP(LEFT(AB174,FIND("-",AB174)-1),A2_SaLi!$B$8:$E$507,4,0),""))</f>
        <v/>
      </c>
      <c r="AD174" s="465"/>
    </row>
    <row r="175" spans="1:30" x14ac:dyDescent="0.25">
      <c r="A175" s="269"/>
      <c r="B175" s="54"/>
      <c r="C175" s="54"/>
      <c r="D175" s="274"/>
      <c r="E175" s="450"/>
      <c r="F175" s="383"/>
      <c r="G175" s="383"/>
      <c r="H175" s="383"/>
      <c r="I175" s="383"/>
      <c r="J175" s="478"/>
      <c r="K175" s="381">
        <f t="shared" si="5"/>
        <v>0</v>
      </c>
      <c r="L175" s="450"/>
      <c r="M175" s="383"/>
      <c r="N175" s="383"/>
      <c r="O175" s="383"/>
      <c r="P175" s="383"/>
      <c r="Q175" s="478"/>
      <c r="R175" s="381">
        <f t="shared" si="6"/>
        <v>0</v>
      </c>
      <c r="S175" s="450"/>
      <c r="T175" s="387" t="str">
        <f>IFERROR(VLOOKUP(_xlfn.NUMBERVALUE(LEFT(S175,FIND("-",S175)-1)),A2_SaLi!$B$8:$E$507,4,0),IFERROR(VLOOKUP(LEFT(S175,FIND("-",S175)-1),A2_SaLi!$B$8:$E$507,4,0),""))</f>
        <v/>
      </c>
      <c r="U175" s="478"/>
      <c r="V175" s="450"/>
      <c r="W175" s="387" t="str">
        <f>IFERROR(VLOOKUP(_xlfn.NUMBERVALUE(LEFT(V175,FIND("-",V175)-1)),A2_SaLi!$B$8:$E$507,4,0),IFERROR(VLOOKUP(LEFT(V175,FIND("-",V175)-1),A2_SaLi!$B$8:$E$507,4,0),""))</f>
        <v/>
      </c>
      <c r="X175" s="383"/>
      <c r="Y175" s="450"/>
      <c r="Z175" s="387" t="str">
        <f>IFERROR(VLOOKUP(_xlfn.NUMBERVALUE(LEFT(Y175,FIND("-",Y175)-1)),A2_SaLi!$B$8:$E$507,4,0),IFERROR(VLOOKUP(LEFT(Y175,FIND("-",Y175)-1),A2_SaLi!$B$8:$E$507,4,0),""))</f>
        <v/>
      </c>
      <c r="AA175" s="383"/>
      <c r="AB175" s="450"/>
      <c r="AC175" s="387" t="str">
        <f>IFERROR(VLOOKUP(_xlfn.NUMBERVALUE(LEFT(AB175,FIND("-",AB175)-1)),A2_SaLi!$B$8:$E$507,4,0),IFERROR(VLOOKUP(LEFT(AB175,FIND("-",AB175)-1),A2_SaLi!$B$8:$E$507,4,0),""))</f>
        <v/>
      </c>
      <c r="AD175" s="465"/>
    </row>
    <row r="176" spans="1:30" x14ac:dyDescent="0.25">
      <c r="A176" s="269"/>
      <c r="B176" s="54"/>
      <c r="C176" s="54"/>
      <c r="D176" s="274"/>
      <c r="E176" s="450"/>
      <c r="F176" s="383"/>
      <c r="G176" s="383"/>
      <c r="H176" s="383"/>
      <c r="I176" s="383"/>
      <c r="J176" s="478"/>
      <c r="K176" s="381">
        <f t="shared" si="5"/>
        <v>0</v>
      </c>
      <c r="L176" s="450"/>
      <c r="M176" s="383"/>
      <c r="N176" s="383"/>
      <c r="O176" s="383"/>
      <c r="P176" s="383"/>
      <c r="Q176" s="478"/>
      <c r="R176" s="381">
        <f t="shared" si="6"/>
        <v>0</v>
      </c>
      <c r="S176" s="450"/>
      <c r="T176" s="387" t="str">
        <f>IFERROR(VLOOKUP(_xlfn.NUMBERVALUE(LEFT(S176,FIND("-",S176)-1)),A2_SaLi!$B$8:$E$507,4,0),IFERROR(VLOOKUP(LEFT(S176,FIND("-",S176)-1),A2_SaLi!$B$8:$E$507,4,0),""))</f>
        <v/>
      </c>
      <c r="U176" s="478"/>
      <c r="V176" s="450"/>
      <c r="W176" s="387" t="str">
        <f>IFERROR(VLOOKUP(_xlfn.NUMBERVALUE(LEFT(V176,FIND("-",V176)-1)),A2_SaLi!$B$8:$E$507,4,0),IFERROR(VLOOKUP(LEFT(V176,FIND("-",V176)-1),A2_SaLi!$B$8:$E$507,4,0),""))</f>
        <v/>
      </c>
      <c r="X176" s="383"/>
      <c r="Y176" s="450"/>
      <c r="Z176" s="387" t="str">
        <f>IFERROR(VLOOKUP(_xlfn.NUMBERVALUE(LEFT(Y176,FIND("-",Y176)-1)),A2_SaLi!$B$8:$E$507,4,0),IFERROR(VLOOKUP(LEFT(Y176,FIND("-",Y176)-1),A2_SaLi!$B$8:$E$507,4,0),""))</f>
        <v/>
      </c>
      <c r="AA176" s="383"/>
      <c r="AB176" s="450"/>
      <c r="AC176" s="387" t="str">
        <f>IFERROR(VLOOKUP(_xlfn.NUMBERVALUE(LEFT(AB176,FIND("-",AB176)-1)),A2_SaLi!$B$8:$E$507,4,0),IFERROR(VLOOKUP(LEFT(AB176,FIND("-",AB176)-1),A2_SaLi!$B$8:$E$507,4,0),""))</f>
        <v/>
      </c>
      <c r="AD176" s="465"/>
    </row>
    <row r="177" spans="1:30" x14ac:dyDescent="0.25">
      <c r="A177" s="269"/>
      <c r="B177" s="54"/>
      <c r="C177" s="54"/>
      <c r="D177" s="274"/>
      <c r="E177" s="450"/>
      <c r="F177" s="383"/>
      <c r="G177" s="383"/>
      <c r="H177" s="383"/>
      <c r="I177" s="383"/>
      <c r="J177" s="478"/>
      <c r="K177" s="381">
        <f t="shared" si="5"/>
        <v>0</v>
      </c>
      <c r="L177" s="450"/>
      <c r="M177" s="383"/>
      <c r="N177" s="383"/>
      <c r="O177" s="383"/>
      <c r="P177" s="383"/>
      <c r="Q177" s="478"/>
      <c r="R177" s="381">
        <f t="shared" si="6"/>
        <v>0</v>
      </c>
      <c r="S177" s="450"/>
      <c r="T177" s="387" t="str">
        <f>IFERROR(VLOOKUP(_xlfn.NUMBERVALUE(LEFT(S177,FIND("-",S177)-1)),A2_SaLi!$B$8:$E$507,4,0),IFERROR(VLOOKUP(LEFT(S177,FIND("-",S177)-1),A2_SaLi!$B$8:$E$507,4,0),""))</f>
        <v/>
      </c>
      <c r="U177" s="478"/>
      <c r="V177" s="450"/>
      <c r="W177" s="387" t="str">
        <f>IFERROR(VLOOKUP(_xlfn.NUMBERVALUE(LEFT(V177,FIND("-",V177)-1)),A2_SaLi!$B$8:$E$507,4,0),IFERROR(VLOOKUP(LEFT(V177,FIND("-",V177)-1),A2_SaLi!$B$8:$E$507,4,0),""))</f>
        <v/>
      </c>
      <c r="X177" s="383"/>
      <c r="Y177" s="450"/>
      <c r="Z177" s="387" t="str">
        <f>IFERROR(VLOOKUP(_xlfn.NUMBERVALUE(LEFT(Y177,FIND("-",Y177)-1)),A2_SaLi!$B$8:$E$507,4,0),IFERROR(VLOOKUP(LEFT(Y177,FIND("-",Y177)-1),A2_SaLi!$B$8:$E$507,4,0),""))</f>
        <v/>
      </c>
      <c r="AA177" s="383"/>
      <c r="AB177" s="450"/>
      <c r="AC177" s="387" t="str">
        <f>IFERROR(VLOOKUP(_xlfn.NUMBERVALUE(LEFT(AB177,FIND("-",AB177)-1)),A2_SaLi!$B$8:$E$507,4,0),IFERROR(VLOOKUP(LEFT(AB177,FIND("-",AB177)-1),A2_SaLi!$B$8:$E$507,4,0),""))</f>
        <v/>
      </c>
      <c r="AD177" s="465"/>
    </row>
    <row r="178" spans="1:30" x14ac:dyDescent="0.25">
      <c r="A178" s="269"/>
      <c r="B178" s="54"/>
      <c r="C178" s="54"/>
      <c r="D178" s="274"/>
      <c r="E178" s="450"/>
      <c r="F178" s="383"/>
      <c r="G178" s="383"/>
      <c r="H178" s="383"/>
      <c r="I178" s="383"/>
      <c r="J178" s="478"/>
      <c r="K178" s="381">
        <f t="shared" si="5"/>
        <v>0</v>
      </c>
      <c r="L178" s="450"/>
      <c r="M178" s="383"/>
      <c r="N178" s="383"/>
      <c r="O178" s="383"/>
      <c r="P178" s="383"/>
      <c r="Q178" s="478"/>
      <c r="R178" s="381">
        <f t="shared" si="6"/>
        <v>0</v>
      </c>
      <c r="S178" s="450"/>
      <c r="T178" s="387" t="str">
        <f>IFERROR(VLOOKUP(_xlfn.NUMBERVALUE(LEFT(S178,FIND("-",S178)-1)),A2_SaLi!$B$8:$E$507,4,0),IFERROR(VLOOKUP(LEFT(S178,FIND("-",S178)-1),A2_SaLi!$B$8:$E$507,4,0),""))</f>
        <v/>
      </c>
      <c r="U178" s="478"/>
      <c r="V178" s="450"/>
      <c r="W178" s="387" t="str">
        <f>IFERROR(VLOOKUP(_xlfn.NUMBERVALUE(LEFT(V178,FIND("-",V178)-1)),A2_SaLi!$B$8:$E$507,4,0),IFERROR(VLOOKUP(LEFT(V178,FIND("-",V178)-1),A2_SaLi!$B$8:$E$507,4,0),""))</f>
        <v/>
      </c>
      <c r="X178" s="383"/>
      <c r="Y178" s="450"/>
      <c r="Z178" s="387" t="str">
        <f>IFERROR(VLOOKUP(_xlfn.NUMBERVALUE(LEFT(Y178,FIND("-",Y178)-1)),A2_SaLi!$B$8:$E$507,4,0),IFERROR(VLOOKUP(LEFT(Y178,FIND("-",Y178)-1),A2_SaLi!$B$8:$E$507,4,0),""))</f>
        <v/>
      </c>
      <c r="AA178" s="383"/>
      <c r="AB178" s="450"/>
      <c r="AC178" s="387" t="str">
        <f>IFERROR(VLOOKUP(_xlfn.NUMBERVALUE(LEFT(AB178,FIND("-",AB178)-1)),A2_SaLi!$B$8:$E$507,4,0),IFERROR(VLOOKUP(LEFT(AB178,FIND("-",AB178)-1),A2_SaLi!$B$8:$E$507,4,0),""))</f>
        <v/>
      </c>
      <c r="AD178" s="465"/>
    </row>
    <row r="179" spans="1:30" x14ac:dyDescent="0.25">
      <c r="A179" s="269"/>
      <c r="B179" s="54"/>
      <c r="C179" s="54"/>
      <c r="D179" s="274"/>
      <c r="E179" s="450"/>
      <c r="F179" s="383"/>
      <c r="G179" s="383"/>
      <c r="H179" s="383"/>
      <c r="I179" s="383"/>
      <c r="J179" s="478"/>
      <c r="K179" s="381">
        <f t="shared" si="5"/>
        <v>0</v>
      </c>
      <c r="L179" s="450"/>
      <c r="M179" s="383"/>
      <c r="N179" s="383"/>
      <c r="O179" s="383"/>
      <c r="P179" s="383"/>
      <c r="Q179" s="478"/>
      <c r="R179" s="381">
        <f t="shared" si="6"/>
        <v>0</v>
      </c>
      <c r="S179" s="450"/>
      <c r="T179" s="387" t="str">
        <f>IFERROR(VLOOKUP(_xlfn.NUMBERVALUE(LEFT(S179,FIND("-",S179)-1)),A2_SaLi!$B$8:$E$507,4,0),IFERROR(VLOOKUP(LEFT(S179,FIND("-",S179)-1),A2_SaLi!$B$8:$E$507,4,0),""))</f>
        <v/>
      </c>
      <c r="U179" s="478"/>
      <c r="V179" s="450"/>
      <c r="W179" s="387" t="str">
        <f>IFERROR(VLOOKUP(_xlfn.NUMBERVALUE(LEFT(V179,FIND("-",V179)-1)),A2_SaLi!$B$8:$E$507,4,0),IFERROR(VLOOKUP(LEFT(V179,FIND("-",V179)-1),A2_SaLi!$B$8:$E$507,4,0),""))</f>
        <v/>
      </c>
      <c r="X179" s="383"/>
      <c r="Y179" s="450"/>
      <c r="Z179" s="387" t="str">
        <f>IFERROR(VLOOKUP(_xlfn.NUMBERVALUE(LEFT(Y179,FIND("-",Y179)-1)),A2_SaLi!$B$8:$E$507,4,0),IFERROR(VLOOKUP(LEFT(Y179,FIND("-",Y179)-1),A2_SaLi!$B$8:$E$507,4,0),""))</f>
        <v/>
      </c>
      <c r="AA179" s="383"/>
      <c r="AB179" s="450"/>
      <c r="AC179" s="387" t="str">
        <f>IFERROR(VLOOKUP(_xlfn.NUMBERVALUE(LEFT(AB179,FIND("-",AB179)-1)),A2_SaLi!$B$8:$E$507,4,0),IFERROR(VLOOKUP(LEFT(AB179,FIND("-",AB179)-1),A2_SaLi!$B$8:$E$507,4,0),""))</f>
        <v/>
      </c>
      <c r="AD179" s="465"/>
    </row>
    <row r="180" spans="1:30" x14ac:dyDescent="0.25">
      <c r="A180" s="269"/>
      <c r="B180" s="54"/>
      <c r="C180" s="54"/>
      <c r="D180" s="274"/>
      <c r="E180" s="450"/>
      <c r="F180" s="383"/>
      <c r="G180" s="383"/>
      <c r="H180" s="383"/>
      <c r="I180" s="383"/>
      <c r="J180" s="478"/>
      <c r="K180" s="381">
        <f t="shared" si="5"/>
        <v>0</v>
      </c>
      <c r="L180" s="450"/>
      <c r="M180" s="383"/>
      <c r="N180" s="383"/>
      <c r="O180" s="383"/>
      <c r="P180" s="383"/>
      <c r="Q180" s="478"/>
      <c r="R180" s="381">
        <f t="shared" si="6"/>
        <v>0</v>
      </c>
      <c r="S180" s="450"/>
      <c r="T180" s="387" t="str">
        <f>IFERROR(VLOOKUP(_xlfn.NUMBERVALUE(LEFT(S180,FIND("-",S180)-1)),A2_SaLi!$B$8:$E$507,4,0),IFERROR(VLOOKUP(LEFT(S180,FIND("-",S180)-1),A2_SaLi!$B$8:$E$507,4,0),""))</f>
        <v/>
      </c>
      <c r="U180" s="478"/>
      <c r="V180" s="450"/>
      <c r="W180" s="387" t="str">
        <f>IFERROR(VLOOKUP(_xlfn.NUMBERVALUE(LEFT(V180,FIND("-",V180)-1)),A2_SaLi!$B$8:$E$507,4,0),IFERROR(VLOOKUP(LEFT(V180,FIND("-",V180)-1),A2_SaLi!$B$8:$E$507,4,0),""))</f>
        <v/>
      </c>
      <c r="X180" s="383"/>
      <c r="Y180" s="450"/>
      <c r="Z180" s="387" t="str">
        <f>IFERROR(VLOOKUP(_xlfn.NUMBERVALUE(LEFT(Y180,FIND("-",Y180)-1)),A2_SaLi!$B$8:$E$507,4,0),IFERROR(VLOOKUP(LEFT(Y180,FIND("-",Y180)-1),A2_SaLi!$B$8:$E$507,4,0),""))</f>
        <v/>
      </c>
      <c r="AA180" s="383"/>
      <c r="AB180" s="450"/>
      <c r="AC180" s="387" t="str">
        <f>IFERROR(VLOOKUP(_xlfn.NUMBERVALUE(LEFT(AB180,FIND("-",AB180)-1)),A2_SaLi!$B$8:$E$507,4,0),IFERROR(VLOOKUP(LEFT(AB180,FIND("-",AB180)-1),A2_SaLi!$B$8:$E$507,4,0),""))</f>
        <v/>
      </c>
      <c r="AD180" s="465"/>
    </row>
    <row r="181" spans="1:30" x14ac:dyDescent="0.25">
      <c r="A181" s="269"/>
      <c r="B181" s="54"/>
      <c r="C181" s="54"/>
      <c r="D181" s="274"/>
      <c r="E181" s="450"/>
      <c r="F181" s="383"/>
      <c r="G181" s="383"/>
      <c r="H181" s="383"/>
      <c r="I181" s="383"/>
      <c r="J181" s="478"/>
      <c r="K181" s="381">
        <f t="shared" si="5"/>
        <v>0</v>
      </c>
      <c r="L181" s="450"/>
      <c r="M181" s="383"/>
      <c r="N181" s="383"/>
      <c r="O181" s="383"/>
      <c r="P181" s="383"/>
      <c r="Q181" s="478"/>
      <c r="R181" s="381">
        <f t="shared" si="6"/>
        <v>0</v>
      </c>
      <c r="S181" s="450"/>
      <c r="T181" s="387" t="str">
        <f>IFERROR(VLOOKUP(_xlfn.NUMBERVALUE(LEFT(S181,FIND("-",S181)-1)),A2_SaLi!$B$8:$E$507,4,0),IFERROR(VLOOKUP(LEFT(S181,FIND("-",S181)-1),A2_SaLi!$B$8:$E$507,4,0),""))</f>
        <v/>
      </c>
      <c r="U181" s="478"/>
      <c r="V181" s="450"/>
      <c r="W181" s="387" t="str">
        <f>IFERROR(VLOOKUP(_xlfn.NUMBERVALUE(LEFT(V181,FIND("-",V181)-1)),A2_SaLi!$B$8:$E$507,4,0),IFERROR(VLOOKUP(LEFT(V181,FIND("-",V181)-1),A2_SaLi!$B$8:$E$507,4,0),""))</f>
        <v/>
      </c>
      <c r="X181" s="383"/>
      <c r="Y181" s="450"/>
      <c r="Z181" s="387" t="str">
        <f>IFERROR(VLOOKUP(_xlfn.NUMBERVALUE(LEFT(Y181,FIND("-",Y181)-1)),A2_SaLi!$B$8:$E$507,4,0),IFERROR(VLOOKUP(LEFT(Y181,FIND("-",Y181)-1),A2_SaLi!$B$8:$E$507,4,0),""))</f>
        <v/>
      </c>
      <c r="AA181" s="383"/>
      <c r="AB181" s="450"/>
      <c r="AC181" s="387" t="str">
        <f>IFERROR(VLOOKUP(_xlfn.NUMBERVALUE(LEFT(AB181,FIND("-",AB181)-1)),A2_SaLi!$B$8:$E$507,4,0),IFERROR(VLOOKUP(LEFT(AB181,FIND("-",AB181)-1),A2_SaLi!$B$8:$E$507,4,0),""))</f>
        <v/>
      </c>
      <c r="AD181" s="465"/>
    </row>
    <row r="182" spans="1:30" x14ac:dyDescent="0.25">
      <c r="A182" s="269"/>
      <c r="B182" s="54"/>
      <c r="C182" s="54"/>
      <c r="D182" s="274"/>
      <c r="E182" s="450"/>
      <c r="F182" s="383"/>
      <c r="G182" s="383"/>
      <c r="H182" s="383"/>
      <c r="I182" s="383"/>
      <c r="J182" s="478"/>
      <c r="K182" s="381">
        <f t="shared" si="5"/>
        <v>0</v>
      </c>
      <c r="L182" s="450"/>
      <c r="M182" s="383"/>
      <c r="N182" s="383"/>
      <c r="O182" s="383"/>
      <c r="P182" s="383"/>
      <c r="Q182" s="478"/>
      <c r="R182" s="381">
        <f t="shared" si="6"/>
        <v>0</v>
      </c>
      <c r="S182" s="450"/>
      <c r="T182" s="387" t="str">
        <f>IFERROR(VLOOKUP(_xlfn.NUMBERVALUE(LEFT(S182,FIND("-",S182)-1)),A2_SaLi!$B$8:$E$507,4,0),IFERROR(VLOOKUP(LEFT(S182,FIND("-",S182)-1),A2_SaLi!$B$8:$E$507,4,0),""))</f>
        <v/>
      </c>
      <c r="U182" s="478"/>
      <c r="V182" s="450"/>
      <c r="W182" s="387" t="str">
        <f>IFERROR(VLOOKUP(_xlfn.NUMBERVALUE(LEFT(V182,FIND("-",V182)-1)),A2_SaLi!$B$8:$E$507,4,0),IFERROR(VLOOKUP(LEFT(V182,FIND("-",V182)-1),A2_SaLi!$B$8:$E$507,4,0),""))</f>
        <v/>
      </c>
      <c r="X182" s="383"/>
      <c r="Y182" s="450"/>
      <c r="Z182" s="387" t="str">
        <f>IFERROR(VLOOKUP(_xlfn.NUMBERVALUE(LEFT(Y182,FIND("-",Y182)-1)),A2_SaLi!$B$8:$E$507,4,0),IFERROR(VLOOKUP(LEFT(Y182,FIND("-",Y182)-1),A2_SaLi!$B$8:$E$507,4,0),""))</f>
        <v/>
      </c>
      <c r="AA182" s="383"/>
      <c r="AB182" s="450"/>
      <c r="AC182" s="387" t="str">
        <f>IFERROR(VLOOKUP(_xlfn.NUMBERVALUE(LEFT(AB182,FIND("-",AB182)-1)),A2_SaLi!$B$8:$E$507,4,0),IFERROR(VLOOKUP(LEFT(AB182,FIND("-",AB182)-1),A2_SaLi!$B$8:$E$507,4,0),""))</f>
        <v/>
      </c>
      <c r="AD182" s="465"/>
    </row>
    <row r="183" spans="1:30" x14ac:dyDescent="0.25">
      <c r="A183" s="269"/>
      <c r="B183" s="54"/>
      <c r="C183" s="54"/>
      <c r="D183" s="274"/>
      <c r="E183" s="450"/>
      <c r="F183" s="383"/>
      <c r="G183" s="383"/>
      <c r="H183" s="383"/>
      <c r="I183" s="383"/>
      <c r="J183" s="478"/>
      <c r="K183" s="381">
        <f t="shared" si="5"/>
        <v>0</v>
      </c>
      <c r="L183" s="450"/>
      <c r="M183" s="383"/>
      <c r="N183" s="383"/>
      <c r="O183" s="383"/>
      <c r="P183" s="383"/>
      <c r="Q183" s="478"/>
      <c r="R183" s="381">
        <f t="shared" si="6"/>
        <v>0</v>
      </c>
      <c r="S183" s="450"/>
      <c r="T183" s="387" t="str">
        <f>IFERROR(VLOOKUP(_xlfn.NUMBERVALUE(LEFT(S183,FIND("-",S183)-1)),A2_SaLi!$B$8:$E$507,4,0),IFERROR(VLOOKUP(LEFT(S183,FIND("-",S183)-1),A2_SaLi!$B$8:$E$507,4,0),""))</f>
        <v/>
      </c>
      <c r="U183" s="478"/>
      <c r="V183" s="450"/>
      <c r="W183" s="387" t="str">
        <f>IFERROR(VLOOKUP(_xlfn.NUMBERVALUE(LEFT(V183,FIND("-",V183)-1)),A2_SaLi!$B$8:$E$507,4,0),IFERROR(VLOOKUP(LEFT(V183,FIND("-",V183)-1),A2_SaLi!$B$8:$E$507,4,0),""))</f>
        <v/>
      </c>
      <c r="X183" s="383"/>
      <c r="Y183" s="450"/>
      <c r="Z183" s="387" t="str">
        <f>IFERROR(VLOOKUP(_xlfn.NUMBERVALUE(LEFT(Y183,FIND("-",Y183)-1)),A2_SaLi!$B$8:$E$507,4,0),IFERROR(VLOOKUP(LEFT(Y183,FIND("-",Y183)-1),A2_SaLi!$B$8:$E$507,4,0),""))</f>
        <v/>
      </c>
      <c r="AA183" s="383"/>
      <c r="AB183" s="450"/>
      <c r="AC183" s="387" t="str">
        <f>IFERROR(VLOOKUP(_xlfn.NUMBERVALUE(LEFT(AB183,FIND("-",AB183)-1)),A2_SaLi!$B$8:$E$507,4,0),IFERROR(VLOOKUP(LEFT(AB183,FIND("-",AB183)-1),A2_SaLi!$B$8:$E$507,4,0),""))</f>
        <v/>
      </c>
      <c r="AD183" s="465"/>
    </row>
    <row r="184" spans="1:30" x14ac:dyDescent="0.25">
      <c r="A184" s="269"/>
      <c r="B184" s="54"/>
      <c r="C184" s="54"/>
      <c r="D184" s="274"/>
      <c r="E184" s="450"/>
      <c r="F184" s="383"/>
      <c r="G184" s="383"/>
      <c r="H184" s="383"/>
      <c r="I184" s="383"/>
      <c r="J184" s="478"/>
      <c r="K184" s="381">
        <f t="shared" si="5"/>
        <v>0</v>
      </c>
      <c r="L184" s="450"/>
      <c r="M184" s="383"/>
      <c r="N184" s="383"/>
      <c r="O184" s="383"/>
      <c r="P184" s="383"/>
      <c r="Q184" s="478"/>
      <c r="R184" s="381">
        <f t="shared" si="6"/>
        <v>0</v>
      </c>
      <c r="S184" s="450"/>
      <c r="T184" s="387" t="str">
        <f>IFERROR(VLOOKUP(_xlfn.NUMBERVALUE(LEFT(S184,FIND("-",S184)-1)),A2_SaLi!$B$8:$E$507,4,0),IFERROR(VLOOKUP(LEFT(S184,FIND("-",S184)-1),A2_SaLi!$B$8:$E$507,4,0),""))</f>
        <v/>
      </c>
      <c r="U184" s="478"/>
      <c r="V184" s="450"/>
      <c r="W184" s="387" t="str">
        <f>IFERROR(VLOOKUP(_xlfn.NUMBERVALUE(LEFT(V184,FIND("-",V184)-1)),A2_SaLi!$B$8:$E$507,4,0),IFERROR(VLOOKUP(LEFT(V184,FIND("-",V184)-1),A2_SaLi!$B$8:$E$507,4,0),""))</f>
        <v/>
      </c>
      <c r="X184" s="383"/>
      <c r="Y184" s="450"/>
      <c r="Z184" s="387" t="str">
        <f>IFERROR(VLOOKUP(_xlfn.NUMBERVALUE(LEFT(Y184,FIND("-",Y184)-1)),A2_SaLi!$B$8:$E$507,4,0),IFERROR(VLOOKUP(LEFT(Y184,FIND("-",Y184)-1),A2_SaLi!$B$8:$E$507,4,0),""))</f>
        <v/>
      </c>
      <c r="AA184" s="383"/>
      <c r="AB184" s="450"/>
      <c r="AC184" s="387" t="str">
        <f>IFERROR(VLOOKUP(_xlfn.NUMBERVALUE(LEFT(AB184,FIND("-",AB184)-1)),A2_SaLi!$B$8:$E$507,4,0),IFERROR(VLOOKUP(LEFT(AB184,FIND("-",AB184)-1),A2_SaLi!$B$8:$E$507,4,0),""))</f>
        <v/>
      </c>
      <c r="AD184" s="465"/>
    </row>
    <row r="185" spans="1:30" x14ac:dyDescent="0.25">
      <c r="A185" s="269"/>
      <c r="B185" s="54"/>
      <c r="C185" s="54"/>
      <c r="D185" s="274"/>
      <c r="E185" s="450"/>
      <c r="F185" s="383"/>
      <c r="G185" s="383"/>
      <c r="H185" s="383"/>
      <c r="I185" s="383"/>
      <c r="J185" s="478"/>
      <c r="K185" s="381">
        <f t="shared" si="5"/>
        <v>0</v>
      </c>
      <c r="L185" s="450"/>
      <c r="M185" s="383"/>
      <c r="N185" s="383"/>
      <c r="O185" s="383"/>
      <c r="P185" s="383"/>
      <c r="Q185" s="478"/>
      <c r="R185" s="381">
        <f t="shared" si="6"/>
        <v>0</v>
      </c>
      <c r="S185" s="450"/>
      <c r="T185" s="387" t="str">
        <f>IFERROR(VLOOKUP(_xlfn.NUMBERVALUE(LEFT(S185,FIND("-",S185)-1)),A2_SaLi!$B$8:$E$507,4,0),IFERROR(VLOOKUP(LEFT(S185,FIND("-",S185)-1),A2_SaLi!$B$8:$E$507,4,0),""))</f>
        <v/>
      </c>
      <c r="U185" s="478"/>
      <c r="V185" s="450"/>
      <c r="W185" s="387" t="str">
        <f>IFERROR(VLOOKUP(_xlfn.NUMBERVALUE(LEFT(V185,FIND("-",V185)-1)),A2_SaLi!$B$8:$E$507,4,0),IFERROR(VLOOKUP(LEFT(V185,FIND("-",V185)-1),A2_SaLi!$B$8:$E$507,4,0),""))</f>
        <v/>
      </c>
      <c r="X185" s="383"/>
      <c r="Y185" s="450"/>
      <c r="Z185" s="387" t="str">
        <f>IFERROR(VLOOKUP(_xlfn.NUMBERVALUE(LEFT(Y185,FIND("-",Y185)-1)),A2_SaLi!$B$8:$E$507,4,0),IFERROR(VLOOKUP(LEFT(Y185,FIND("-",Y185)-1),A2_SaLi!$B$8:$E$507,4,0),""))</f>
        <v/>
      </c>
      <c r="AA185" s="383"/>
      <c r="AB185" s="450"/>
      <c r="AC185" s="387" t="str">
        <f>IFERROR(VLOOKUP(_xlfn.NUMBERVALUE(LEFT(AB185,FIND("-",AB185)-1)),A2_SaLi!$B$8:$E$507,4,0),IFERROR(VLOOKUP(LEFT(AB185,FIND("-",AB185)-1),A2_SaLi!$B$8:$E$507,4,0),""))</f>
        <v/>
      </c>
      <c r="AD185" s="465"/>
    </row>
    <row r="186" spans="1:30" x14ac:dyDescent="0.25">
      <c r="A186" s="269"/>
      <c r="B186" s="54"/>
      <c r="C186" s="54"/>
      <c r="D186" s="274"/>
      <c r="E186" s="450"/>
      <c r="F186" s="383"/>
      <c r="G186" s="383"/>
      <c r="H186" s="383"/>
      <c r="I186" s="383"/>
      <c r="J186" s="478"/>
      <c r="K186" s="381">
        <f t="shared" si="5"/>
        <v>0</v>
      </c>
      <c r="L186" s="450"/>
      <c r="M186" s="383"/>
      <c r="N186" s="383"/>
      <c r="O186" s="383"/>
      <c r="P186" s="383"/>
      <c r="Q186" s="478"/>
      <c r="R186" s="381">
        <f t="shared" si="6"/>
        <v>0</v>
      </c>
      <c r="S186" s="450"/>
      <c r="T186" s="387" t="str">
        <f>IFERROR(VLOOKUP(_xlfn.NUMBERVALUE(LEFT(S186,FIND("-",S186)-1)),A2_SaLi!$B$8:$E$507,4,0),IFERROR(VLOOKUP(LEFT(S186,FIND("-",S186)-1),A2_SaLi!$B$8:$E$507,4,0),""))</f>
        <v/>
      </c>
      <c r="U186" s="478"/>
      <c r="V186" s="450"/>
      <c r="W186" s="387" t="str">
        <f>IFERROR(VLOOKUP(_xlfn.NUMBERVALUE(LEFT(V186,FIND("-",V186)-1)),A2_SaLi!$B$8:$E$507,4,0),IFERROR(VLOOKUP(LEFT(V186,FIND("-",V186)-1),A2_SaLi!$B$8:$E$507,4,0),""))</f>
        <v/>
      </c>
      <c r="X186" s="383"/>
      <c r="Y186" s="450"/>
      <c r="Z186" s="387" t="str">
        <f>IFERROR(VLOOKUP(_xlfn.NUMBERVALUE(LEFT(Y186,FIND("-",Y186)-1)),A2_SaLi!$B$8:$E$507,4,0),IFERROR(VLOOKUP(LEFT(Y186,FIND("-",Y186)-1),A2_SaLi!$B$8:$E$507,4,0),""))</f>
        <v/>
      </c>
      <c r="AA186" s="383"/>
      <c r="AB186" s="450"/>
      <c r="AC186" s="387" t="str">
        <f>IFERROR(VLOOKUP(_xlfn.NUMBERVALUE(LEFT(AB186,FIND("-",AB186)-1)),A2_SaLi!$B$8:$E$507,4,0),IFERROR(VLOOKUP(LEFT(AB186,FIND("-",AB186)-1),A2_SaLi!$B$8:$E$507,4,0),""))</f>
        <v/>
      </c>
      <c r="AD186" s="465"/>
    </row>
    <row r="187" spans="1:30" x14ac:dyDescent="0.25">
      <c r="A187" s="269"/>
      <c r="B187" s="54"/>
      <c r="C187" s="54"/>
      <c r="D187" s="274"/>
      <c r="E187" s="450"/>
      <c r="F187" s="383"/>
      <c r="G187" s="383"/>
      <c r="H187" s="383"/>
      <c r="I187" s="383"/>
      <c r="J187" s="478"/>
      <c r="K187" s="381">
        <f t="shared" si="5"/>
        <v>0</v>
      </c>
      <c r="L187" s="450"/>
      <c r="M187" s="383"/>
      <c r="N187" s="383"/>
      <c r="O187" s="383"/>
      <c r="P187" s="383"/>
      <c r="Q187" s="478"/>
      <c r="R187" s="381">
        <f t="shared" si="6"/>
        <v>0</v>
      </c>
      <c r="S187" s="450"/>
      <c r="T187" s="387" t="str">
        <f>IFERROR(VLOOKUP(_xlfn.NUMBERVALUE(LEFT(S187,FIND("-",S187)-1)),A2_SaLi!$B$8:$E$507,4,0),IFERROR(VLOOKUP(LEFT(S187,FIND("-",S187)-1),A2_SaLi!$B$8:$E$507,4,0),""))</f>
        <v/>
      </c>
      <c r="U187" s="478"/>
      <c r="V187" s="450"/>
      <c r="W187" s="387" t="str">
        <f>IFERROR(VLOOKUP(_xlfn.NUMBERVALUE(LEFT(V187,FIND("-",V187)-1)),A2_SaLi!$B$8:$E$507,4,0),IFERROR(VLOOKUP(LEFT(V187,FIND("-",V187)-1),A2_SaLi!$B$8:$E$507,4,0),""))</f>
        <v/>
      </c>
      <c r="X187" s="383"/>
      <c r="Y187" s="450"/>
      <c r="Z187" s="387" t="str">
        <f>IFERROR(VLOOKUP(_xlfn.NUMBERVALUE(LEFT(Y187,FIND("-",Y187)-1)),A2_SaLi!$B$8:$E$507,4,0),IFERROR(VLOOKUP(LEFT(Y187,FIND("-",Y187)-1),A2_SaLi!$B$8:$E$507,4,0),""))</f>
        <v/>
      </c>
      <c r="AA187" s="383"/>
      <c r="AB187" s="450"/>
      <c r="AC187" s="387" t="str">
        <f>IFERROR(VLOOKUP(_xlfn.NUMBERVALUE(LEFT(AB187,FIND("-",AB187)-1)),A2_SaLi!$B$8:$E$507,4,0),IFERROR(VLOOKUP(LEFT(AB187,FIND("-",AB187)-1),A2_SaLi!$B$8:$E$507,4,0),""))</f>
        <v/>
      </c>
      <c r="AD187" s="465"/>
    </row>
    <row r="188" spans="1:30" x14ac:dyDescent="0.25">
      <c r="A188" s="269"/>
      <c r="B188" s="54"/>
      <c r="C188" s="54"/>
      <c r="D188" s="274"/>
      <c r="E188" s="450"/>
      <c r="F188" s="383"/>
      <c r="G188" s="383"/>
      <c r="H188" s="383"/>
      <c r="I188" s="383"/>
      <c r="J188" s="478"/>
      <c r="K188" s="381">
        <f t="shared" si="5"/>
        <v>0</v>
      </c>
      <c r="L188" s="450"/>
      <c r="M188" s="383"/>
      <c r="N188" s="383"/>
      <c r="O188" s="383"/>
      <c r="P188" s="383"/>
      <c r="Q188" s="478"/>
      <c r="R188" s="381">
        <f t="shared" si="6"/>
        <v>0</v>
      </c>
      <c r="S188" s="450"/>
      <c r="T188" s="387" t="str">
        <f>IFERROR(VLOOKUP(_xlfn.NUMBERVALUE(LEFT(S188,FIND("-",S188)-1)),A2_SaLi!$B$8:$E$507,4,0),IFERROR(VLOOKUP(LEFT(S188,FIND("-",S188)-1),A2_SaLi!$B$8:$E$507,4,0),""))</f>
        <v/>
      </c>
      <c r="U188" s="478"/>
      <c r="V188" s="450"/>
      <c r="W188" s="387" t="str">
        <f>IFERROR(VLOOKUP(_xlfn.NUMBERVALUE(LEFT(V188,FIND("-",V188)-1)),A2_SaLi!$B$8:$E$507,4,0),IFERROR(VLOOKUP(LEFT(V188,FIND("-",V188)-1),A2_SaLi!$B$8:$E$507,4,0),""))</f>
        <v/>
      </c>
      <c r="X188" s="383"/>
      <c r="Y188" s="450"/>
      <c r="Z188" s="387" t="str">
        <f>IFERROR(VLOOKUP(_xlfn.NUMBERVALUE(LEFT(Y188,FIND("-",Y188)-1)),A2_SaLi!$B$8:$E$507,4,0),IFERROR(VLOOKUP(LEFT(Y188,FIND("-",Y188)-1),A2_SaLi!$B$8:$E$507,4,0),""))</f>
        <v/>
      </c>
      <c r="AA188" s="383"/>
      <c r="AB188" s="450"/>
      <c r="AC188" s="387" t="str">
        <f>IFERROR(VLOOKUP(_xlfn.NUMBERVALUE(LEFT(AB188,FIND("-",AB188)-1)),A2_SaLi!$B$8:$E$507,4,0),IFERROR(VLOOKUP(LEFT(AB188,FIND("-",AB188)-1),A2_SaLi!$B$8:$E$507,4,0),""))</f>
        <v/>
      </c>
      <c r="AD188" s="465"/>
    </row>
    <row r="189" spans="1:30" x14ac:dyDescent="0.25">
      <c r="A189" s="269"/>
      <c r="B189" s="54"/>
      <c r="C189" s="54"/>
      <c r="D189" s="274"/>
      <c r="E189" s="450"/>
      <c r="F189" s="383"/>
      <c r="G189" s="383"/>
      <c r="H189" s="383"/>
      <c r="I189" s="383"/>
      <c r="J189" s="478"/>
      <c r="K189" s="381">
        <f t="shared" si="5"/>
        <v>0</v>
      </c>
      <c r="L189" s="450"/>
      <c r="M189" s="383"/>
      <c r="N189" s="383"/>
      <c r="O189" s="383"/>
      <c r="P189" s="383"/>
      <c r="Q189" s="478"/>
      <c r="R189" s="381">
        <f t="shared" si="6"/>
        <v>0</v>
      </c>
      <c r="S189" s="450"/>
      <c r="T189" s="387" t="str">
        <f>IFERROR(VLOOKUP(_xlfn.NUMBERVALUE(LEFT(S189,FIND("-",S189)-1)),A2_SaLi!$B$8:$E$507,4,0),IFERROR(VLOOKUP(LEFT(S189,FIND("-",S189)-1),A2_SaLi!$B$8:$E$507,4,0),""))</f>
        <v/>
      </c>
      <c r="U189" s="478"/>
      <c r="V189" s="450"/>
      <c r="W189" s="387" t="str">
        <f>IFERROR(VLOOKUP(_xlfn.NUMBERVALUE(LEFT(V189,FIND("-",V189)-1)),A2_SaLi!$B$8:$E$507,4,0),IFERROR(VLOOKUP(LEFT(V189,FIND("-",V189)-1),A2_SaLi!$B$8:$E$507,4,0),""))</f>
        <v/>
      </c>
      <c r="X189" s="383"/>
      <c r="Y189" s="450"/>
      <c r="Z189" s="387" t="str">
        <f>IFERROR(VLOOKUP(_xlfn.NUMBERVALUE(LEFT(Y189,FIND("-",Y189)-1)),A2_SaLi!$B$8:$E$507,4,0),IFERROR(VLOOKUP(LEFT(Y189,FIND("-",Y189)-1),A2_SaLi!$B$8:$E$507,4,0),""))</f>
        <v/>
      </c>
      <c r="AA189" s="383"/>
      <c r="AB189" s="450"/>
      <c r="AC189" s="387" t="str">
        <f>IFERROR(VLOOKUP(_xlfn.NUMBERVALUE(LEFT(AB189,FIND("-",AB189)-1)),A2_SaLi!$B$8:$E$507,4,0),IFERROR(VLOOKUP(LEFT(AB189,FIND("-",AB189)-1),A2_SaLi!$B$8:$E$507,4,0),""))</f>
        <v/>
      </c>
      <c r="AD189" s="465"/>
    </row>
    <row r="190" spans="1:30" x14ac:dyDescent="0.25">
      <c r="A190" s="269"/>
      <c r="B190" s="54"/>
      <c r="C190" s="54"/>
      <c r="D190" s="274"/>
      <c r="E190" s="450"/>
      <c r="F190" s="383"/>
      <c r="G190" s="383"/>
      <c r="H190" s="383"/>
      <c r="I190" s="383"/>
      <c r="J190" s="478"/>
      <c r="K190" s="381">
        <f t="shared" si="5"/>
        <v>0</v>
      </c>
      <c r="L190" s="450"/>
      <c r="M190" s="383"/>
      <c r="N190" s="383"/>
      <c r="O190" s="383"/>
      <c r="P190" s="383"/>
      <c r="Q190" s="478"/>
      <c r="R190" s="381">
        <f t="shared" si="6"/>
        <v>0</v>
      </c>
      <c r="S190" s="450"/>
      <c r="T190" s="387" t="str">
        <f>IFERROR(VLOOKUP(_xlfn.NUMBERVALUE(LEFT(S190,FIND("-",S190)-1)),A2_SaLi!$B$8:$E$507,4,0),IFERROR(VLOOKUP(LEFT(S190,FIND("-",S190)-1),A2_SaLi!$B$8:$E$507,4,0),""))</f>
        <v/>
      </c>
      <c r="U190" s="478"/>
      <c r="V190" s="450"/>
      <c r="W190" s="387" t="str">
        <f>IFERROR(VLOOKUP(_xlfn.NUMBERVALUE(LEFT(V190,FIND("-",V190)-1)),A2_SaLi!$B$8:$E$507,4,0),IFERROR(VLOOKUP(LEFT(V190,FIND("-",V190)-1),A2_SaLi!$B$8:$E$507,4,0),""))</f>
        <v/>
      </c>
      <c r="X190" s="383"/>
      <c r="Y190" s="450"/>
      <c r="Z190" s="387" t="str">
        <f>IFERROR(VLOOKUP(_xlfn.NUMBERVALUE(LEFT(Y190,FIND("-",Y190)-1)),A2_SaLi!$B$8:$E$507,4,0),IFERROR(VLOOKUP(LEFT(Y190,FIND("-",Y190)-1),A2_SaLi!$B$8:$E$507,4,0),""))</f>
        <v/>
      </c>
      <c r="AA190" s="383"/>
      <c r="AB190" s="450"/>
      <c r="AC190" s="387" t="str">
        <f>IFERROR(VLOOKUP(_xlfn.NUMBERVALUE(LEFT(AB190,FIND("-",AB190)-1)),A2_SaLi!$B$8:$E$507,4,0),IFERROR(VLOOKUP(LEFT(AB190,FIND("-",AB190)-1),A2_SaLi!$B$8:$E$507,4,0),""))</f>
        <v/>
      </c>
      <c r="AD190" s="465"/>
    </row>
    <row r="191" spans="1:30" x14ac:dyDescent="0.25">
      <c r="A191" s="269"/>
      <c r="B191" s="54"/>
      <c r="C191" s="54"/>
      <c r="D191" s="274"/>
      <c r="E191" s="450"/>
      <c r="F191" s="383"/>
      <c r="G191" s="383"/>
      <c r="H191" s="383"/>
      <c r="I191" s="383"/>
      <c r="J191" s="478"/>
      <c r="K191" s="381">
        <f t="shared" si="5"/>
        <v>0</v>
      </c>
      <c r="L191" s="450"/>
      <c r="M191" s="383"/>
      <c r="N191" s="383"/>
      <c r="O191" s="383"/>
      <c r="P191" s="383"/>
      <c r="Q191" s="478"/>
      <c r="R191" s="381">
        <f t="shared" si="6"/>
        <v>0</v>
      </c>
      <c r="S191" s="450"/>
      <c r="T191" s="387" t="str">
        <f>IFERROR(VLOOKUP(_xlfn.NUMBERVALUE(LEFT(S191,FIND("-",S191)-1)),A2_SaLi!$B$8:$E$507,4,0),IFERROR(VLOOKUP(LEFT(S191,FIND("-",S191)-1),A2_SaLi!$B$8:$E$507,4,0),""))</f>
        <v/>
      </c>
      <c r="U191" s="478"/>
      <c r="V191" s="450"/>
      <c r="W191" s="387" t="str">
        <f>IFERROR(VLOOKUP(_xlfn.NUMBERVALUE(LEFT(V191,FIND("-",V191)-1)),A2_SaLi!$B$8:$E$507,4,0),IFERROR(VLOOKUP(LEFT(V191,FIND("-",V191)-1),A2_SaLi!$B$8:$E$507,4,0),""))</f>
        <v/>
      </c>
      <c r="X191" s="383"/>
      <c r="Y191" s="450"/>
      <c r="Z191" s="387" t="str">
        <f>IFERROR(VLOOKUP(_xlfn.NUMBERVALUE(LEFT(Y191,FIND("-",Y191)-1)),A2_SaLi!$B$8:$E$507,4,0),IFERROR(VLOOKUP(LEFT(Y191,FIND("-",Y191)-1),A2_SaLi!$B$8:$E$507,4,0),""))</f>
        <v/>
      </c>
      <c r="AA191" s="383"/>
      <c r="AB191" s="450"/>
      <c r="AC191" s="387" t="str">
        <f>IFERROR(VLOOKUP(_xlfn.NUMBERVALUE(LEFT(AB191,FIND("-",AB191)-1)),A2_SaLi!$B$8:$E$507,4,0),IFERROR(VLOOKUP(LEFT(AB191,FIND("-",AB191)-1),A2_SaLi!$B$8:$E$507,4,0),""))</f>
        <v/>
      </c>
      <c r="AD191" s="465"/>
    </row>
    <row r="192" spans="1:30" x14ac:dyDescent="0.25">
      <c r="A192" s="269"/>
      <c r="B192" s="54"/>
      <c r="C192" s="54"/>
      <c r="D192" s="274"/>
      <c r="E192" s="450"/>
      <c r="F192" s="383"/>
      <c r="G192" s="383"/>
      <c r="H192" s="383"/>
      <c r="I192" s="383"/>
      <c r="J192" s="478"/>
      <c r="K192" s="381">
        <f t="shared" si="5"/>
        <v>0</v>
      </c>
      <c r="L192" s="450"/>
      <c r="M192" s="383"/>
      <c r="N192" s="383"/>
      <c r="O192" s="383"/>
      <c r="P192" s="383"/>
      <c r="Q192" s="478"/>
      <c r="R192" s="381">
        <f t="shared" si="6"/>
        <v>0</v>
      </c>
      <c r="S192" s="450"/>
      <c r="T192" s="387" t="str">
        <f>IFERROR(VLOOKUP(_xlfn.NUMBERVALUE(LEFT(S192,FIND("-",S192)-1)),A2_SaLi!$B$8:$E$507,4,0),IFERROR(VLOOKUP(LEFT(S192,FIND("-",S192)-1),A2_SaLi!$B$8:$E$507,4,0),""))</f>
        <v/>
      </c>
      <c r="U192" s="478"/>
      <c r="V192" s="450"/>
      <c r="W192" s="387" t="str">
        <f>IFERROR(VLOOKUP(_xlfn.NUMBERVALUE(LEFT(V192,FIND("-",V192)-1)),A2_SaLi!$B$8:$E$507,4,0),IFERROR(VLOOKUP(LEFT(V192,FIND("-",V192)-1),A2_SaLi!$B$8:$E$507,4,0),""))</f>
        <v/>
      </c>
      <c r="X192" s="383"/>
      <c r="Y192" s="450"/>
      <c r="Z192" s="387" t="str">
        <f>IFERROR(VLOOKUP(_xlfn.NUMBERVALUE(LEFT(Y192,FIND("-",Y192)-1)),A2_SaLi!$B$8:$E$507,4,0),IFERROR(VLOOKUP(LEFT(Y192,FIND("-",Y192)-1),A2_SaLi!$B$8:$E$507,4,0),""))</f>
        <v/>
      </c>
      <c r="AA192" s="383"/>
      <c r="AB192" s="450"/>
      <c r="AC192" s="387" t="str">
        <f>IFERROR(VLOOKUP(_xlfn.NUMBERVALUE(LEFT(AB192,FIND("-",AB192)-1)),A2_SaLi!$B$8:$E$507,4,0),IFERROR(VLOOKUP(LEFT(AB192,FIND("-",AB192)-1),A2_SaLi!$B$8:$E$507,4,0),""))</f>
        <v/>
      </c>
      <c r="AD192" s="465"/>
    </row>
    <row r="193" spans="1:30" x14ac:dyDescent="0.25">
      <c r="A193" s="269"/>
      <c r="B193" s="54"/>
      <c r="C193" s="54"/>
      <c r="D193" s="274"/>
      <c r="E193" s="450"/>
      <c r="F193" s="383"/>
      <c r="G193" s="383"/>
      <c r="H193" s="383"/>
      <c r="I193" s="383"/>
      <c r="J193" s="478"/>
      <c r="K193" s="381">
        <f t="shared" si="5"/>
        <v>0</v>
      </c>
      <c r="L193" s="450"/>
      <c r="M193" s="383"/>
      <c r="N193" s="383"/>
      <c r="O193" s="383"/>
      <c r="P193" s="383"/>
      <c r="Q193" s="478"/>
      <c r="R193" s="381">
        <f t="shared" si="6"/>
        <v>0</v>
      </c>
      <c r="S193" s="450"/>
      <c r="T193" s="387" t="str">
        <f>IFERROR(VLOOKUP(_xlfn.NUMBERVALUE(LEFT(S193,FIND("-",S193)-1)),A2_SaLi!$B$8:$E$507,4,0),IFERROR(VLOOKUP(LEFT(S193,FIND("-",S193)-1),A2_SaLi!$B$8:$E$507,4,0),""))</f>
        <v/>
      </c>
      <c r="U193" s="478"/>
      <c r="V193" s="450"/>
      <c r="W193" s="387" t="str">
        <f>IFERROR(VLOOKUP(_xlfn.NUMBERVALUE(LEFT(V193,FIND("-",V193)-1)),A2_SaLi!$B$8:$E$507,4,0),IFERROR(VLOOKUP(LEFT(V193,FIND("-",V193)-1),A2_SaLi!$B$8:$E$507,4,0),""))</f>
        <v/>
      </c>
      <c r="X193" s="383"/>
      <c r="Y193" s="450"/>
      <c r="Z193" s="387" t="str">
        <f>IFERROR(VLOOKUP(_xlfn.NUMBERVALUE(LEFT(Y193,FIND("-",Y193)-1)),A2_SaLi!$B$8:$E$507,4,0),IFERROR(VLOOKUP(LEFT(Y193,FIND("-",Y193)-1),A2_SaLi!$B$8:$E$507,4,0),""))</f>
        <v/>
      </c>
      <c r="AA193" s="383"/>
      <c r="AB193" s="450"/>
      <c r="AC193" s="387" t="str">
        <f>IFERROR(VLOOKUP(_xlfn.NUMBERVALUE(LEFT(AB193,FIND("-",AB193)-1)),A2_SaLi!$B$8:$E$507,4,0),IFERROR(VLOOKUP(LEFT(AB193,FIND("-",AB193)-1),A2_SaLi!$B$8:$E$507,4,0),""))</f>
        <v/>
      </c>
      <c r="AD193" s="465"/>
    </row>
    <row r="194" spans="1:30" x14ac:dyDescent="0.25">
      <c r="A194" s="269"/>
      <c r="B194" s="54"/>
      <c r="C194" s="54"/>
      <c r="D194" s="274"/>
      <c r="E194" s="450"/>
      <c r="F194" s="383"/>
      <c r="G194" s="383"/>
      <c r="H194" s="383"/>
      <c r="I194" s="383"/>
      <c r="J194" s="478"/>
      <c r="K194" s="381">
        <f t="shared" si="5"/>
        <v>0</v>
      </c>
      <c r="L194" s="450"/>
      <c r="M194" s="383"/>
      <c r="N194" s="383"/>
      <c r="O194" s="383"/>
      <c r="P194" s="383"/>
      <c r="Q194" s="478"/>
      <c r="R194" s="381">
        <f t="shared" si="6"/>
        <v>0</v>
      </c>
      <c r="S194" s="450"/>
      <c r="T194" s="387" t="str">
        <f>IFERROR(VLOOKUP(_xlfn.NUMBERVALUE(LEFT(S194,FIND("-",S194)-1)),A2_SaLi!$B$8:$E$507,4,0),IFERROR(VLOOKUP(LEFT(S194,FIND("-",S194)-1),A2_SaLi!$B$8:$E$507,4,0),""))</f>
        <v/>
      </c>
      <c r="U194" s="478"/>
      <c r="V194" s="450"/>
      <c r="W194" s="387" t="str">
        <f>IFERROR(VLOOKUP(_xlfn.NUMBERVALUE(LEFT(V194,FIND("-",V194)-1)),A2_SaLi!$B$8:$E$507,4,0),IFERROR(VLOOKUP(LEFT(V194,FIND("-",V194)-1),A2_SaLi!$B$8:$E$507,4,0),""))</f>
        <v/>
      </c>
      <c r="X194" s="383"/>
      <c r="Y194" s="450"/>
      <c r="Z194" s="387" t="str">
        <f>IFERROR(VLOOKUP(_xlfn.NUMBERVALUE(LEFT(Y194,FIND("-",Y194)-1)),A2_SaLi!$B$8:$E$507,4,0),IFERROR(VLOOKUP(LEFT(Y194,FIND("-",Y194)-1),A2_SaLi!$B$8:$E$507,4,0),""))</f>
        <v/>
      </c>
      <c r="AA194" s="383"/>
      <c r="AB194" s="450"/>
      <c r="AC194" s="387" t="str">
        <f>IFERROR(VLOOKUP(_xlfn.NUMBERVALUE(LEFT(AB194,FIND("-",AB194)-1)),A2_SaLi!$B$8:$E$507,4,0),IFERROR(VLOOKUP(LEFT(AB194,FIND("-",AB194)-1),A2_SaLi!$B$8:$E$507,4,0),""))</f>
        <v/>
      </c>
      <c r="AD194" s="465"/>
    </row>
    <row r="195" spans="1:30" x14ac:dyDescent="0.25">
      <c r="A195" s="269"/>
      <c r="B195" s="54"/>
      <c r="C195" s="54"/>
      <c r="D195" s="274"/>
      <c r="E195" s="450"/>
      <c r="F195" s="383"/>
      <c r="G195" s="383"/>
      <c r="H195" s="383"/>
      <c r="I195" s="383"/>
      <c r="J195" s="478"/>
      <c r="K195" s="381">
        <f t="shared" si="5"/>
        <v>0</v>
      </c>
      <c r="L195" s="450"/>
      <c r="M195" s="383"/>
      <c r="N195" s="383"/>
      <c r="O195" s="383"/>
      <c r="P195" s="383"/>
      <c r="Q195" s="478"/>
      <c r="R195" s="381">
        <f t="shared" si="6"/>
        <v>0</v>
      </c>
      <c r="S195" s="450"/>
      <c r="T195" s="387" t="str">
        <f>IFERROR(VLOOKUP(_xlfn.NUMBERVALUE(LEFT(S195,FIND("-",S195)-1)),A2_SaLi!$B$8:$E$507,4,0),IFERROR(VLOOKUP(LEFT(S195,FIND("-",S195)-1),A2_SaLi!$B$8:$E$507,4,0),""))</f>
        <v/>
      </c>
      <c r="U195" s="478"/>
      <c r="V195" s="450"/>
      <c r="W195" s="387" t="str">
        <f>IFERROR(VLOOKUP(_xlfn.NUMBERVALUE(LEFT(V195,FIND("-",V195)-1)),A2_SaLi!$B$8:$E$507,4,0),IFERROR(VLOOKUP(LEFT(V195,FIND("-",V195)-1),A2_SaLi!$B$8:$E$507,4,0),""))</f>
        <v/>
      </c>
      <c r="X195" s="383"/>
      <c r="Y195" s="450"/>
      <c r="Z195" s="387" t="str">
        <f>IFERROR(VLOOKUP(_xlfn.NUMBERVALUE(LEFT(Y195,FIND("-",Y195)-1)),A2_SaLi!$B$8:$E$507,4,0),IFERROR(VLOOKUP(LEFT(Y195,FIND("-",Y195)-1),A2_SaLi!$B$8:$E$507,4,0),""))</f>
        <v/>
      </c>
      <c r="AA195" s="383"/>
      <c r="AB195" s="450"/>
      <c r="AC195" s="387" t="str">
        <f>IFERROR(VLOOKUP(_xlfn.NUMBERVALUE(LEFT(AB195,FIND("-",AB195)-1)),A2_SaLi!$B$8:$E$507,4,0),IFERROR(VLOOKUP(LEFT(AB195,FIND("-",AB195)-1),A2_SaLi!$B$8:$E$507,4,0),""))</f>
        <v/>
      </c>
      <c r="AD195" s="465"/>
    </row>
    <row r="196" spans="1:30" x14ac:dyDescent="0.25">
      <c r="A196" s="269"/>
      <c r="B196" s="54"/>
      <c r="C196" s="54"/>
      <c r="D196" s="274"/>
      <c r="E196" s="450"/>
      <c r="F196" s="383"/>
      <c r="G196" s="383"/>
      <c r="H196" s="383"/>
      <c r="I196" s="383"/>
      <c r="J196" s="478"/>
      <c r="K196" s="381">
        <f t="shared" si="5"/>
        <v>0</v>
      </c>
      <c r="L196" s="450"/>
      <c r="M196" s="383"/>
      <c r="N196" s="383"/>
      <c r="O196" s="383"/>
      <c r="P196" s="383"/>
      <c r="Q196" s="478"/>
      <c r="R196" s="381">
        <f t="shared" si="6"/>
        <v>0</v>
      </c>
      <c r="S196" s="450"/>
      <c r="T196" s="387" t="str">
        <f>IFERROR(VLOOKUP(_xlfn.NUMBERVALUE(LEFT(S196,FIND("-",S196)-1)),A2_SaLi!$B$8:$E$507,4,0),IFERROR(VLOOKUP(LEFT(S196,FIND("-",S196)-1),A2_SaLi!$B$8:$E$507,4,0),""))</f>
        <v/>
      </c>
      <c r="U196" s="478"/>
      <c r="V196" s="450"/>
      <c r="W196" s="387" t="str">
        <f>IFERROR(VLOOKUP(_xlfn.NUMBERVALUE(LEFT(V196,FIND("-",V196)-1)),A2_SaLi!$B$8:$E$507,4,0),IFERROR(VLOOKUP(LEFT(V196,FIND("-",V196)-1),A2_SaLi!$B$8:$E$507,4,0),""))</f>
        <v/>
      </c>
      <c r="X196" s="383"/>
      <c r="Y196" s="450"/>
      <c r="Z196" s="387" t="str">
        <f>IFERROR(VLOOKUP(_xlfn.NUMBERVALUE(LEFT(Y196,FIND("-",Y196)-1)),A2_SaLi!$B$8:$E$507,4,0),IFERROR(VLOOKUP(LEFT(Y196,FIND("-",Y196)-1),A2_SaLi!$B$8:$E$507,4,0),""))</f>
        <v/>
      </c>
      <c r="AA196" s="383"/>
      <c r="AB196" s="450"/>
      <c r="AC196" s="387" t="str">
        <f>IFERROR(VLOOKUP(_xlfn.NUMBERVALUE(LEFT(AB196,FIND("-",AB196)-1)),A2_SaLi!$B$8:$E$507,4,0),IFERROR(VLOOKUP(LEFT(AB196,FIND("-",AB196)-1),A2_SaLi!$B$8:$E$507,4,0),""))</f>
        <v/>
      </c>
      <c r="AD196" s="465"/>
    </row>
    <row r="197" spans="1:30" x14ac:dyDescent="0.25">
      <c r="A197" s="269"/>
      <c r="B197" s="54"/>
      <c r="C197" s="54"/>
      <c r="D197" s="274"/>
      <c r="E197" s="450"/>
      <c r="F197" s="383"/>
      <c r="G197" s="383"/>
      <c r="H197" s="383"/>
      <c r="I197" s="383"/>
      <c r="J197" s="478"/>
      <c r="K197" s="381">
        <f t="shared" si="5"/>
        <v>0</v>
      </c>
      <c r="L197" s="450"/>
      <c r="M197" s="383"/>
      <c r="N197" s="383"/>
      <c r="O197" s="383"/>
      <c r="P197" s="383"/>
      <c r="Q197" s="478"/>
      <c r="R197" s="381">
        <f t="shared" si="6"/>
        <v>0</v>
      </c>
      <c r="S197" s="450"/>
      <c r="T197" s="387" t="str">
        <f>IFERROR(VLOOKUP(_xlfn.NUMBERVALUE(LEFT(S197,FIND("-",S197)-1)),A2_SaLi!$B$8:$E$507,4,0),IFERROR(VLOOKUP(LEFT(S197,FIND("-",S197)-1),A2_SaLi!$B$8:$E$507,4,0),""))</f>
        <v/>
      </c>
      <c r="U197" s="478"/>
      <c r="V197" s="450"/>
      <c r="W197" s="387" t="str">
        <f>IFERROR(VLOOKUP(_xlfn.NUMBERVALUE(LEFT(V197,FIND("-",V197)-1)),A2_SaLi!$B$8:$E$507,4,0),IFERROR(VLOOKUP(LEFT(V197,FIND("-",V197)-1),A2_SaLi!$B$8:$E$507,4,0),""))</f>
        <v/>
      </c>
      <c r="X197" s="383"/>
      <c r="Y197" s="450"/>
      <c r="Z197" s="387" t="str">
        <f>IFERROR(VLOOKUP(_xlfn.NUMBERVALUE(LEFT(Y197,FIND("-",Y197)-1)),A2_SaLi!$B$8:$E$507,4,0),IFERROR(VLOOKUP(LEFT(Y197,FIND("-",Y197)-1),A2_SaLi!$B$8:$E$507,4,0),""))</f>
        <v/>
      </c>
      <c r="AA197" s="383"/>
      <c r="AB197" s="450"/>
      <c r="AC197" s="387" t="str">
        <f>IFERROR(VLOOKUP(_xlfn.NUMBERVALUE(LEFT(AB197,FIND("-",AB197)-1)),A2_SaLi!$B$8:$E$507,4,0),IFERROR(VLOOKUP(LEFT(AB197,FIND("-",AB197)-1),A2_SaLi!$B$8:$E$507,4,0),""))</f>
        <v/>
      </c>
      <c r="AD197" s="465"/>
    </row>
    <row r="198" spans="1:30" x14ac:dyDescent="0.25">
      <c r="A198" s="269"/>
      <c r="B198" s="54"/>
      <c r="C198" s="54"/>
      <c r="D198" s="274"/>
      <c r="E198" s="450"/>
      <c r="F198" s="383"/>
      <c r="G198" s="383"/>
      <c r="H198" s="383"/>
      <c r="I198" s="383"/>
      <c r="J198" s="478"/>
      <c r="K198" s="381">
        <f t="shared" ref="K198:K261" si="7">E198-F198-G198+H198+I198+J198</f>
        <v>0</v>
      </c>
      <c r="L198" s="450"/>
      <c r="M198" s="383"/>
      <c r="N198" s="383"/>
      <c r="O198" s="383"/>
      <c r="P198" s="383"/>
      <c r="Q198" s="478"/>
      <c r="R198" s="381">
        <f t="shared" ref="R198:R261" si="8">L198-M198-N198+O198+P198+Q198</f>
        <v>0</v>
      </c>
      <c r="S198" s="450"/>
      <c r="T198" s="387" t="str">
        <f>IFERROR(VLOOKUP(_xlfn.NUMBERVALUE(LEFT(S198,FIND("-",S198)-1)),A2_SaLi!$B$8:$E$507,4,0),IFERROR(VLOOKUP(LEFT(S198,FIND("-",S198)-1),A2_SaLi!$B$8:$E$507,4,0),""))</f>
        <v/>
      </c>
      <c r="U198" s="478"/>
      <c r="V198" s="450"/>
      <c r="W198" s="387" t="str">
        <f>IFERROR(VLOOKUP(_xlfn.NUMBERVALUE(LEFT(V198,FIND("-",V198)-1)),A2_SaLi!$B$8:$E$507,4,0),IFERROR(VLOOKUP(LEFT(V198,FIND("-",V198)-1),A2_SaLi!$B$8:$E$507,4,0),""))</f>
        <v/>
      </c>
      <c r="X198" s="383"/>
      <c r="Y198" s="450"/>
      <c r="Z198" s="387" t="str">
        <f>IFERROR(VLOOKUP(_xlfn.NUMBERVALUE(LEFT(Y198,FIND("-",Y198)-1)),A2_SaLi!$B$8:$E$507,4,0),IFERROR(VLOOKUP(LEFT(Y198,FIND("-",Y198)-1),A2_SaLi!$B$8:$E$507,4,0),""))</f>
        <v/>
      </c>
      <c r="AA198" s="383"/>
      <c r="AB198" s="450"/>
      <c r="AC198" s="387" t="str">
        <f>IFERROR(VLOOKUP(_xlfn.NUMBERVALUE(LEFT(AB198,FIND("-",AB198)-1)),A2_SaLi!$B$8:$E$507,4,0),IFERROR(VLOOKUP(LEFT(AB198,FIND("-",AB198)-1),A2_SaLi!$B$8:$E$507,4,0),""))</f>
        <v/>
      </c>
      <c r="AD198" s="465"/>
    </row>
    <row r="199" spans="1:30" x14ac:dyDescent="0.25">
      <c r="A199" s="269"/>
      <c r="B199" s="54"/>
      <c r="C199" s="54"/>
      <c r="D199" s="274"/>
      <c r="E199" s="450"/>
      <c r="F199" s="383"/>
      <c r="G199" s="383"/>
      <c r="H199" s="383"/>
      <c r="I199" s="383"/>
      <c r="J199" s="478"/>
      <c r="K199" s="381">
        <f t="shared" si="7"/>
        <v>0</v>
      </c>
      <c r="L199" s="450"/>
      <c r="M199" s="383"/>
      <c r="N199" s="383"/>
      <c r="O199" s="383"/>
      <c r="P199" s="383"/>
      <c r="Q199" s="478"/>
      <c r="R199" s="381">
        <f t="shared" si="8"/>
        <v>0</v>
      </c>
      <c r="S199" s="450"/>
      <c r="T199" s="387" t="str">
        <f>IFERROR(VLOOKUP(_xlfn.NUMBERVALUE(LEFT(S199,FIND("-",S199)-1)),A2_SaLi!$B$8:$E$507,4,0),IFERROR(VLOOKUP(LEFT(S199,FIND("-",S199)-1),A2_SaLi!$B$8:$E$507,4,0),""))</f>
        <v/>
      </c>
      <c r="U199" s="478"/>
      <c r="V199" s="450"/>
      <c r="W199" s="387" t="str">
        <f>IFERROR(VLOOKUP(_xlfn.NUMBERVALUE(LEFT(V199,FIND("-",V199)-1)),A2_SaLi!$B$8:$E$507,4,0),IFERROR(VLOOKUP(LEFT(V199,FIND("-",V199)-1),A2_SaLi!$B$8:$E$507,4,0),""))</f>
        <v/>
      </c>
      <c r="X199" s="383"/>
      <c r="Y199" s="450"/>
      <c r="Z199" s="387" t="str">
        <f>IFERROR(VLOOKUP(_xlfn.NUMBERVALUE(LEFT(Y199,FIND("-",Y199)-1)),A2_SaLi!$B$8:$E$507,4,0),IFERROR(VLOOKUP(LEFT(Y199,FIND("-",Y199)-1),A2_SaLi!$B$8:$E$507,4,0),""))</f>
        <v/>
      </c>
      <c r="AA199" s="383"/>
      <c r="AB199" s="450"/>
      <c r="AC199" s="387" t="str">
        <f>IFERROR(VLOOKUP(_xlfn.NUMBERVALUE(LEFT(AB199,FIND("-",AB199)-1)),A2_SaLi!$B$8:$E$507,4,0),IFERROR(VLOOKUP(LEFT(AB199,FIND("-",AB199)-1),A2_SaLi!$B$8:$E$507,4,0),""))</f>
        <v/>
      </c>
      <c r="AD199" s="465"/>
    </row>
    <row r="200" spans="1:30" x14ac:dyDescent="0.25">
      <c r="A200" s="269"/>
      <c r="B200" s="54"/>
      <c r="C200" s="54"/>
      <c r="D200" s="274"/>
      <c r="E200" s="450"/>
      <c r="F200" s="383"/>
      <c r="G200" s="383"/>
      <c r="H200" s="383"/>
      <c r="I200" s="383"/>
      <c r="J200" s="478"/>
      <c r="K200" s="381">
        <f t="shared" si="7"/>
        <v>0</v>
      </c>
      <c r="L200" s="450"/>
      <c r="M200" s="383"/>
      <c r="N200" s="383"/>
      <c r="O200" s="383"/>
      <c r="P200" s="383"/>
      <c r="Q200" s="478"/>
      <c r="R200" s="381">
        <f t="shared" si="8"/>
        <v>0</v>
      </c>
      <c r="S200" s="450"/>
      <c r="T200" s="387" t="str">
        <f>IFERROR(VLOOKUP(_xlfn.NUMBERVALUE(LEFT(S200,FIND("-",S200)-1)),A2_SaLi!$B$8:$E$507,4,0),IFERROR(VLOOKUP(LEFT(S200,FIND("-",S200)-1),A2_SaLi!$B$8:$E$507,4,0),""))</f>
        <v/>
      </c>
      <c r="U200" s="478"/>
      <c r="V200" s="450"/>
      <c r="W200" s="387" t="str">
        <f>IFERROR(VLOOKUP(_xlfn.NUMBERVALUE(LEFT(V200,FIND("-",V200)-1)),A2_SaLi!$B$8:$E$507,4,0),IFERROR(VLOOKUP(LEFT(V200,FIND("-",V200)-1),A2_SaLi!$B$8:$E$507,4,0),""))</f>
        <v/>
      </c>
      <c r="X200" s="383"/>
      <c r="Y200" s="450"/>
      <c r="Z200" s="387" t="str">
        <f>IFERROR(VLOOKUP(_xlfn.NUMBERVALUE(LEFT(Y200,FIND("-",Y200)-1)),A2_SaLi!$B$8:$E$507,4,0),IFERROR(VLOOKUP(LEFT(Y200,FIND("-",Y200)-1),A2_SaLi!$B$8:$E$507,4,0),""))</f>
        <v/>
      </c>
      <c r="AA200" s="383"/>
      <c r="AB200" s="450"/>
      <c r="AC200" s="387" t="str">
        <f>IFERROR(VLOOKUP(_xlfn.NUMBERVALUE(LEFT(AB200,FIND("-",AB200)-1)),A2_SaLi!$B$8:$E$507,4,0),IFERROR(VLOOKUP(LEFT(AB200,FIND("-",AB200)-1),A2_SaLi!$B$8:$E$507,4,0),""))</f>
        <v/>
      </c>
      <c r="AD200" s="465"/>
    </row>
    <row r="201" spans="1:30" x14ac:dyDescent="0.25">
      <c r="A201" s="269"/>
      <c r="B201" s="54"/>
      <c r="C201" s="54"/>
      <c r="D201" s="274"/>
      <c r="E201" s="450"/>
      <c r="F201" s="383"/>
      <c r="G201" s="383"/>
      <c r="H201" s="383"/>
      <c r="I201" s="383"/>
      <c r="J201" s="478"/>
      <c r="K201" s="381">
        <f t="shared" si="7"/>
        <v>0</v>
      </c>
      <c r="L201" s="450"/>
      <c r="M201" s="383"/>
      <c r="N201" s="383"/>
      <c r="O201" s="383"/>
      <c r="P201" s="383"/>
      <c r="Q201" s="478"/>
      <c r="R201" s="381">
        <f t="shared" si="8"/>
        <v>0</v>
      </c>
      <c r="S201" s="450"/>
      <c r="T201" s="387" t="str">
        <f>IFERROR(VLOOKUP(_xlfn.NUMBERVALUE(LEFT(S201,FIND("-",S201)-1)),A2_SaLi!$B$8:$E$507,4,0),IFERROR(VLOOKUP(LEFT(S201,FIND("-",S201)-1),A2_SaLi!$B$8:$E$507,4,0),""))</f>
        <v/>
      </c>
      <c r="U201" s="478"/>
      <c r="V201" s="450"/>
      <c r="W201" s="387" t="str">
        <f>IFERROR(VLOOKUP(_xlfn.NUMBERVALUE(LEFT(V201,FIND("-",V201)-1)),A2_SaLi!$B$8:$E$507,4,0),IFERROR(VLOOKUP(LEFT(V201,FIND("-",V201)-1),A2_SaLi!$B$8:$E$507,4,0),""))</f>
        <v/>
      </c>
      <c r="X201" s="383"/>
      <c r="Y201" s="450"/>
      <c r="Z201" s="387" t="str">
        <f>IFERROR(VLOOKUP(_xlfn.NUMBERVALUE(LEFT(Y201,FIND("-",Y201)-1)),A2_SaLi!$B$8:$E$507,4,0),IFERROR(VLOOKUP(LEFT(Y201,FIND("-",Y201)-1),A2_SaLi!$B$8:$E$507,4,0),""))</f>
        <v/>
      </c>
      <c r="AA201" s="383"/>
      <c r="AB201" s="450"/>
      <c r="AC201" s="387" t="str">
        <f>IFERROR(VLOOKUP(_xlfn.NUMBERVALUE(LEFT(AB201,FIND("-",AB201)-1)),A2_SaLi!$B$8:$E$507,4,0),IFERROR(VLOOKUP(LEFT(AB201,FIND("-",AB201)-1),A2_SaLi!$B$8:$E$507,4,0),""))</f>
        <v/>
      </c>
      <c r="AD201" s="465"/>
    </row>
    <row r="202" spans="1:30" x14ac:dyDescent="0.25">
      <c r="A202" s="269"/>
      <c r="B202" s="54"/>
      <c r="C202" s="54"/>
      <c r="D202" s="274"/>
      <c r="E202" s="450"/>
      <c r="F202" s="383"/>
      <c r="G202" s="383"/>
      <c r="H202" s="383"/>
      <c r="I202" s="383"/>
      <c r="J202" s="478"/>
      <c r="K202" s="381">
        <f t="shared" si="7"/>
        <v>0</v>
      </c>
      <c r="L202" s="450"/>
      <c r="M202" s="383"/>
      <c r="N202" s="383"/>
      <c r="O202" s="383"/>
      <c r="P202" s="383"/>
      <c r="Q202" s="478"/>
      <c r="R202" s="381">
        <f t="shared" si="8"/>
        <v>0</v>
      </c>
      <c r="S202" s="450"/>
      <c r="T202" s="387" t="str">
        <f>IFERROR(VLOOKUP(_xlfn.NUMBERVALUE(LEFT(S202,FIND("-",S202)-1)),A2_SaLi!$B$8:$E$507,4,0),IFERROR(VLOOKUP(LEFT(S202,FIND("-",S202)-1),A2_SaLi!$B$8:$E$507,4,0),""))</f>
        <v/>
      </c>
      <c r="U202" s="478"/>
      <c r="V202" s="450"/>
      <c r="W202" s="387" t="str">
        <f>IFERROR(VLOOKUP(_xlfn.NUMBERVALUE(LEFT(V202,FIND("-",V202)-1)),A2_SaLi!$B$8:$E$507,4,0),IFERROR(VLOOKUP(LEFT(V202,FIND("-",V202)-1),A2_SaLi!$B$8:$E$507,4,0),""))</f>
        <v/>
      </c>
      <c r="X202" s="383"/>
      <c r="Y202" s="450"/>
      <c r="Z202" s="387" t="str">
        <f>IFERROR(VLOOKUP(_xlfn.NUMBERVALUE(LEFT(Y202,FIND("-",Y202)-1)),A2_SaLi!$B$8:$E$507,4,0),IFERROR(VLOOKUP(LEFT(Y202,FIND("-",Y202)-1),A2_SaLi!$B$8:$E$507,4,0),""))</f>
        <v/>
      </c>
      <c r="AA202" s="383"/>
      <c r="AB202" s="450"/>
      <c r="AC202" s="387" t="str">
        <f>IFERROR(VLOOKUP(_xlfn.NUMBERVALUE(LEFT(AB202,FIND("-",AB202)-1)),A2_SaLi!$B$8:$E$507,4,0),IFERROR(VLOOKUP(LEFT(AB202,FIND("-",AB202)-1),A2_SaLi!$B$8:$E$507,4,0),""))</f>
        <v/>
      </c>
      <c r="AD202" s="465"/>
    </row>
    <row r="203" spans="1:30" x14ac:dyDescent="0.25">
      <c r="A203" s="269"/>
      <c r="B203" s="54"/>
      <c r="C203" s="54"/>
      <c r="D203" s="274"/>
      <c r="E203" s="450"/>
      <c r="F203" s="383"/>
      <c r="G203" s="383"/>
      <c r="H203" s="383"/>
      <c r="I203" s="383"/>
      <c r="J203" s="478"/>
      <c r="K203" s="381">
        <f t="shared" si="7"/>
        <v>0</v>
      </c>
      <c r="L203" s="450"/>
      <c r="M203" s="383"/>
      <c r="N203" s="383"/>
      <c r="O203" s="383"/>
      <c r="P203" s="383"/>
      <c r="Q203" s="478"/>
      <c r="R203" s="381">
        <f t="shared" si="8"/>
        <v>0</v>
      </c>
      <c r="S203" s="450"/>
      <c r="T203" s="387" t="str">
        <f>IFERROR(VLOOKUP(_xlfn.NUMBERVALUE(LEFT(S203,FIND("-",S203)-1)),A2_SaLi!$B$8:$E$507,4,0),IFERROR(VLOOKUP(LEFT(S203,FIND("-",S203)-1),A2_SaLi!$B$8:$E$507,4,0),""))</f>
        <v/>
      </c>
      <c r="U203" s="478"/>
      <c r="V203" s="450"/>
      <c r="W203" s="387" t="str">
        <f>IFERROR(VLOOKUP(_xlfn.NUMBERVALUE(LEFT(V203,FIND("-",V203)-1)),A2_SaLi!$B$8:$E$507,4,0),IFERROR(VLOOKUP(LEFT(V203,FIND("-",V203)-1),A2_SaLi!$B$8:$E$507,4,0),""))</f>
        <v/>
      </c>
      <c r="X203" s="383"/>
      <c r="Y203" s="450"/>
      <c r="Z203" s="387" t="str">
        <f>IFERROR(VLOOKUP(_xlfn.NUMBERVALUE(LEFT(Y203,FIND("-",Y203)-1)),A2_SaLi!$B$8:$E$507,4,0),IFERROR(VLOOKUP(LEFT(Y203,FIND("-",Y203)-1),A2_SaLi!$B$8:$E$507,4,0),""))</f>
        <v/>
      </c>
      <c r="AA203" s="383"/>
      <c r="AB203" s="450"/>
      <c r="AC203" s="387" t="str">
        <f>IFERROR(VLOOKUP(_xlfn.NUMBERVALUE(LEFT(AB203,FIND("-",AB203)-1)),A2_SaLi!$B$8:$E$507,4,0),IFERROR(VLOOKUP(LEFT(AB203,FIND("-",AB203)-1),A2_SaLi!$B$8:$E$507,4,0),""))</f>
        <v/>
      </c>
      <c r="AD203" s="465"/>
    </row>
    <row r="204" spans="1:30" x14ac:dyDescent="0.25">
      <c r="A204" s="269"/>
      <c r="B204" s="54"/>
      <c r="C204" s="54"/>
      <c r="D204" s="274"/>
      <c r="E204" s="450"/>
      <c r="F204" s="383"/>
      <c r="G204" s="383"/>
      <c r="H204" s="383"/>
      <c r="I204" s="383"/>
      <c r="J204" s="478"/>
      <c r="K204" s="381">
        <f t="shared" si="7"/>
        <v>0</v>
      </c>
      <c r="L204" s="450"/>
      <c r="M204" s="383"/>
      <c r="N204" s="383"/>
      <c r="O204" s="383"/>
      <c r="P204" s="383"/>
      <c r="Q204" s="478"/>
      <c r="R204" s="381">
        <f t="shared" si="8"/>
        <v>0</v>
      </c>
      <c r="S204" s="450"/>
      <c r="T204" s="387" t="str">
        <f>IFERROR(VLOOKUP(_xlfn.NUMBERVALUE(LEFT(S204,FIND("-",S204)-1)),A2_SaLi!$B$8:$E$507,4,0),IFERROR(VLOOKUP(LEFT(S204,FIND("-",S204)-1),A2_SaLi!$B$8:$E$507,4,0),""))</f>
        <v/>
      </c>
      <c r="U204" s="478"/>
      <c r="V204" s="450"/>
      <c r="W204" s="387" t="str">
        <f>IFERROR(VLOOKUP(_xlfn.NUMBERVALUE(LEFT(V204,FIND("-",V204)-1)),A2_SaLi!$B$8:$E$507,4,0),IFERROR(VLOOKUP(LEFT(V204,FIND("-",V204)-1),A2_SaLi!$B$8:$E$507,4,0),""))</f>
        <v/>
      </c>
      <c r="X204" s="383"/>
      <c r="Y204" s="450"/>
      <c r="Z204" s="387" t="str">
        <f>IFERROR(VLOOKUP(_xlfn.NUMBERVALUE(LEFT(Y204,FIND("-",Y204)-1)),A2_SaLi!$B$8:$E$507,4,0),IFERROR(VLOOKUP(LEFT(Y204,FIND("-",Y204)-1),A2_SaLi!$B$8:$E$507,4,0),""))</f>
        <v/>
      </c>
      <c r="AA204" s="383"/>
      <c r="AB204" s="450"/>
      <c r="AC204" s="387" t="str">
        <f>IFERROR(VLOOKUP(_xlfn.NUMBERVALUE(LEFT(AB204,FIND("-",AB204)-1)),A2_SaLi!$B$8:$E$507,4,0),IFERROR(VLOOKUP(LEFT(AB204,FIND("-",AB204)-1),A2_SaLi!$B$8:$E$507,4,0),""))</f>
        <v/>
      </c>
      <c r="AD204" s="465"/>
    </row>
    <row r="205" spans="1:30" x14ac:dyDescent="0.25">
      <c r="A205" s="269"/>
      <c r="B205" s="54"/>
      <c r="C205" s="54"/>
      <c r="D205" s="274"/>
      <c r="E205" s="450"/>
      <c r="F205" s="383"/>
      <c r="G205" s="383"/>
      <c r="H205" s="383"/>
      <c r="I205" s="383"/>
      <c r="J205" s="478"/>
      <c r="K205" s="381">
        <f t="shared" si="7"/>
        <v>0</v>
      </c>
      <c r="L205" s="450"/>
      <c r="M205" s="383"/>
      <c r="N205" s="383"/>
      <c r="O205" s="383"/>
      <c r="P205" s="383"/>
      <c r="Q205" s="478"/>
      <c r="R205" s="381">
        <f t="shared" si="8"/>
        <v>0</v>
      </c>
      <c r="S205" s="450"/>
      <c r="T205" s="387" t="str">
        <f>IFERROR(VLOOKUP(_xlfn.NUMBERVALUE(LEFT(S205,FIND("-",S205)-1)),A2_SaLi!$B$8:$E$507,4,0),IFERROR(VLOOKUP(LEFT(S205,FIND("-",S205)-1),A2_SaLi!$B$8:$E$507,4,0),""))</f>
        <v/>
      </c>
      <c r="U205" s="478"/>
      <c r="V205" s="450"/>
      <c r="W205" s="387" t="str">
        <f>IFERROR(VLOOKUP(_xlfn.NUMBERVALUE(LEFT(V205,FIND("-",V205)-1)),A2_SaLi!$B$8:$E$507,4,0),IFERROR(VLOOKUP(LEFT(V205,FIND("-",V205)-1),A2_SaLi!$B$8:$E$507,4,0),""))</f>
        <v/>
      </c>
      <c r="X205" s="383"/>
      <c r="Y205" s="450"/>
      <c r="Z205" s="387" t="str">
        <f>IFERROR(VLOOKUP(_xlfn.NUMBERVALUE(LEFT(Y205,FIND("-",Y205)-1)),A2_SaLi!$B$8:$E$507,4,0),IFERROR(VLOOKUP(LEFT(Y205,FIND("-",Y205)-1),A2_SaLi!$B$8:$E$507,4,0),""))</f>
        <v/>
      </c>
      <c r="AA205" s="383"/>
      <c r="AB205" s="450"/>
      <c r="AC205" s="387" t="str">
        <f>IFERROR(VLOOKUP(_xlfn.NUMBERVALUE(LEFT(AB205,FIND("-",AB205)-1)),A2_SaLi!$B$8:$E$507,4,0),IFERROR(VLOOKUP(LEFT(AB205,FIND("-",AB205)-1),A2_SaLi!$B$8:$E$507,4,0),""))</f>
        <v/>
      </c>
      <c r="AD205" s="465"/>
    </row>
    <row r="206" spans="1:30" x14ac:dyDescent="0.25">
      <c r="A206" s="269"/>
      <c r="B206" s="54"/>
      <c r="C206" s="54"/>
      <c r="D206" s="274"/>
      <c r="E206" s="450"/>
      <c r="F206" s="383"/>
      <c r="G206" s="383"/>
      <c r="H206" s="383"/>
      <c r="I206" s="383"/>
      <c r="J206" s="478"/>
      <c r="K206" s="381">
        <f t="shared" si="7"/>
        <v>0</v>
      </c>
      <c r="L206" s="450"/>
      <c r="M206" s="383"/>
      <c r="N206" s="383"/>
      <c r="O206" s="383"/>
      <c r="P206" s="383"/>
      <c r="Q206" s="478"/>
      <c r="R206" s="381">
        <f t="shared" si="8"/>
        <v>0</v>
      </c>
      <c r="S206" s="450"/>
      <c r="T206" s="387" t="str">
        <f>IFERROR(VLOOKUP(_xlfn.NUMBERVALUE(LEFT(S206,FIND("-",S206)-1)),A2_SaLi!$B$8:$E$507,4,0),IFERROR(VLOOKUP(LEFT(S206,FIND("-",S206)-1),A2_SaLi!$B$8:$E$507,4,0),""))</f>
        <v/>
      </c>
      <c r="U206" s="478"/>
      <c r="V206" s="450"/>
      <c r="W206" s="387" t="str">
        <f>IFERROR(VLOOKUP(_xlfn.NUMBERVALUE(LEFT(V206,FIND("-",V206)-1)),A2_SaLi!$B$8:$E$507,4,0),IFERROR(VLOOKUP(LEFT(V206,FIND("-",V206)-1),A2_SaLi!$B$8:$E$507,4,0),""))</f>
        <v/>
      </c>
      <c r="X206" s="383"/>
      <c r="Y206" s="450"/>
      <c r="Z206" s="387" t="str">
        <f>IFERROR(VLOOKUP(_xlfn.NUMBERVALUE(LEFT(Y206,FIND("-",Y206)-1)),A2_SaLi!$B$8:$E$507,4,0),IFERROR(VLOOKUP(LEFT(Y206,FIND("-",Y206)-1),A2_SaLi!$B$8:$E$507,4,0),""))</f>
        <v/>
      </c>
      <c r="AA206" s="383"/>
      <c r="AB206" s="450"/>
      <c r="AC206" s="387" t="str">
        <f>IFERROR(VLOOKUP(_xlfn.NUMBERVALUE(LEFT(AB206,FIND("-",AB206)-1)),A2_SaLi!$B$8:$E$507,4,0),IFERROR(VLOOKUP(LEFT(AB206,FIND("-",AB206)-1),A2_SaLi!$B$8:$E$507,4,0),""))</f>
        <v/>
      </c>
      <c r="AD206" s="465"/>
    </row>
    <row r="207" spans="1:30" x14ac:dyDescent="0.25">
      <c r="A207" s="269"/>
      <c r="B207" s="54"/>
      <c r="C207" s="54"/>
      <c r="D207" s="274"/>
      <c r="E207" s="450"/>
      <c r="F207" s="383"/>
      <c r="G207" s="383"/>
      <c r="H207" s="383"/>
      <c r="I207" s="383"/>
      <c r="J207" s="478"/>
      <c r="K207" s="381">
        <f t="shared" si="7"/>
        <v>0</v>
      </c>
      <c r="L207" s="450"/>
      <c r="M207" s="383"/>
      <c r="N207" s="383"/>
      <c r="O207" s="383"/>
      <c r="P207" s="383"/>
      <c r="Q207" s="478"/>
      <c r="R207" s="381">
        <f t="shared" si="8"/>
        <v>0</v>
      </c>
      <c r="S207" s="450"/>
      <c r="T207" s="387" t="str">
        <f>IFERROR(VLOOKUP(_xlfn.NUMBERVALUE(LEFT(S207,FIND("-",S207)-1)),A2_SaLi!$B$8:$E$507,4,0),IFERROR(VLOOKUP(LEFT(S207,FIND("-",S207)-1),A2_SaLi!$B$8:$E$507,4,0),""))</f>
        <v/>
      </c>
      <c r="U207" s="478"/>
      <c r="V207" s="450"/>
      <c r="W207" s="387" t="str">
        <f>IFERROR(VLOOKUP(_xlfn.NUMBERVALUE(LEFT(V207,FIND("-",V207)-1)),A2_SaLi!$B$8:$E$507,4,0),IFERROR(VLOOKUP(LEFT(V207,FIND("-",V207)-1),A2_SaLi!$B$8:$E$507,4,0),""))</f>
        <v/>
      </c>
      <c r="X207" s="383"/>
      <c r="Y207" s="450"/>
      <c r="Z207" s="387" t="str">
        <f>IFERROR(VLOOKUP(_xlfn.NUMBERVALUE(LEFT(Y207,FIND("-",Y207)-1)),A2_SaLi!$B$8:$E$507,4,0),IFERROR(VLOOKUP(LEFT(Y207,FIND("-",Y207)-1),A2_SaLi!$B$8:$E$507,4,0),""))</f>
        <v/>
      </c>
      <c r="AA207" s="383"/>
      <c r="AB207" s="450"/>
      <c r="AC207" s="387" t="str">
        <f>IFERROR(VLOOKUP(_xlfn.NUMBERVALUE(LEFT(AB207,FIND("-",AB207)-1)),A2_SaLi!$B$8:$E$507,4,0),IFERROR(VLOOKUP(LEFT(AB207,FIND("-",AB207)-1),A2_SaLi!$B$8:$E$507,4,0),""))</f>
        <v/>
      </c>
      <c r="AD207" s="465"/>
    </row>
    <row r="208" spans="1:30" x14ac:dyDescent="0.25">
      <c r="A208" s="269"/>
      <c r="B208" s="54"/>
      <c r="C208" s="54"/>
      <c r="D208" s="274"/>
      <c r="E208" s="450"/>
      <c r="F208" s="383"/>
      <c r="G208" s="383"/>
      <c r="H208" s="383"/>
      <c r="I208" s="383"/>
      <c r="J208" s="478"/>
      <c r="K208" s="381">
        <f t="shared" si="7"/>
        <v>0</v>
      </c>
      <c r="L208" s="450"/>
      <c r="M208" s="383"/>
      <c r="N208" s="383"/>
      <c r="O208" s="383"/>
      <c r="P208" s="383"/>
      <c r="Q208" s="478"/>
      <c r="R208" s="381">
        <f t="shared" si="8"/>
        <v>0</v>
      </c>
      <c r="S208" s="450"/>
      <c r="T208" s="387" t="str">
        <f>IFERROR(VLOOKUP(_xlfn.NUMBERVALUE(LEFT(S208,FIND("-",S208)-1)),A2_SaLi!$B$8:$E$507,4,0),IFERROR(VLOOKUP(LEFT(S208,FIND("-",S208)-1),A2_SaLi!$B$8:$E$507,4,0),""))</f>
        <v/>
      </c>
      <c r="U208" s="478"/>
      <c r="V208" s="450"/>
      <c r="W208" s="387" t="str">
        <f>IFERROR(VLOOKUP(_xlfn.NUMBERVALUE(LEFT(V208,FIND("-",V208)-1)),A2_SaLi!$B$8:$E$507,4,0),IFERROR(VLOOKUP(LEFT(V208,FIND("-",V208)-1),A2_SaLi!$B$8:$E$507,4,0),""))</f>
        <v/>
      </c>
      <c r="X208" s="383"/>
      <c r="Y208" s="450"/>
      <c r="Z208" s="387" t="str">
        <f>IFERROR(VLOOKUP(_xlfn.NUMBERVALUE(LEFT(Y208,FIND("-",Y208)-1)),A2_SaLi!$B$8:$E$507,4,0),IFERROR(VLOOKUP(LEFT(Y208,FIND("-",Y208)-1),A2_SaLi!$B$8:$E$507,4,0),""))</f>
        <v/>
      </c>
      <c r="AA208" s="383"/>
      <c r="AB208" s="450"/>
      <c r="AC208" s="387" t="str">
        <f>IFERROR(VLOOKUP(_xlfn.NUMBERVALUE(LEFT(AB208,FIND("-",AB208)-1)),A2_SaLi!$B$8:$E$507,4,0),IFERROR(VLOOKUP(LEFT(AB208,FIND("-",AB208)-1),A2_SaLi!$B$8:$E$507,4,0),""))</f>
        <v/>
      </c>
      <c r="AD208" s="465"/>
    </row>
    <row r="209" spans="1:30" x14ac:dyDescent="0.25">
      <c r="A209" s="269"/>
      <c r="B209" s="54"/>
      <c r="C209" s="54"/>
      <c r="D209" s="274"/>
      <c r="E209" s="450"/>
      <c r="F209" s="383"/>
      <c r="G209" s="383"/>
      <c r="H209" s="383"/>
      <c r="I209" s="383"/>
      <c r="J209" s="478"/>
      <c r="K209" s="381">
        <f t="shared" si="7"/>
        <v>0</v>
      </c>
      <c r="L209" s="450"/>
      <c r="M209" s="383"/>
      <c r="N209" s="383"/>
      <c r="O209" s="383"/>
      <c r="P209" s="383"/>
      <c r="Q209" s="478"/>
      <c r="R209" s="381">
        <f t="shared" si="8"/>
        <v>0</v>
      </c>
      <c r="S209" s="450"/>
      <c r="T209" s="387" t="str">
        <f>IFERROR(VLOOKUP(_xlfn.NUMBERVALUE(LEFT(S209,FIND("-",S209)-1)),A2_SaLi!$B$8:$E$507,4,0),IFERROR(VLOOKUP(LEFT(S209,FIND("-",S209)-1),A2_SaLi!$B$8:$E$507,4,0),""))</f>
        <v/>
      </c>
      <c r="U209" s="478"/>
      <c r="V209" s="450"/>
      <c r="W209" s="387" t="str">
        <f>IFERROR(VLOOKUP(_xlfn.NUMBERVALUE(LEFT(V209,FIND("-",V209)-1)),A2_SaLi!$B$8:$E$507,4,0),IFERROR(VLOOKUP(LEFT(V209,FIND("-",V209)-1),A2_SaLi!$B$8:$E$507,4,0),""))</f>
        <v/>
      </c>
      <c r="X209" s="383"/>
      <c r="Y209" s="450"/>
      <c r="Z209" s="387" t="str">
        <f>IFERROR(VLOOKUP(_xlfn.NUMBERVALUE(LEFT(Y209,FIND("-",Y209)-1)),A2_SaLi!$B$8:$E$507,4,0),IFERROR(VLOOKUP(LEFT(Y209,FIND("-",Y209)-1),A2_SaLi!$B$8:$E$507,4,0),""))</f>
        <v/>
      </c>
      <c r="AA209" s="383"/>
      <c r="AB209" s="450"/>
      <c r="AC209" s="387" t="str">
        <f>IFERROR(VLOOKUP(_xlfn.NUMBERVALUE(LEFT(AB209,FIND("-",AB209)-1)),A2_SaLi!$B$8:$E$507,4,0),IFERROR(VLOOKUP(LEFT(AB209,FIND("-",AB209)-1),A2_SaLi!$B$8:$E$507,4,0),""))</f>
        <v/>
      </c>
      <c r="AD209" s="465"/>
    </row>
    <row r="210" spans="1:30" x14ac:dyDescent="0.25">
      <c r="A210" s="269"/>
      <c r="B210" s="54"/>
      <c r="C210" s="54"/>
      <c r="D210" s="274"/>
      <c r="E210" s="450"/>
      <c r="F210" s="383"/>
      <c r="G210" s="383"/>
      <c r="H210" s="383"/>
      <c r="I210" s="383"/>
      <c r="J210" s="478"/>
      <c r="K210" s="381">
        <f t="shared" si="7"/>
        <v>0</v>
      </c>
      <c r="L210" s="450"/>
      <c r="M210" s="383"/>
      <c r="N210" s="383"/>
      <c r="O210" s="383"/>
      <c r="P210" s="383"/>
      <c r="Q210" s="478"/>
      <c r="R210" s="381">
        <f t="shared" si="8"/>
        <v>0</v>
      </c>
      <c r="S210" s="450"/>
      <c r="T210" s="387" t="str">
        <f>IFERROR(VLOOKUP(_xlfn.NUMBERVALUE(LEFT(S210,FIND("-",S210)-1)),A2_SaLi!$B$8:$E$507,4,0),IFERROR(VLOOKUP(LEFT(S210,FIND("-",S210)-1),A2_SaLi!$B$8:$E$507,4,0),""))</f>
        <v/>
      </c>
      <c r="U210" s="478"/>
      <c r="V210" s="450"/>
      <c r="W210" s="387" t="str">
        <f>IFERROR(VLOOKUP(_xlfn.NUMBERVALUE(LEFT(V210,FIND("-",V210)-1)),A2_SaLi!$B$8:$E$507,4,0),IFERROR(VLOOKUP(LEFT(V210,FIND("-",V210)-1),A2_SaLi!$B$8:$E$507,4,0),""))</f>
        <v/>
      </c>
      <c r="X210" s="383"/>
      <c r="Y210" s="450"/>
      <c r="Z210" s="387" t="str">
        <f>IFERROR(VLOOKUP(_xlfn.NUMBERVALUE(LEFT(Y210,FIND("-",Y210)-1)),A2_SaLi!$B$8:$E$507,4,0),IFERROR(VLOOKUP(LEFT(Y210,FIND("-",Y210)-1),A2_SaLi!$B$8:$E$507,4,0),""))</f>
        <v/>
      </c>
      <c r="AA210" s="383"/>
      <c r="AB210" s="450"/>
      <c r="AC210" s="387" t="str">
        <f>IFERROR(VLOOKUP(_xlfn.NUMBERVALUE(LEFT(AB210,FIND("-",AB210)-1)),A2_SaLi!$B$8:$E$507,4,0),IFERROR(VLOOKUP(LEFT(AB210,FIND("-",AB210)-1),A2_SaLi!$B$8:$E$507,4,0),""))</f>
        <v/>
      </c>
      <c r="AD210" s="465"/>
    </row>
    <row r="211" spans="1:30" x14ac:dyDescent="0.25">
      <c r="A211" s="269"/>
      <c r="B211" s="54"/>
      <c r="C211" s="54"/>
      <c r="D211" s="274"/>
      <c r="E211" s="450"/>
      <c r="F211" s="383"/>
      <c r="G211" s="383"/>
      <c r="H211" s="383"/>
      <c r="I211" s="383"/>
      <c r="J211" s="478"/>
      <c r="K211" s="381">
        <f t="shared" si="7"/>
        <v>0</v>
      </c>
      <c r="L211" s="450"/>
      <c r="M211" s="383"/>
      <c r="N211" s="383"/>
      <c r="O211" s="383"/>
      <c r="P211" s="383"/>
      <c r="Q211" s="478"/>
      <c r="R211" s="381">
        <f t="shared" si="8"/>
        <v>0</v>
      </c>
      <c r="S211" s="450"/>
      <c r="T211" s="387" t="str">
        <f>IFERROR(VLOOKUP(_xlfn.NUMBERVALUE(LEFT(S211,FIND("-",S211)-1)),A2_SaLi!$B$8:$E$507,4,0),IFERROR(VLOOKUP(LEFT(S211,FIND("-",S211)-1),A2_SaLi!$B$8:$E$507,4,0),""))</f>
        <v/>
      </c>
      <c r="U211" s="478"/>
      <c r="V211" s="450"/>
      <c r="W211" s="387" t="str">
        <f>IFERROR(VLOOKUP(_xlfn.NUMBERVALUE(LEFT(V211,FIND("-",V211)-1)),A2_SaLi!$B$8:$E$507,4,0),IFERROR(VLOOKUP(LEFT(V211,FIND("-",V211)-1),A2_SaLi!$B$8:$E$507,4,0),""))</f>
        <v/>
      </c>
      <c r="X211" s="383"/>
      <c r="Y211" s="450"/>
      <c r="Z211" s="387" t="str">
        <f>IFERROR(VLOOKUP(_xlfn.NUMBERVALUE(LEFT(Y211,FIND("-",Y211)-1)),A2_SaLi!$B$8:$E$507,4,0),IFERROR(VLOOKUP(LEFT(Y211,FIND("-",Y211)-1),A2_SaLi!$B$8:$E$507,4,0),""))</f>
        <v/>
      </c>
      <c r="AA211" s="383"/>
      <c r="AB211" s="450"/>
      <c r="AC211" s="387" t="str">
        <f>IFERROR(VLOOKUP(_xlfn.NUMBERVALUE(LEFT(AB211,FIND("-",AB211)-1)),A2_SaLi!$B$8:$E$507,4,0),IFERROR(VLOOKUP(LEFT(AB211,FIND("-",AB211)-1),A2_SaLi!$B$8:$E$507,4,0),""))</f>
        <v/>
      </c>
      <c r="AD211" s="465"/>
    </row>
    <row r="212" spans="1:30" x14ac:dyDescent="0.25">
      <c r="A212" s="269"/>
      <c r="B212" s="54"/>
      <c r="C212" s="54"/>
      <c r="D212" s="274"/>
      <c r="E212" s="450"/>
      <c r="F212" s="383"/>
      <c r="G212" s="383"/>
      <c r="H212" s="383"/>
      <c r="I212" s="383"/>
      <c r="J212" s="478"/>
      <c r="K212" s="381">
        <f t="shared" si="7"/>
        <v>0</v>
      </c>
      <c r="L212" s="450"/>
      <c r="M212" s="383"/>
      <c r="N212" s="383"/>
      <c r="O212" s="383"/>
      <c r="P212" s="383"/>
      <c r="Q212" s="478"/>
      <c r="R212" s="381">
        <f t="shared" si="8"/>
        <v>0</v>
      </c>
      <c r="S212" s="450"/>
      <c r="T212" s="387" t="str">
        <f>IFERROR(VLOOKUP(_xlfn.NUMBERVALUE(LEFT(S212,FIND("-",S212)-1)),A2_SaLi!$B$8:$E$507,4,0),IFERROR(VLOOKUP(LEFT(S212,FIND("-",S212)-1),A2_SaLi!$B$8:$E$507,4,0),""))</f>
        <v/>
      </c>
      <c r="U212" s="478"/>
      <c r="V212" s="450"/>
      <c r="W212" s="387" t="str">
        <f>IFERROR(VLOOKUP(_xlfn.NUMBERVALUE(LEFT(V212,FIND("-",V212)-1)),A2_SaLi!$B$8:$E$507,4,0),IFERROR(VLOOKUP(LEFT(V212,FIND("-",V212)-1),A2_SaLi!$B$8:$E$507,4,0),""))</f>
        <v/>
      </c>
      <c r="X212" s="383"/>
      <c r="Y212" s="450"/>
      <c r="Z212" s="387" t="str">
        <f>IFERROR(VLOOKUP(_xlfn.NUMBERVALUE(LEFT(Y212,FIND("-",Y212)-1)),A2_SaLi!$B$8:$E$507,4,0),IFERROR(VLOOKUP(LEFT(Y212,FIND("-",Y212)-1),A2_SaLi!$B$8:$E$507,4,0),""))</f>
        <v/>
      </c>
      <c r="AA212" s="383"/>
      <c r="AB212" s="450"/>
      <c r="AC212" s="387" t="str">
        <f>IFERROR(VLOOKUP(_xlfn.NUMBERVALUE(LEFT(AB212,FIND("-",AB212)-1)),A2_SaLi!$B$8:$E$507,4,0),IFERROR(VLOOKUP(LEFT(AB212,FIND("-",AB212)-1),A2_SaLi!$B$8:$E$507,4,0),""))</f>
        <v/>
      </c>
      <c r="AD212" s="465"/>
    </row>
    <row r="213" spans="1:30" x14ac:dyDescent="0.25">
      <c r="A213" s="269"/>
      <c r="B213" s="54"/>
      <c r="C213" s="54"/>
      <c r="D213" s="274"/>
      <c r="E213" s="450"/>
      <c r="F213" s="383"/>
      <c r="G213" s="383"/>
      <c r="H213" s="383"/>
      <c r="I213" s="383"/>
      <c r="J213" s="478"/>
      <c r="K213" s="381">
        <f t="shared" si="7"/>
        <v>0</v>
      </c>
      <c r="L213" s="450"/>
      <c r="M213" s="383"/>
      <c r="N213" s="383"/>
      <c r="O213" s="383"/>
      <c r="P213" s="383"/>
      <c r="Q213" s="478"/>
      <c r="R213" s="381">
        <f t="shared" si="8"/>
        <v>0</v>
      </c>
      <c r="S213" s="450"/>
      <c r="T213" s="387" t="str">
        <f>IFERROR(VLOOKUP(_xlfn.NUMBERVALUE(LEFT(S213,FIND("-",S213)-1)),A2_SaLi!$B$8:$E$507,4,0),IFERROR(VLOOKUP(LEFT(S213,FIND("-",S213)-1),A2_SaLi!$B$8:$E$507,4,0),""))</f>
        <v/>
      </c>
      <c r="U213" s="478"/>
      <c r="V213" s="450"/>
      <c r="W213" s="387" t="str">
        <f>IFERROR(VLOOKUP(_xlfn.NUMBERVALUE(LEFT(V213,FIND("-",V213)-1)),A2_SaLi!$B$8:$E$507,4,0),IFERROR(VLOOKUP(LEFT(V213,FIND("-",V213)-1),A2_SaLi!$B$8:$E$507,4,0),""))</f>
        <v/>
      </c>
      <c r="X213" s="383"/>
      <c r="Y213" s="450"/>
      <c r="Z213" s="387" t="str">
        <f>IFERROR(VLOOKUP(_xlfn.NUMBERVALUE(LEFT(Y213,FIND("-",Y213)-1)),A2_SaLi!$B$8:$E$507,4,0),IFERROR(VLOOKUP(LEFT(Y213,FIND("-",Y213)-1),A2_SaLi!$B$8:$E$507,4,0),""))</f>
        <v/>
      </c>
      <c r="AA213" s="383"/>
      <c r="AB213" s="450"/>
      <c r="AC213" s="387" t="str">
        <f>IFERROR(VLOOKUP(_xlfn.NUMBERVALUE(LEFT(AB213,FIND("-",AB213)-1)),A2_SaLi!$B$8:$E$507,4,0),IFERROR(VLOOKUP(LEFT(AB213,FIND("-",AB213)-1),A2_SaLi!$B$8:$E$507,4,0),""))</f>
        <v/>
      </c>
      <c r="AD213" s="465"/>
    </row>
    <row r="214" spans="1:30" x14ac:dyDescent="0.25">
      <c r="A214" s="269"/>
      <c r="B214" s="54"/>
      <c r="C214" s="54"/>
      <c r="D214" s="274"/>
      <c r="E214" s="450"/>
      <c r="F214" s="383"/>
      <c r="G214" s="383"/>
      <c r="H214" s="383"/>
      <c r="I214" s="383"/>
      <c r="J214" s="478"/>
      <c r="K214" s="381">
        <f t="shared" si="7"/>
        <v>0</v>
      </c>
      <c r="L214" s="450"/>
      <c r="M214" s="383"/>
      <c r="N214" s="383"/>
      <c r="O214" s="383"/>
      <c r="P214" s="383"/>
      <c r="Q214" s="478"/>
      <c r="R214" s="381">
        <f t="shared" si="8"/>
        <v>0</v>
      </c>
      <c r="S214" s="450"/>
      <c r="T214" s="387" t="str">
        <f>IFERROR(VLOOKUP(_xlfn.NUMBERVALUE(LEFT(S214,FIND("-",S214)-1)),A2_SaLi!$B$8:$E$507,4,0),IFERROR(VLOOKUP(LEFT(S214,FIND("-",S214)-1),A2_SaLi!$B$8:$E$507,4,0),""))</f>
        <v/>
      </c>
      <c r="U214" s="478"/>
      <c r="V214" s="450"/>
      <c r="W214" s="387" t="str">
        <f>IFERROR(VLOOKUP(_xlfn.NUMBERVALUE(LEFT(V214,FIND("-",V214)-1)),A2_SaLi!$B$8:$E$507,4,0),IFERROR(VLOOKUP(LEFT(V214,FIND("-",V214)-1),A2_SaLi!$B$8:$E$507,4,0),""))</f>
        <v/>
      </c>
      <c r="X214" s="383"/>
      <c r="Y214" s="450"/>
      <c r="Z214" s="387" t="str">
        <f>IFERROR(VLOOKUP(_xlfn.NUMBERVALUE(LEFT(Y214,FIND("-",Y214)-1)),A2_SaLi!$B$8:$E$507,4,0),IFERROR(VLOOKUP(LEFT(Y214,FIND("-",Y214)-1),A2_SaLi!$B$8:$E$507,4,0),""))</f>
        <v/>
      </c>
      <c r="AA214" s="383"/>
      <c r="AB214" s="450"/>
      <c r="AC214" s="387" t="str">
        <f>IFERROR(VLOOKUP(_xlfn.NUMBERVALUE(LEFT(AB214,FIND("-",AB214)-1)),A2_SaLi!$B$8:$E$507,4,0),IFERROR(VLOOKUP(LEFT(AB214,FIND("-",AB214)-1),A2_SaLi!$B$8:$E$507,4,0),""))</f>
        <v/>
      </c>
      <c r="AD214" s="465"/>
    </row>
    <row r="215" spans="1:30" x14ac:dyDescent="0.25">
      <c r="A215" s="269"/>
      <c r="B215" s="54"/>
      <c r="C215" s="54"/>
      <c r="D215" s="274"/>
      <c r="E215" s="450"/>
      <c r="F215" s="383"/>
      <c r="G215" s="383"/>
      <c r="H215" s="383"/>
      <c r="I215" s="383"/>
      <c r="J215" s="478"/>
      <c r="K215" s="381">
        <f t="shared" si="7"/>
        <v>0</v>
      </c>
      <c r="L215" s="450"/>
      <c r="M215" s="383"/>
      <c r="N215" s="383"/>
      <c r="O215" s="383"/>
      <c r="P215" s="383"/>
      <c r="Q215" s="478"/>
      <c r="R215" s="381">
        <f t="shared" si="8"/>
        <v>0</v>
      </c>
      <c r="S215" s="450"/>
      <c r="T215" s="387" t="str">
        <f>IFERROR(VLOOKUP(_xlfn.NUMBERVALUE(LEFT(S215,FIND("-",S215)-1)),A2_SaLi!$B$8:$E$507,4,0),IFERROR(VLOOKUP(LEFT(S215,FIND("-",S215)-1),A2_SaLi!$B$8:$E$507,4,0),""))</f>
        <v/>
      </c>
      <c r="U215" s="478"/>
      <c r="V215" s="450"/>
      <c r="W215" s="387" t="str">
        <f>IFERROR(VLOOKUP(_xlfn.NUMBERVALUE(LEFT(V215,FIND("-",V215)-1)),A2_SaLi!$B$8:$E$507,4,0),IFERROR(VLOOKUP(LEFT(V215,FIND("-",V215)-1),A2_SaLi!$B$8:$E$507,4,0),""))</f>
        <v/>
      </c>
      <c r="X215" s="383"/>
      <c r="Y215" s="450"/>
      <c r="Z215" s="387" t="str">
        <f>IFERROR(VLOOKUP(_xlfn.NUMBERVALUE(LEFT(Y215,FIND("-",Y215)-1)),A2_SaLi!$B$8:$E$507,4,0),IFERROR(VLOOKUP(LEFT(Y215,FIND("-",Y215)-1),A2_SaLi!$B$8:$E$507,4,0),""))</f>
        <v/>
      </c>
      <c r="AA215" s="383"/>
      <c r="AB215" s="450"/>
      <c r="AC215" s="387" t="str">
        <f>IFERROR(VLOOKUP(_xlfn.NUMBERVALUE(LEFT(AB215,FIND("-",AB215)-1)),A2_SaLi!$B$8:$E$507,4,0),IFERROR(VLOOKUP(LEFT(AB215,FIND("-",AB215)-1),A2_SaLi!$B$8:$E$507,4,0),""))</f>
        <v/>
      </c>
      <c r="AD215" s="465"/>
    </row>
    <row r="216" spans="1:30" x14ac:dyDescent="0.25">
      <c r="A216" s="269"/>
      <c r="B216" s="54"/>
      <c r="C216" s="54"/>
      <c r="D216" s="274"/>
      <c r="E216" s="450"/>
      <c r="F216" s="383"/>
      <c r="G216" s="383"/>
      <c r="H216" s="383"/>
      <c r="I216" s="383"/>
      <c r="J216" s="478"/>
      <c r="K216" s="381">
        <f t="shared" si="7"/>
        <v>0</v>
      </c>
      <c r="L216" s="450"/>
      <c r="M216" s="383"/>
      <c r="N216" s="383"/>
      <c r="O216" s="383"/>
      <c r="P216" s="383"/>
      <c r="Q216" s="478"/>
      <c r="R216" s="381">
        <f t="shared" si="8"/>
        <v>0</v>
      </c>
      <c r="S216" s="450"/>
      <c r="T216" s="387" t="str">
        <f>IFERROR(VLOOKUP(_xlfn.NUMBERVALUE(LEFT(S216,FIND("-",S216)-1)),A2_SaLi!$B$8:$E$507,4,0),IFERROR(VLOOKUP(LEFT(S216,FIND("-",S216)-1),A2_SaLi!$B$8:$E$507,4,0),""))</f>
        <v/>
      </c>
      <c r="U216" s="478"/>
      <c r="V216" s="450"/>
      <c r="W216" s="387" t="str">
        <f>IFERROR(VLOOKUP(_xlfn.NUMBERVALUE(LEFT(V216,FIND("-",V216)-1)),A2_SaLi!$B$8:$E$507,4,0),IFERROR(VLOOKUP(LEFT(V216,FIND("-",V216)-1),A2_SaLi!$B$8:$E$507,4,0),""))</f>
        <v/>
      </c>
      <c r="X216" s="383"/>
      <c r="Y216" s="450"/>
      <c r="Z216" s="387" t="str">
        <f>IFERROR(VLOOKUP(_xlfn.NUMBERVALUE(LEFT(Y216,FIND("-",Y216)-1)),A2_SaLi!$B$8:$E$507,4,0),IFERROR(VLOOKUP(LEFT(Y216,FIND("-",Y216)-1),A2_SaLi!$B$8:$E$507,4,0),""))</f>
        <v/>
      </c>
      <c r="AA216" s="383"/>
      <c r="AB216" s="450"/>
      <c r="AC216" s="387" t="str">
        <f>IFERROR(VLOOKUP(_xlfn.NUMBERVALUE(LEFT(AB216,FIND("-",AB216)-1)),A2_SaLi!$B$8:$E$507,4,0),IFERROR(VLOOKUP(LEFT(AB216,FIND("-",AB216)-1),A2_SaLi!$B$8:$E$507,4,0),""))</f>
        <v/>
      </c>
      <c r="AD216" s="465"/>
    </row>
    <row r="217" spans="1:30" x14ac:dyDescent="0.25">
      <c r="A217" s="269"/>
      <c r="B217" s="54"/>
      <c r="C217" s="54"/>
      <c r="D217" s="274"/>
      <c r="E217" s="450"/>
      <c r="F217" s="383"/>
      <c r="G217" s="383"/>
      <c r="H217" s="383"/>
      <c r="I217" s="383"/>
      <c r="J217" s="478"/>
      <c r="K217" s="381">
        <f t="shared" si="7"/>
        <v>0</v>
      </c>
      <c r="L217" s="450"/>
      <c r="M217" s="383"/>
      <c r="N217" s="383"/>
      <c r="O217" s="383"/>
      <c r="P217" s="383"/>
      <c r="Q217" s="478"/>
      <c r="R217" s="381">
        <f t="shared" si="8"/>
        <v>0</v>
      </c>
      <c r="S217" s="450"/>
      <c r="T217" s="387" t="str">
        <f>IFERROR(VLOOKUP(_xlfn.NUMBERVALUE(LEFT(S217,FIND("-",S217)-1)),A2_SaLi!$B$8:$E$507,4,0),IFERROR(VLOOKUP(LEFT(S217,FIND("-",S217)-1),A2_SaLi!$B$8:$E$507,4,0),""))</f>
        <v/>
      </c>
      <c r="U217" s="478"/>
      <c r="V217" s="450"/>
      <c r="W217" s="387" t="str">
        <f>IFERROR(VLOOKUP(_xlfn.NUMBERVALUE(LEFT(V217,FIND("-",V217)-1)),A2_SaLi!$B$8:$E$507,4,0),IFERROR(VLOOKUP(LEFT(V217,FIND("-",V217)-1),A2_SaLi!$B$8:$E$507,4,0),""))</f>
        <v/>
      </c>
      <c r="X217" s="383"/>
      <c r="Y217" s="450"/>
      <c r="Z217" s="387" t="str">
        <f>IFERROR(VLOOKUP(_xlfn.NUMBERVALUE(LEFT(Y217,FIND("-",Y217)-1)),A2_SaLi!$B$8:$E$507,4,0),IFERROR(VLOOKUP(LEFT(Y217,FIND("-",Y217)-1),A2_SaLi!$B$8:$E$507,4,0),""))</f>
        <v/>
      </c>
      <c r="AA217" s="383"/>
      <c r="AB217" s="450"/>
      <c r="AC217" s="387" t="str">
        <f>IFERROR(VLOOKUP(_xlfn.NUMBERVALUE(LEFT(AB217,FIND("-",AB217)-1)),A2_SaLi!$B$8:$E$507,4,0),IFERROR(VLOOKUP(LEFT(AB217,FIND("-",AB217)-1),A2_SaLi!$B$8:$E$507,4,0),""))</f>
        <v/>
      </c>
      <c r="AD217" s="465"/>
    </row>
    <row r="218" spans="1:30" x14ac:dyDescent="0.25">
      <c r="A218" s="269"/>
      <c r="B218" s="54"/>
      <c r="C218" s="54"/>
      <c r="D218" s="274"/>
      <c r="E218" s="450"/>
      <c r="F218" s="383"/>
      <c r="G218" s="383"/>
      <c r="H218" s="383"/>
      <c r="I218" s="383"/>
      <c r="J218" s="478"/>
      <c r="K218" s="381">
        <f t="shared" si="7"/>
        <v>0</v>
      </c>
      <c r="L218" s="450"/>
      <c r="M218" s="383"/>
      <c r="N218" s="383"/>
      <c r="O218" s="383"/>
      <c r="P218" s="383"/>
      <c r="Q218" s="478"/>
      <c r="R218" s="381">
        <f t="shared" si="8"/>
        <v>0</v>
      </c>
      <c r="S218" s="450"/>
      <c r="T218" s="387" t="str">
        <f>IFERROR(VLOOKUP(_xlfn.NUMBERVALUE(LEFT(S218,FIND("-",S218)-1)),A2_SaLi!$B$8:$E$507,4,0),IFERROR(VLOOKUP(LEFT(S218,FIND("-",S218)-1),A2_SaLi!$B$8:$E$507,4,0),""))</f>
        <v/>
      </c>
      <c r="U218" s="478"/>
      <c r="V218" s="450"/>
      <c r="W218" s="387" t="str">
        <f>IFERROR(VLOOKUP(_xlfn.NUMBERVALUE(LEFT(V218,FIND("-",V218)-1)),A2_SaLi!$B$8:$E$507,4,0),IFERROR(VLOOKUP(LEFT(V218,FIND("-",V218)-1),A2_SaLi!$B$8:$E$507,4,0),""))</f>
        <v/>
      </c>
      <c r="X218" s="383"/>
      <c r="Y218" s="450"/>
      <c r="Z218" s="387" t="str">
        <f>IFERROR(VLOOKUP(_xlfn.NUMBERVALUE(LEFT(Y218,FIND("-",Y218)-1)),A2_SaLi!$B$8:$E$507,4,0),IFERROR(VLOOKUP(LEFT(Y218,FIND("-",Y218)-1),A2_SaLi!$B$8:$E$507,4,0),""))</f>
        <v/>
      </c>
      <c r="AA218" s="383"/>
      <c r="AB218" s="450"/>
      <c r="AC218" s="387" t="str">
        <f>IFERROR(VLOOKUP(_xlfn.NUMBERVALUE(LEFT(AB218,FIND("-",AB218)-1)),A2_SaLi!$B$8:$E$507,4,0),IFERROR(VLOOKUP(LEFT(AB218,FIND("-",AB218)-1),A2_SaLi!$B$8:$E$507,4,0),""))</f>
        <v/>
      </c>
      <c r="AD218" s="465"/>
    </row>
    <row r="219" spans="1:30" x14ac:dyDescent="0.25">
      <c r="A219" s="269"/>
      <c r="B219" s="54"/>
      <c r="C219" s="54"/>
      <c r="D219" s="274"/>
      <c r="E219" s="450"/>
      <c r="F219" s="383"/>
      <c r="G219" s="383"/>
      <c r="H219" s="383"/>
      <c r="I219" s="383"/>
      <c r="J219" s="478"/>
      <c r="K219" s="381">
        <f t="shared" si="7"/>
        <v>0</v>
      </c>
      <c r="L219" s="450"/>
      <c r="M219" s="383"/>
      <c r="N219" s="383"/>
      <c r="O219" s="383"/>
      <c r="P219" s="383"/>
      <c r="Q219" s="478"/>
      <c r="R219" s="381">
        <f t="shared" si="8"/>
        <v>0</v>
      </c>
      <c r="S219" s="450"/>
      <c r="T219" s="387" t="str">
        <f>IFERROR(VLOOKUP(_xlfn.NUMBERVALUE(LEFT(S219,FIND("-",S219)-1)),A2_SaLi!$B$8:$E$507,4,0),IFERROR(VLOOKUP(LEFT(S219,FIND("-",S219)-1),A2_SaLi!$B$8:$E$507,4,0),""))</f>
        <v/>
      </c>
      <c r="U219" s="478"/>
      <c r="V219" s="450"/>
      <c r="W219" s="387" t="str">
        <f>IFERROR(VLOOKUP(_xlfn.NUMBERVALUE(LEFT(V219,FIND("-",V219)-1)),A2_SaLi!$B$8:$E$507,4,0),IFERROR(VLOOKUP(LEFT(V219,FIND("-",V219)-1),A2_SaLi!$B$8:$E$507,4,0),""))</f>
        <v/>
      </c>
      <c r="X219" s="383"/>
      <c r="Y219" s="450"/>
      <c r="Z219" s="387" t="str">
        <f>IFERROR(VLOOKUP(_xlfn.NUMBERVALUE(LEFT(Y219,FIND("-",Y219)-1)),A2_SaLi!$B$8:$E$507,4,0),IFERROR(VLOOKUP(LEFT(Y219,FIND("-",Y219)-1),A2_SaLi!$B$8:$E$507,4,0),""))</f>
        <v/>
      </c>
      <c r="AA219" s="383"/>
      <c r="AB219" s="450"/>
      <c r="AC219" s="387" t="str">
        <f>IFERROR(VLOOKUP(_xlfn.NUMBERVALUE(LEFT(AB219,FIND("-",AB219)-1)),A2_SaLi!$B$8:$E$507,4,0),IFERROR(VLOOKUP(LEFT(AB219,FIND("-",AB219)-1),A2_SaLi!$B$8:$E$507,4,0),""))</f>
        <v/>
      </c>
      <c r="AD219" s="465"/>
    </row>
    <row r="220" spans="1:30" x14ac:dyDescent="0.25">
      <c r="A220" s="269"/>
      <c r="B220" s="54"/>
      <c r="C220" s="54"/>
      <c r="D220" s="274"/>
      <c r="E220" s="450"/>
      <c r="F220" s="383"/>
      <c r="G220" s="383"/>
      <c r="H220" s="383"/>
      <c r="I220" s="383"/>
      <c r="J220" s="478"/>
      <c r="K220" s="381">
        <f t="shared" si="7"/>
        <v>0</v>
      </c>
      <c r="L220" s="450"/>
      <c r="M220" s="383"/>
      <c r="N220" s="383"/>
      <c r="O220" s="383"/>
      <c r="P220" s="383"/>
      <c r="Q220" s="478"/>
      <c r="R220" s="381">
        <f t="shared" si="8"/>
        <v>0</v>
      </c>
      <c r="S220" s="450"/>
      <c r="T220" s="387" t="str">
        <f>IFERROR(VLOOKUP(_xlfn.NUMBERVALUE(LEFT(S220,FIND("-",S220)-1)),A2_SaLi!$B$8:$E$507,4,0),IFERROR(VLOOKUP(LEFT(S220,FIND("-",S220)-1),A2_SaLi!$B$8:$E$507,4,0),""))</f>
        <v/>
      </c>
      <c r="U220" s="478"/>
      <c r="V220" s="450"/>
      <c r="W220" s="387" t="str">
        <f>IFERROR(VLOOKUP(_xlfn.NUMBERVALUE(LEFT(V220,FIND("-",V220)-1)),A2_SaLi!$B$8:$E$507,4,0),IFERROR(VLOOKUP(LEFT(V220,FIND("-",V220)-1),A2_SaLi!$B$8:$E$507,4,0),""))</f>
        <v/>
      </c>
      <c r="X220" s="383"/>
      <c r="Y220" s="450"/>
      <c r="Z220" s="387" t="str">
        <f>IFERROR(VLOOKUP(_xlfn.NUMBERVALUE(LEFT(Y220,FIND("-",Y220)-1)),A2_SaLi!$B$8:$E$507,4,0),IFERROR(VLOOKUP(LEFT(Y220,FIND("-",Y220)-1),A2_SaLi!$B$8:$E$507,4,0),""))</f>
        <v/>
      </c>
      <c r="AA220" s="383"/>
      <c r="AB220" s="450"/>
      <c r="AC220" s="387" t="str">
        <f>IFERROR(VLOOKUP(_xlfn.NUMBERVALUE(LEFT(AB220,FIND("-",AB220)-1)),A2_SaLi!$B$8:$E$507,4,0),IFERROR(VLOOKUP(LEFT(AB220,FIND("-",AB220)-1),A2_SaLi!$B$8:$E$507,4,0),""))</f>
        <v/>
      </c>
      <c r="AD220" s="465"/>
    </row>
    <row r="221" spans="1:30" x14ac:dyDescent="0.25">
      <c r="A221" s="269"/>
      <c r="B221" s="54"/>
      <c r="C221" s="54"/>
      <c r="D221" s="274"/>
      <c r="E221" s="450"/>
      <c r="F221" s="383"/>
      <c r="G221" s="383"/>
      <c r="H221" s="383"/>
      <c r="I221" s="383"/>
      <c r="J221" s="478"/>
      <c r="K221" s="381">
        <f t="shared" si="7"/>
        <v>0</v>
      </c>
      <c r="L221" s="450"/>
      <c r="M221" s="383"/>
      <c r="N221" s="383"/>
      <c r="O221" s="383"/>
      <c r="P221" s="383"/>
      <c r="Q221" s="478"/>
      <c r="R221" s="381">
        <f t="shared" si="8"/>
        <v>0</v>
      </c>
      <c r="S221" s="450"/>
      <c r="T221" s="387" t="str">
        <f>IFERROR(VLOOKUP(_xlfn.NUMBERVALUE(LEFT(S221,FIND("-",S221)-1)),A2_SaLi!$B$8:$E$507,4,0),IFERROR(VLOOKUP(LEFT(S221,FIND("-",S221)-1),A2_SaLi!$B$8:$E$507,4,0),""))</f>
        <v/>
      </c>
      <c r="U221" s="478"/>
      <c r="V221" s="450"/>
      <c r="W221" s="387" t="str">
        <f>IFERROR(VLOOKUP(_xlfn.NUMBERVALUE(LEFT(V221,FIND("-",V221)-1)),A2_SaLi!$B$8:$E$507,4,0),IFERROR(VLOOKUP(LEFT(V221,FIND("-",V221)-1),A2_SaLi!$B$8:$E$507,4,0),""))</f>
        <v/>
      </c>
      <c r="X221" s="383"/>
      <c r="Y221" s="450"/>
      <c r="Z221" s="387" t="str">
        <f>IFERROR(VLOOKUP(_xlfn.NUMBERVALUE(LEFT(Y221,FIND("-",Y221)-1)),A2_SaLi!$B$8:$E$507,4,0),IFERROR(VLOOKUP(LEFT(Y221,FIND("-",Y221)-1),A2_SaLi!$B$8:$E$507,4,0),""))</f>
        <v/>
      </c>
      <c r="AA221" s="383"/>
      <c r="AB221" s="450"/>
      <c r="AC221" s="387" t="str">
        <f>IFERROR(VLOOKUP(_xlfn.NUMBERVALUE(LEFT(AB221,FIND("-",AB221)-1)),A2_SaLi!$B$8:$E$507,4,0),IFERROR(VLOOKUP(LEFT(AB221,FIND("-",AB221)-1),A2_SaLi!$B$8:$E$507,4,0),""))</f>
        <v/>
      </c>
      <c r="AD221" s="465"/>
    </row>
    <row r="222" spans="1:30" x14ac:dyDescent="0.25">
      <c r="A222" s="269"/>
      <c r="B222" s="54"/>
      <c r="C222" s="54"/>
      <c r="D222" s="274"/>
      <c r="E222" s="450"/>
      <c r="F222" s="383"/>
      <c r="G222" s="383"/>
      <c r="H222" s="383"/>
      <c r="I222" s="383"/>
      <c r="J222" s="478"/>
      <c r="K222" s="381">
        <f t="shared" si="7"/>
        <v>0</v>
      </c>
      <c r="L222" s="450"/>
      <c r="M222" s="383"/>
      <c r="N222" s="383"/>
      <c r="O222" s="383"/>
      <c r="P222" s="383"/>
      <c r="Q222" s="478"/>
      <c r="R222" s="381">
        <f t="shared" si="8"/>
        <v>0</v>
      </c>
      <c r="S222" s="450"/>
      <c r="T222" s="387" t="str">
        <f>IFERROR(VLOOKUP(_xlfn.NUMBERVALUE(LEFT(S222,FIND("-",S222)-1)),A2_SaLi!$B$8:$E$507,4,0),IFERROR(VLOOKUP(LEFT(S222,FIND("-",S222)-1),A2_SaLi!$B$8:$E$507,4,0),""))</f>
        <v/>
      </c>
      <c r="U222" s="478"/>
      <c r="V222" s="450"/>
      <c r="W222" s="387" t="str">
        <f>IFERROR(VLOOKUP(_xlfn.NUMBERVALUE(LEFT(V222,FIND("-",V222)-1)),A2_SaLi!$B$8:$E$507,4,0),IFERROR(VLOOKUP(LEFT(V222,FIND("-",V222)-1),A2_SaLi!$B$8:$E$507,4,0),""))</f>
        <v/>
      </c>
      <c r="X222" s="383"/>
      <c r="Y222" s="450"/>
      <c r="Z222" s="387" t="str">
        <f>IFERROR(VLOOKUP(_xlfn.NUMBERVALUE(LEFT(Y222,FIND("-",Y222)-1)),A2_SaLi!$B$8:$E$507,4,0),IFERROR(VLOOKUP(LEFT(Y222,FIND("-",Y222)-1),A2_SaLi!$B$8:$E$507,4,0),""))</f>
        <v/>
      </c>
      <c r="AA222" s="383"/>
      <c r="AB222" s="450"/>
      <c r="AC222" s="387" t="str">
        <f>IFERROR(VLOOKUP(_xlfn.NUMBERVALUE(LEFT(AB222,FIND("-",AB222)-1)),A2_SaLi!$B$8:$E$507,4,0),IFERROR(VLOOKUP(LEFT(AB222,FIND("-",AB222)-1),A2_SaLi!$B$8:$E$507,4,0),""))</f>
        <v/>
      </c>
      <c r="AD222" s="465"/>
    </row>
    <row r="223" spans="1:30" x14ac:dyDescent="0.25">
      <c r="A223" s="269"/>
      <c r="B223" s="54"/>
      <c r="C223" s="54"/>
      <c r="D223" s="274"/>
      <c r="E223" s="450"/>
      <c r="F223" s="383"/>
      <c r="G223" s="383"/>
      <c r="H223" s="383"/>
      <c r="I223" s="383"/>
      <c r="J223" s="478"/>
      <c r="K223" s="381">
        <f t="shared" si="7"/>
        <v>0</v>
      </c>
      <c r="L223" s="450"/>
      <c r="M223" s="383"/>
      <c r="N223" s="383"/>
      <c r="O223" s="383"/>
      <c r="P223" s="383"/>
      <c r="Q223" s="478"/>
      <c r="R223" s="381">
        <f t="shared" si="8"/>
        <v>0</v>
      </c>
      <c r="S223" s="450"/>
      <c r="T223" s="387" t="str">
        <f>IFERROR(VLOOKUP(_xlfn.NUMBERVALUE(LEFT(S223,FIND("-",S223)-1)),A2_SaLi!$B$8:$E$507,4,0),IFERROR(VLOOKUP(LEFT(S223,FIND("-",S223)-1),A2_SaLi!$B$8:$E$507,4,0),""))</f>
        <v/>
      </c>
      <c r="U223" s="478"/>
      <c r="V223" s="450"/>
      <c r="W223" s="387" t="str">
        <f>IFERROR(VLOOKUP(_xlfn.NUMBERVALUE(LEFT(V223,FIND("-",V223)-1)),A2_SaLi!$B$8:$E$507,4,0),IFERROR(VLOOKUP(LEFT(V223,FIND("-",V223)-1),A2_SaLi!$B$8:$E$507,4,0),""))</f>
        <v/>
      </c>
      <c r="X223" s="383"/>
      <c r="Y223" s="450"/>
      <c r="Z223" s="387" t="str">
        <f>IFERROR(VLOOKUP(_xlfn.NUMBERVALUE(LEFT(Y223,FIND("-",Y223)-1)),A2_SaLi!$B$8:$E$507,4,0),IFERROR(VLOOKUP(LEFT(Y223,FIND("-",Y223)-1),A2_SaLi!$B$8:$E$507,4,0),""))</f>
        <v/>
      </c>
      <c r="AA223" s="383"/>
      <c r="AB223" s="450"/>
      <c r="AC223" s="387" t="str">
        <f>IFERROR(VLOOKUP(_xlfn.NUMBERVALUE(LEFT(AB223,FIND("-",AB223)-1)),A2_SaLi!$B$8:$E$507,4,0),IFERROR(VLOOKUP(LEFT(AB223,FIND("-",AB223)-1),A2_SaLi!$B$8:$E$507,4,0),""))</f>
        <v/>
      </c>
      <c r="AD223" s="465"/>
    </row>
    <row r="224" spans="1:30" x14ac:dyDescent="0.25">
      <c r="A224" s="269"/>
      <c r="B224" s="54"/>
      <c r="C224" s="54"/>
      <c r="D224" s="274"/>
      <c r="E224" s="450"/>
      <c r="F224" s="383"/>
      <c r="G224" s="383"/>
      <c r="H224" s="383"/>
      <c r="I224" s="383"/>
      <c r="J224" s="478"/>
      <c r="K224" s="381">
        <f t="shared" si="7"/>
        <v>0</v>
      </c>
      <c r="L224" s="450"/>
      <c r="M224" s="383"/>
      <c r="N224" s="383"/>
      <c r="O224" s="383"/>
      <c r="P224" s="383"/>
      <c r="Q224" s="478"/>
      <c r="R224" s="381">
        <f t="shared" si="8"/>
        <v>0</v>
      </c>
      <c r="S224" s="450"/>
      <c r="T224" s="387" t="str">
        <f>IFERROR(VLOOKUP(_xlfn.NUMBERVALUE(LEFT(S224,FIND("-",S224)-1)),A2_SaLi!$B$8:$E$507,4,0),IFERROR(VLOOKUP(LEFT(S224,FIND("-",S224)-1),A2_SaLi!$B$8:$E$507,4,0),""))</f>
        <v/>
      </c>
      <c r="U224" s="478"/>
      <c r="V224" s="450"/>
      <c r="W224" s="387" t="str">
        <f>IFERROR(VLOOKUP(_xlfn.NUMBERVALUE(LEFT(V224,FIND("-",V224)-1)),A2_SaLi!$B$8:$E$507,4,0),IFERROR(VLOOKUP(LEFT(V224,FIND("-",V224)-1),A2_SaLi!$B$8:$E$507,4,0),""))</f>
        <v/>
      </c>
      <c r="X224" s="383"/>
      <c r="Y224" s="450"/>
      <c r="Z224" s="387" t="str">
        <f>IFERROR(VLOOKUP(_xlfn.NUMBERVALUE(LEFT(Y224,FIND("-",Y224)-1)),A2_SaLi!$B$8:$E$507,4,0),IFERROR(VLOOKUP(LEFT(Y224,FIND("-",Y224)-1),A2_SaLi!$B$8:$E$507,4,0),""))</f>
        <v/>
      </c>
      <c r="AA224" s="383"/>
      <c r="AB224" s="450"/>
      <c r="AC224" s="387" t="str">
        <f>IFERROR(VLOOKUP(_xlfn.NUMBERVALUE(LEFT(AB224,FIND("-",AB224)-1)),A2_SaLi!$B$8:$E$507,4,0),IFERROR(VLOOKUP(LEFT(AB224,FIND("-",AB224)-1),A2_SaLi!$B$8:$E$507,4,0),""))</f>
        <v/>
      </c>
      <c r="AD224" s="465"/>
    </row>
    <row r="225" spans="1:30" x14ac:dyDescent="0.25">
      <c r="A225" s="269"/>
      <c r="B225" s="54"/>
      <c r="C225" s="54"/>
      <c r="D225" s="274"/>
      <c r="E225" s="450"/>
      <c r="F225" s="383"/>
      <c r="G225" s="383"/>
      <c r="H225" s="383"/>
      <c r="I225" s="383"/>
      <c r="J225" s="478"/>
      <c r="K225" s="381">
        <f t="shared" si="7"/>
        <v>0</v>
      </c>
      <c r="L225" s="450"/>
      <c r="M225" s="383"/>
      <c r="N225" s="383"/>
      <c r="O225" s="383"/>
      <c r="P225" s="383"/>
      <c r="Q225" s="478"/>
      <c r="R225" s="381">
        <f t="shared" si="8"/>
        <v>0</v>
      </c>
      <c r="S225" s="450"/>
      <c r="T225" s="387" t="str">
        <f>IFERROR(VLOOKUP(_xlfn.NUMBERVALUE(LEFT(S225,FIND("-",S225)-1)),A2_SaLi!$B$8:$E$507,4,0),IFERROR(VLOOKUP(LEFT(S225,FIND("-",S225)-1),A2_SaLi!$B$8:$E$507,4,0),""))</f>
        <v/>
      </c>
      <c r="U225" s="478"/>
      <c r="V225" s="450"/>
      <c r="W225" s="387" t="str">
        <f>IFERROR(VLOOKUP(_xlfn.NUMBERVALUE(LEFT(V225,FIND("-",V225)-1)),A2_SaLi!$B$8:$E$507,4,0),IFERROR(VLOOKUP(LEFT(V225,FIND("-",V225)-1),A2_SaLi!$B$8:$E$507,4,0),""))</f>
        <v/>
      </c>
      <c r="X225" s="383"/>
      <c r="Y225" s="450"/>
      <c r="Z225" s="387" t="str">
        <f>IFERROR(VLOOKUP(_xlfn.NUMBERVALUE(LEFT(Y225,FIND("-",Y225)-1)),A2_SaLi!$B$8:$E$507,4,0),IFERROR(VLOOKUP(LEFT(Y225,FIND("-",Y225)-1),A2_SaLi!$B$8:$E$507,4,0),""))</f>
        <v/>
      </c>
      <c r="AA225" s="383"/>
      <c r="AB225" s="450"/>
      <c r="AC225" s="387" t="str">
        <f>IFERROR(VLOOKUP(_xlfn.NUMBERVALUE(LEFT(AB225,FIND("-",AB225)-1)),A2_SaLi!$B$8:$E$507,4,0),IFERROR(VLOOKUP(LEFT(AB225,FIND("-",AB225)-1),A2_SaLi!$B$8:$E$507,4,0),""))</f>
        <v/>
      </c>
      <c r="AD225" s="465"/>
    </row>
    <row r="226" spans="1:30" x14ac:dyDescent="0.25">
      <c r="A226" s="269"/>
      <c r="B226" s="54"/>
      <c r="C226" s="54"/>
      <c r="D226" s="274"/>
      <c r="E226" s="450"/>
      <c r="F226" s="383"/>
      <c r="G226" s="383"/>
      <c r="H226" s="383"/>
      <c r="I226" s="383"/>
      <c r="J226" s="478"/>
      <c r="K226" s="381">
        <f t="shared" si="7"/>
        <v>0</v>
      </c>
      <c r="L226" s="450"/>
      <c r="M226" s="383"/>
      <c r="N226" s="383"/>
      <c r="O226" s="383"/>
      <c r="P226" s="383"/>
      <c r="Q226" s="478"/>
      <c r="R226" s="381">
        <f t="shared" si="8"/>
        <v>0</v>
      </c>
      <c r="S226" s="450"/>
      <c r="T226" s="387" t="str">
        <f>IFERROR(VLOOKUP(_xlfn.NUMBERVALUE(LEFT(S226,FIND("-",S226)-1)),A2_SaLi!$B$8:$E$507,4,0),IFERROR(VLOOKUP(LEFT(S226,FIND("-",S226)-1),A2_SaLi!$B$8:$E$507,4,0),""))</f>
        <v/>
      </c>
      <c r="U226" s="478"/>
      <c r="V226" s="450"/>
      <c r="W226" s="387" t="str">
        <f>IFERROR(VLOOKUP(_xlfn.NUMBERVALUE(LEFT(V226,FIND("-",V226)-1)),A2_SaLi!$B$8:$E$507,4,0),IFERROR(VLOOKUP(LEFT(V226,FIND("-",V226)-1),A2_SaLi!$B$8:$E$507,4,0),""))</f>
        <v/>
      </c>
      <c r="X226" s="383"/>
      <c r="Y226" s="450"/>
      <c r="Z226" s="387" t="str">
        <f>IFERROR(VLOOKUP(_xlfn.NUMBERVALUE(LEFT(Y226,FIND("-",Y226)-1)),A2_SaLi!$B$8:$E$507,4,0),IFERROR(VLOOKUP(LEFT(Y226,FIND("-",Y226)-1),A2_SaLi!$B$8:$E$507,4,0),""))</f>
        <v/>
      </c>
      <c r="AA226" s="383"/>
      <c r="AB226" s="450"/>
      <c r="AC226" s="387" t="str">
        <f>IFERROR(VLOOKUP(_xlfn.NUMBERVALUE(LEFT(AB226,FIND("-",AB226)-1)),A2_SaLi!$B$8:$E$507,4,0),IFERROR(VLOOKUP(LEFT(AB226,FIND("-",AB226)-1),A2_SaLi!$B$8:$E$507,4,0),""))</f>
        <v/>
      </c>
      <c r="AD226" s="465"/>
    </row>
    <row r="227" spans="1:30" x14ac:dyDescent="0.25">
      <c r="A227" s="269"/>
      <c r="B227" s="54"/>
      <c r="C227" s="54"/>
      <c r="D227" s="274"/>
      <c r="E227" s="450"/>
      <c r="F227" s="383"/>
      <c r="G227" s="383"/>
      <c r="H227" s="383"/>
      <c r="I227" s="383"/>
      <c r="J227" s="478"/>
      <c r="K227" s="381">
        <f t="shared" si="7"/>
        <v>0</v>
      </c>
      <c r="L227" s="450"/>
      <c r="M227" s="383"/>
      <c r="N227" s="383"/>
      <c r="O227" s="383"/>
      <c r="P227" s="383"/>
      <c r="Q227" s="478"/>
      <c r="R227" s="381">
        <f t="shared" si="8"/>
        <v>0</v>
      </c>
      <c r="S227" s="450"/>
      <c r="T227" s="387" t="str">
        <f>IFERROR(VLOOKUP(_xlfn.NUMBERVALUE(LEFT(S227,FIND("-",S227)-1)),A2_SaLi!$B$8:$E$507,4,0),IFERROR(VLOOKUP(LEFT(S227,FIND("-",S227)-1),A2_SaLi!$B$8:$E$507,4,0),""))</f>
        <v/>
      </c>
      <c r="U227" s="478"/>
      <c r="V227" s="450"/>
      <c r="W227" s="387" t="str">
        <f>IFERROR(VLOOKUP(_xlfn.NUMBERVALUE(LEFT(V227,FIND("-",V227)-1)),A2_SaLi!$B$8:$E$507,4,0),IFERROR(VLOOKUP(LEFT(V227,FIND("-",V227)-1),A2_SaLi!$B$8:$E$507,4,0),""))</f>
        <v/>
      </c>
      <c r="X227" s="383"/>
      <c r="Y227" s="450"/>
      <c r="Z227" s="387" t="str">
        <f>IFERROR(VLOOKUP(_xlfn.NUMBERVALUE(LEFT(Y227,FIND("-",Y227)-1)),A2_SaLi!$B$8:$E$507,4,0),IFERROR(VLOOKUP(LEFT(Y227,FIND("-",Y227)-1),A2_SaLi!$B$8:$E$507,4,0),""))</f>
        <v/>
      </c>
      <c r="AA227" s="383"/>
      <c r="AB227" s="450"/>
      <c r="AC227" s="387" t="str">
        <f>IFERROR(VLOOKUP(_xlfn.NUMBERVALUE(LEFT(AB227,FIND("-",AB227)-1)),A2_SaLi!$B$8:$E$507,4,0),IFERROR(VLOOKUP(LEFT(AB227,FIND("-",AB227)-1),A2_SaLi!$B$8:$E$507,4,0),""))</f>
        <v/>
      </c>
      <c r="AD227" s="465"/>
    </row>
    <row r="228" spans="1:30" x14ac:dyDescent="0.25">
      <c r="A228" s="269"/>
      <c r="B228" s="54"/>
      <c r="C228" s="54"/>
      <c r="D228" s="274"/>
      <c r="E228" s="450"/>
      <c r="F228" s="383"/>
      <c r="G228" s="383"/>
      <c r="H228" s="383"/>
      <c r="I228" s="383"/>
      <c r="J228" s="478"/>
      <c r="K228" s="381">
        <f t="shared" si="7"/>
        <v>0</v>
      </c>
      <c r="L228" s="450"/>
      <c r="M228" s="383"/>
      <c r="N228" s="383"/>
      <c r="O228" s="383"/>
      <c r="P228" s="383"/>
      <c r="Q228" s="478"/>
      <c r="R228" s="381">
        <f t="shared" si="8"/>
        <v>0</v>
      </c>
      <c r="S228" s="450"/>
      <c r="T228" s="387" t="str">
        <f>IFERROR(VLOOKUP(_xlfn.NUMBERVALUE(LEFT(S228,FIND("-",S228)-1)),A2_SaLi!$B$8:$E$507,4,0),IFERROR(VLOOKUP(LEFT(S228,FIND("-",S228)-1),A2_SaLi!$B$8:$E$507,4,0),""))</f>
        <v/>
      </c>
      <c r="U228" s="478"/>
      <c r="V228" s="450"/>
      <c r="W228" s="387" t="str">
        <f>IFERROR(VLOOKUP(_xlfn.NUMBERVALUE(LEFT(V228,FIND("-",V228)-1)),A2_SaLi!$B$8:$E$507,4,0),IFERROR(VLOOKUP(LEFT(V228,FIND("-",V228)-1),A2_SaLi!$B$8:$E$507,4,0),""))</f>
        <v/>
      </c>
      <c r="X228" s="383"/>
      <c r="Y228" s="450"/>
      <c r="Z228" s="387" t="str">
        <f>IFERROR(VLOOKUP(_xlfn.NUMBERVALUE(LEFT(Y228,FIND("-",Y228)-1)),A2_SaLi!$B$8:$E$507,4,0),IFERROR(VLOOKUP(LEFT(Y228,FIND("-",Y228)-1),A2_SaLi!$B$8:$E$507,4,0),""))</f>
        <v/>
      </c>
      <c r="AA228" s="383"/>
      <c r="AB228" s="450"/>
      <c r="AC228" s="387" t="str">
        <f>IFERROR(VLOOKUP(_xlfn.NUMBERVALUE(LEFT(AB228,FIND("-",AB228)-1)),A2_SaLi!$B$8:$E$507,4,0),IFERROR(VLOOKUP(LEFT(AB228,FIND("-",AB228)-1),A2_SaLi!$B$8:$E$507,4,0),""))</f>
        <v/>
      </c>
      <c r="AD228" s="465"/>
    </row>
    <row r="229" spans="1:30" x14ac:dyDescent="0.25">
      <c r="A229" s="269"/>
      <c r="B229" s="54"/>
      <c r="C229" s="54"/>
      <c r="D229" s="274"/>
      <c r="E229" s="450"/>
      <c r="F229" s="383"/>
      <c r="G229" s="383"/>
      <c r="H229" s="383"/>
      <c r="I229" s="383"/>
      <c r="J229" s="478"/>
      <c r="K229" s="381">
        <f t="shared" si="7"/>
        <v>0</v>
      </c>
      <c r="L229" s="450"/>
      <c r="M229" s="383"/>
      <c r="N229" s="383"/>
      <c r="O229" s="383"/>
      <c r="P229" s="383"/>
      <c r="Q229" s="478"/>
      <c r="R229" s="381">
        <f t="shared" si="8"/>
        <v>0</v>
      </c>
      <c r="S229" s="450"/>
      <c r="T229" s="387" t="str">
        <f>IFERROR(VLOOKUP(_xlfn.NUMBERVALUE(LEFT(S229,FIND("-",S229)-1)),A2_SaLi!$B$8:$E$507,4,0),IFERROR(VLOOKUP(LEFT(S229,FIND("-",S229)-1),A2_SaLi!$B$8:$E$507,4,0),""))</f>
        <v/>
      </c>
      <c r="U229" s="478"/>
      <c r="V229" s="450"/>
      <c r="W229" s="387" t="str">
        <f>IFERROR(VLOOKUP(_xlfn.NUMBERVALUE(LEFT(V229,FIND("-",V229)-1)),A2_SaLi!$B$8:$E$507,4,0),IFERROR(VLOOKUP(LEFT(V229,FIND("-",V229)-1),A2_SaLi!$B$8:$E$507,4,0),""))</f>
        <v/>
      </c>
      <c r="X229" s="383"/>
      <c r="Y229" s="450"/>
      <c r="Z229" s="387" t="str">
        <f>IFERROR(VLOOKUP(_xlfn.NUMBERVALUE(LEFT(Y229,FIND("-",Y229)-1)),A2_SaLi!$B$8:$E$507,4,0),IFERROR(VLOOKUP(LEFT(Y229,FIND("-",Y229)-1),A2_SaLi!$B$8:$E$507,4,0),""))</f>
        <v/>
      </c>
      <c r="AA229" s="383"/>
      <c r="AB229" s="450"/>
      <c r="AC229" s="387" t="str">
        <f>IFERROR(VLOOKUP(_xlfn.NUMBERVALUE(LEFT(AB229,FIND("-",AB229)-1)),A2_SaLi!$B$8:$E$507,4,0),IFERROR(VLOOKUP(LEFT(AB229,FIND("-",AB229)-1),A2_SaLi!$B$8:$E$507,4,0),""))</f>
        <v/>
      </c>
      <c r="AD229" s="465"/>
    </row>
    <row r="230" spans="1:30" x14ac:dyDescent="0.25">
      <c r="A230" s="269"/>
      <c r="B230" s="54"/>
      <c r="C230" s="54"/>
      <c r="D230" s="274"/>
      <c r="E230" s="450"/>
      <c r="F230" s="383"/>
      <c r="G230" s="383"/>
      <c r="H230" s="383"/>
      <c r="I230" s="383"/>
      <c r="J230" s="478"/>
      <c r="K230" s="381">
        <f t="shared" si="7"/>
        <v>0</v>
      </c>
      <c r="L230" s="450"/>
      <c r="M230" s="383"/>
      <c r="N230" s="383"/>
      <c r="O230" s="383"/>
      <c r="P230" s="383"/>
      <c r="Q230" s="478"/>
      <c r="R230" s="381">
        <f t="shared" si="8"/>
        <v>0</v>
      </c>
      <c r="S230" s="450"/>
      <c r="T230" s="387" t="str">
        <f>IFERROR(VLOOKUP(_xlfn.NUMBERVALUE(LEFT(S230,FIND("-",S230)-1)),A2_SaLi!$B$8:$E$507,4,0),IFERROR(VLOOKUP(LEFT(S230,FIND("-",S230)-1),A2_SaLi!$B$8:$E$507,4,0),""))</f>
        <v/>
      </c>
      <c r="U230" s="478"/>
      <c r="V230" s="450"/>
      <c r="W230" s="387" t="str">
        <f>IFERROR(VLOOKUP(_xlfn.NUMBERVALUE(LEFT(V230,FIND("-",V230)-1)),A2_SaLi!$B$8:$E$507,4,0),IFERROR(VLOOKUP(LEFT(V230,FIND("-",V230)-1),A2_SaLi!$B$8:$E$507,4,0),""))</f>
        <v/>
      </c>
      <c r="X230" s="383"/>
      <c r="Y230" s="450"/>
      <c r="Z230" s="387" t="str">
        <f>IFERROR(VLOOKUP(_xlfn.NUMBERVALUE(LEFT(Y230,FIND("-",Y230)-1)),A2_SaLi!$B$8:$E$507,4,0),IFERROR(VLOOKUP(LEFT(Y230,FIND("-",Y230)-1),A2_SaLi!$B$8:$E$507,4,0),""))</f>
        <v/>
      </c>
      <c r="AA230" s="383"/>
      <c r="AB230" s="450"/>
      <c r="AC230" s="387" t="str">
        <f>IFERROR(VLOOKUP(_xlfn.NUMBERVALUE(LEFT(AB230,FIND("-",AB230)-1)),A2_SaLi!$B$8:$E$507,4,0),IFERROR(VLOOKUP(LEFT(AB230,FIND("-",AB230)-1),A2_SaLi!$B$8:$E$507,4,0),""))</f>
        <v/>
      </c>
      <c r="AD230" s="465"/>
    </row>
    <row r="231" spans="1:30" x14ac:dyDescent="0.25">
      <c r="A231" s="269"/>
      <c r="B231" s="54"/>
      <c r="C231" s="54"/>
      <c r="D231" s="274"/>
      <c r="E231" s="450"/>
      <c r="F231" s="383"/>
      <c r="G231" s="383"/>
      <c r="H231" s="383"/>
      <c r="I231" s="383"/>
      <c r="J231" s="478"/>
      <c r="K231" s="381">
        <f t="shared" si="7"/>
        <v>0</v>
      </c>
      <c r="L231" s="450"/>
      <c r="M231" s="383"/>
      <c r="N231" s="383"/>
      <c r="O231" s="383"/>
      <c r="P231" s="383"/>
      <c r="Q231" s="478"/>
      <c r="R231" s="381">
        <f t="shared" si="8"/>
        <v>0</v>
      </c>
      <c r="S231" s="450"/>
      <c r="T231" s="387" t="str">
        <f>IFERROR(VLOOKUP(_xlfn.NUMBERVALUE(LEFT(S231,FIND("-",S231)-1)),A2_SaLi!$B$8:$E$507,4,0),IFERROR(VLOOKUP(LEFT(S231,FIND("-",S231)-1),A2_SaLi!$B$8:$E$507,4,0),""))</f>
        <v/>
      </c>
      <c r="U231" s="478"/>
      <c r="V231" s="450"/>
      <c r="W231" s="387" t="str">
        <f>IFERROR(VLOOKUP(_xlfn.NUMBERVALUE(LEFT(V231,FIND("-",V231)-1)),A2_SaLi!$B$8:$E$507,4,0),IFERROR(VLOOKUP(LEFT(V231,FIND("-",V231)-1),A2_SaLi!$B$8:$E$507,4,0),""))</f>
        <v/>
      </c>
      <c r="X231" s="383"/>
      <c r="Y231" s="450"/>
      <c r="Z231" s="387" t="str">
        <f>IFERROR(VLOOKUP(_xlfn.NUMBERVALUE(LEFT(Y231,FIND("-",Y231)-1)),A2_SaLi!$B$8:$E$507,4,0),IFERROR(VLOOKUP(LEFT(Y231,FIND("-",Y231)-1),A2_SaLi!$B$8:$E$507,4,0),""))</f>
        <v/>
      </c>
      <c r="AA231" s="383"/>
      <c r="AB231" s="450"/>
      <c r="AC231" s="387" t="str">
        <f>IFERROR(VLOOKUP(_xlfn.NUMBERVALUE(LEFT(AB231,FIND("-",AB231)-1)),A2_SaLi!$B$8:$E$507,4,0),IFERROR(VLOOKUP(LEFT(AB231,FIND("-",AB231)-1),A2_SaLi!$B$8:$E$507,4,0),""))</f>
        <v/>
      </c>
      <c r="AD231" s="465"/>
    </row>
    <row r="232" spans="1:30" x14ac:dyDescent="0.25">
      <c r="A232" s="269"/>
      <c r="B232" s="54"/>
      <c r="C232" s="54"/>
      <c r="D232" s="274"/>
      <c r="E232" s="450"/>
      <c r="F232" s="383"/>
      <c r="G232" s="383"/>
      <c r="H232" s="383"/>
      <c r="I232" s="383"/>
      <c r="J232" s="478"/>
      <c r="K232" s="381">
        <f t="shared" si="7"/>
        <v>0</v>
      </c>
      <c r="L232" s="450"/>
      <c r="M232" s="383"/>
      <c r="N232" s="383"/>
      <c r="O232" s="383"/>
      <c r="P232" s="383"/>
      <c r="Q232" s="478"/>
      <c r="R232" s="381">
        <f t="shared" si="8"/>
        <v>0</v>
      </c>
      <c r="S232" s="450"/>
      <c r="T232" s="387" t="str">
        <f>IFERROR(VLOOKUP(_xlfn.NUMBERVALUE(LEFT(S232,FIND("-",S232)-1)),A2_SaLi!$B$8:$E$507,4,0),IFERROR(VLOOKUP(LEFT(S232,FIND("-",S232)-1),A2_SaLi!$B$8:$E$507,4,0),""))</f>
        <v/>
      </c>
      <c r="U232" s="478"/>
      <c r="V232" s="450"/>
      <c r="W232" s="387" t="str">
        <f>IFERROR(VLOOKUP(_xlfn.NUMBERVALUE(LEFT(V232,FIND("-",V232)-1)),A2_SaLi!$B$8:$E$507,4,0),IFERROR(VLOOKUP(LEFT(V232,FIND("-",V232)-1),A2_SaLi!$B$8:$E$507,4,0),""))</f>
        <v/>
      </c>
      <c r="X232" s="383"/>
      <c r="Y232" s="450"/>
      <c r="Z232" s="387" t="str">
        <f>IFERROR(VLOOKUP(_xlfn.NUMBERVALUE(LEFT(Y232,FIND("-",Y232)-1)),A2_SaLi!$B$8:$E$507,4,0),IFERROR(VLOOKUP(LEFT(Y232,FIND("-",Y232)-1),A2_SaLi!$B$8:$E$507,4,0),""))</f>
        <v/>
      </c>
      <c r="AA232" s="383"/>
      <c r="AB232" s="450"/>
      <c r="AC232" s="387" t="str">
        <f>IFERROR(VLOOKUP(_xlfn.NUMBERVALUE(LEFT(AB232,FIND("-",AB232)-1)),A2_SaLi!$B$8:$E$507,4,0),IFERROR(VLOOKUP(LEFT(AB232,FIND("-",AB232)-1),A2_SaLi!$B$8:$E$507,4,0),""))</f>
        <v/>
      </c>
      <c r="AD232" s="465"/>
    </row>
    <row r="233" spans="1:30" x14ac:dyDescent="0.25">
      <c r="A233" s="269"/>
      <c r="B233" s="54"/>
      <c r="C233" s="54"/>
      <c r="D233" s="274"/>
      <c r="E233" s="450"/>
      <c r="F233" s="383"/>
      <c r="G233" s="383"/>
      <c r="H233" s="383"/>
      <c r="I233" s="383"/>
      <c r="J233" s="478"/>
      <c r="K233" s="381">
        <f t="shared" si="7"/>
        <v>0</v>
      </c>
      <c r="L233" s="450"/>
      <c r="M233" s="383"/>
      <c r="N233" s="383"/>
      <c r="O233" s="383"/>
      <c r="P233" s="383"/>
      <c r="Q233" s="478"/>
      <c r="R233" s="381">
        <f t="shared" si="8"/>
        <v>0</v>
      </c>
      <c r="S233" s="450"/>
      <c r="T233" s="387" t="str">
        <f>IFERROR(VLOOKUP(_xlfn.NUMBERVALUE(LEFT(S233,FIND("-",S233)-1)),A2_SaLi!$B$8:$E$507,4,0),IFERROR(VLOOKUP(LEFT(S233,FIND("-",S233)-1),A2_SaLi!$B$8:$E$507,4,0),""))</f>
        <v/>
      </c>
      <c r="U233" s="478"/>
      <c r="V233" s="450"/>
      <c r="W233" s="387" t="str">
        <f>IFERROR(VLOOKUP(_xlfn.NUMBERVALUE(LEFT(V233,FIND("-",V233)-1)),A2_SaLi!$B$8:$E$507,4,0),IFERROR(VLOOKUP(LEFT(V233,FIND("-",V233)-1),A2_SaLi!$B$8:$E$507,4,0),""))</f>
        <v/>
      </c>
      <c r="X233" s="383"/>
      <c r="Y233" s="450"/>
      <c r="Z233" s="387" t="str">
        <f>IFERROR(VLOOKUP(_xlfn.NUMBERVALUE(LEFT(Y233,FIND("-",Y233)-1)),A2_SaLi!$B$8:$E$507,4,0),IFERROR(VLOOKUP(LEFT(Y233,FIND("-",Y233)-1),A2_SaLi!$B$8:$E$507,4,0),""))</f>
        <v/>
      </c>
      <c r="AA233" s="383"/>
      <c r="AB233" s="450"/>
      <c r="AC233" s="387" t="str">
        <f>IFERROR(VLOOKUP(_xlfn.NUMBERVALUE(LEFT(AB233,FIND("-",AB233)-1)),A2_SaLi!$B$8:$E$507,4,0),IFERROR(VLOOKUP(LEFT(AB233,FIND("-",AB233)-1),A2_SaLi!$B$8:$E$507,4,0),""))</f>
        <v/>
      </c>
      <c r="AD233" s="465"/>
    </row>
    <row r="234" spans="1:30" x14ac:dyDescent="0.25">
      <c r="A234" s="269"/>
      <c r="B234" s="54"/>
      <c r="C234" s="54"/>
      <c r="D234" s="274"/>
      <c r="E234" s="450"/>
      <c r="F234" s="383"/>
      <c r="G234" s="383"/>
      <c r="H234" s="383"/>
      <c r="I234" s="383"/>
      <c r="J234" s="478"/>
      <c r="K234" s="381">
        <f t="shared" si="7"/>
        <v>0</v>
      </c>
      <c r="L234" s="450"/>
      <c r="M234" s="383"/>
      <c r="N234" s="383"/>
      <c r="O234" s="383"/>
      <c r="P234" s="383"/>
      <c r="Q234" s="478"/>
      <c r="R234" s="381">
        <f t="shared" si="8"/>
        <v>0</v>
      </c>
      <c r="S234" s="450"/>
      <c r="T234" s="387" t="str">
        <f>IFERROR(VLOOKUP(_xlfn.NUMBERVALUE(LEFT(S234,FIND("-",S234)-1)),A2_SaLi!$B$8:$E$507,4,0),IFERROR(VLOOKUP(LEFT(S234,FIND("-",S234)-1),A2_SaLi!$B$8:$E$507,4,0),""))</f>
        <v/>
      </c>
      <c r="U234" s="478"/>
      <c r="V234" s="450"/>
      <c r="W234" s="387" t="str">
        <f>IFERROR(VLOOKUP(_xlfn.NUMBERVALUE(LEFT(V234,FIND("-",V234)-1)),A2_SaLi!$B$8:$E$507,4,0),IFERROR(VLOOKUP(LEFT(V234,FIND("-",V234)-1),A2_SaLi!$B$8:$E$507,4,0),""))</f>
        <v/>
      </c>
      <c r="X234" s="383"/>
      <c r="Y234" s="450"/>
      <c r="Z234" s="387" t="str">
        <f>IFERROR(VLOOKUP(_xlfn.NUMBERVALUE(LEFT(Y234,FIND("-",Y234)-1)),A2_SaLi!$B$8:$E$507,4,0),IFERROR(VLOOKUP(LEFT(Y234,FIND("-",Y234)-1),A2_SaLi!$B$8:$E$507,4,0),""))</f>
        <v/>
      </c>
      <c r="AA234" s="383"/>
      <c r="AB234" s="450"/>
      <c r="AC234" s="387" t="str">
        <f>IFERROR(VLOOKUP(_xlfn.NUMBERVALUE(LEFT(AB234,FIND("-",AB234)-1)),A2_SaLi!$B$8:$E$507,4,0),IFERROR(VLOOKUP(LEFT(AB234,FIND("-",AB234)-1),A2_SaLi!$B$8:$E$507,4,0),""))</f>
        <v/>
      </c>
      <c r="AD234" s="465"/>
    </row>
    <row r="235" spans="1:30" x14ac:dyDescent="0.25">
      <c r="A235" s="269"/>
      <c r="B235" s="54"/>
      <c r="C235" s="54"/>
      <c r="D235" s="274"/>
      <c r="E235" s="450"/>
      <c r="F235" s="383"/>
      <c r="G235" s="383"/>
      <c r="H235" s="383"/>
      <c r="I235" s="383"/>
      <c r="J235" s="478"/>
      <c r="K235" s="381">
        <f t="shared" si="7"/>
        <v>0</v>
      </c>
      <c r="L235" s="450"/>
      <c r="M235" s="383"/>
      <c r="N235" s="383"/>
      <c r="O235" s="383"/>
      <c r="P235" s="383"/>
      <c r="Q235" s="478"/>
      <c r="R235" s="381">
        <f t="shared" si="8"/>
        <v>0</v>
      </c>
      <c r="S235" s="450"/>
      <c r="T235" s="387" t="str">
        <f>IFERROR(VLOOKUP(_xlfn.NUMBERVALUE(LEFT(S235,FIND("-",S235)-1)),A2_SaLi!$B$8:$E$507,4,0),IFERROR(VLOOKUP(LEFT(S235,FIND("-",S235)-1),A2_SaLi!$B$8:$E$507,4,0),""))</f>
        <v/>
      </c>
      <c r="U235" s="478"/>
      <c r="V235" s="450"/>
      <c r="W235" s="387" t="str">
        <f>IFERROR(VLOOKUP(_xlfn.NUMBERVALUE(LEFT(V235,FIND("-",V235)-1)),A2_SaLi!$B$8:$E$507,4,0),IFERROR(VLOOKUP(LEFT(V235,FIND("-",V235)-1),A2_SaLi!$B$8:$E$507,4,0),""))</f>
        <v/>
      </c>
      <c r="X235" s="383"/>
      <c r="Y235" s="450"/>
      <c r="Z235" s="387" t="str">
        <f>IFERROR(VLOOKUP(_xlfn.NUMBERVALUE(LEFT(Y235,FIND("-",Y235)-1)),A2_SaLi!$B$8:$E$507,4,0),IFERROR(VLOOKUP(LEFT(Y235,FIND("-",Y235)-1),A2_SaLi!$B$8:$E$507,4,0),""))</f>
        <v/>
      </c>
      <c r="AA235" s="383"/>
      <c r="AB235" s="450"/>
      <c r="AC235" s="387" t="str">
        <f>IFERROR(VLOOKUP(_xlfn.NUMBERVALUE(LEFT(AB235,FIND("-",AB235)-1)),A2_SaLi!$B$8:$E$507,4,0),IFERROR(VLOOKUP(LEFT(AB235,FIND("-",AB235)-1),A2_SaLi!$B$8:$E$507,4,0),""))</f>
        <v/>
      </c>
      <c r="AD235" s="465"/>
    </row>
    <row r="236" spans="1:30" x14ac:dyDescent="0.25">
      <c r="A236" s="269"/>
      <c r="B236" s="54"/>
      <c r="C236" s="54"/>
      <c r="D236" s="274"/>
      <c r="E236" s="450"/>
      <c r="F236" s="383"/>
      <c r="G236" s="383"/>
      <c r="H236" s="383"/>
      <c r="I236" s="383"/>
      <c r="J236" s="478"/>
      <c r="K236" s="381">
        <f t="shared" si="7"/>
        <v>0</v>
      </c>
      <c r="L236" s="450"/>
      <c r="M236" s="383"/>
      <c r="N236" s="383"/>
      <c r="O236" s="383"/>
      <c r="P236" s="383"/>
      <c r="Q236" s="478"/>
      <c r="R236" s="381">
        <f t="shared" si="8"/>
        <v>0</v>
      </c>
      <c r="S236" s="450"/>
      <c r="T236" s="387" t="str">
        <f>IFERROR(VLOOKUP(_xlfn.NUMBERVALUE(LEFT(S236,FIND("-",S236)-1)),A2_SaLi!$B$8:$E$507,4,0),IFERROR(VLOOKUP(LEFT(S236,FIND("-",S236)-1),A2_SaLi!$B$8:$E$507,4,0),""))</f>
        <v/>
      </c>
      <c r="U236" s="478"/>
      <c r="V236" s="450"/>
      <c r="W236" s="387" t="str">
        <f>IFERROR(VLOOKUP(_xlfn.NUMBERVALUE(LEFT(V236,FIND("-",V236)-1)),A2_SaLi!$B$8:$E$507,4,0),IFERROR(VLOOKUP(LEFT(V236,FIND("-",V236)-1),A2_SaLi!$B$8:$E$507,4,0),""))</f>
        <v/>
      </c>
      <c r="X236" s="383"/>
      <c r="Y236" s="450"/>
      <c r="Z236" s="387" t="str">
        <f>IFERROR(VLOOKUP(_xlfn.NUMBERVALUE(LEFT(Y236,FIND("-",Y236)-1)),A2_SaLi!$B$8:$E$507,4,0),IFERROR(VLOOKUP(LEFT(Y236,FIND("-",Y236)-1),A2_SaLi!$B$8:$E$507,4,0),""))</f>
        <v/>
      </c>
      <c r="AA236" s="383"/>
      <c r="AB236" s="450"/>
      <c r="AC236" s="387" t="str">
        <f>IFERROR(VLOOKUP(_xlfn.NUMBERVALUE(LEFT(AB236,FIND("-",AB236)-1)),A2_SaLi!$B$8:$E$507,4,0),IFERROR(VLOOKUP(LEFT(AB236,FIND("-",AB236)-1),A2_SaLi!$B$8:$E$507,4,0),""))</f>
        <v/>
      </c>
      <c r="AD236" s="465"/>
    </row>
    <row r="237" spans="1:30" x14ac:dyDescent="0.25">
      <c r="A237" s="269"/>
      <c r="B237" s="54"/>
      <c r="C237" s="54"/>
      <c r="D237" s="274"/>
      <c r="E237" s="450"/>
      <c r="F237" s="383"/>
      <c r="G237" s="383"/>
      <c r="H237" s="383"/>
      <c r="I237" s="383"/>
      <c r="J237" s="478"/>
      <c r="K237" s="381">
        <f t="shared" si="7"/>
        <v>0</v>
      </c>
      <c r="L237" s="450"/>
      <c r="M237" s="383"/>
      <c r="N237" s="383"/>
      <c r="O237" s="383"/>
      <c r="P237" s="383"/>
      <c r="Q237" s="478"/>
      <c r="R237" s="381">
        <f t="shared" si="8"/>
        <v>0</v>
      </c>
      <c r="S237" s="450"/>
      <c r="T237" s="387" t="str">
        <f>IFERROR(VLOOKUP(_xlfn.NUMBERVALUE(LEFT(S237,FIND("-",S237)-1)),A2_SaLi!$B$8:$E$507,4,0),IFERROR(VLOOKUP(LEFT(S237,FIND("-",S237)-1),A2_SaLi!$B$8:$E$507,4,0),""))</f>
        <v/>
      </c>
      <c r="U237" s="478"/>
      <c r="V237" s="450"/>
      <c r="W237" s="387" t="str">
        <f>IFERROR(VLOOKUP(_xlfn.NUMBERVALUE(LEFT(V237,FIND("-",V237)-1)),A2_SaLi!$B$8:$E$507,4,0),IFERROR(VLOOKUP(LEFT(V237,FIND("-",V237)-1),A2_SaLi!$B$8:$E$507,4,0),""))</f>
        <v/>
      </c>
      <c r="X237" s="383"/>
      <c r="Y237" s="450"/>
      <c r="Z237" s="387" t="str">
        <f>IFERROR(VLOOKUP(_xlfn.NUMBERVALUE(LEFT(Y237,FIND("-",Y237)-1)),A2_SaLi!$B$8:$E$507,4,0),IFERROR(VLOOKUP(LEFT(Y237,FIND("-",Y237)-1),A2_SaLi!$B$8:$E$507,4,0),""))</f>
        <v/>
      </c>
      <c r="AA237" s="383"/>
      <c r="AB237" s="450"/>
      <c r="AC237" s="387" t="str">
        <f>IFERROR(VLOOKUP(_xlfn.NUMBERVALUE(LEFT(AB237,FIND("-",AB237)-1)),A2_SaLi!$B$8:$E$507,4,0),IFERROR(VLOOKUP(LEFT(AB237,FIND("-",AB237)-1),A2_SaLi!$B$8:$E$507,4,0),""))</f>
        <v/>
      </c>
      <c r="AD237" s="465"/>
    </row>
    <row r="238" spans="1:30" x14ac:dyDescent="0.25">
      <c r="A238" s="269"/>
      <c r="B238" s="54"/>
      <c r="C238" s="54"/>
      <c r="D238" s="274"/>
      <c r="E238" s="450"/>
      <c r="F238" s="383"/>
      <c r="G238" s="383"/>
      <c r="H238" s="383"/>
      <c r="I238" s="383"/>
      <c r="J238" s="478"/>
      <c r="K238" s="381">
        <f t="shared" si="7"/>
        <v>0</v>
      </c>
      <c r="L238" s="450"/>
      <c r="M238" s="383"/>
      <c r="N238" s="383"/>
      <c r="O238" s="383"/>
      <c r="P238" s="383"/>
      <c r="Q238" s="478"/>
      <c r="R238" s="381">
        <f t="shared" si="8"/>
        <v>0</v>
      </c>
      <c r="S238" s="450"/>
      <c r="T238" s="387" t="str">
        <f>IFERROR(VLOOKUP(_xlfn.NUMBERVALUE(LEFT(S238,FIND("-",S238)-1)),A2_SaLi!$B$8:$E$507,4,0),IFERROR(VLOOKUP(LEFT(S238,FIND("-",S238)-1),A2_SaLi!$B$8:$E$507,4,0),""))</f>
        <v/>
      </c>
      <c r="U238" s="478"/>
      <c r="V238" s="450"/>
      <c r="W238" s="387" t="str">
        <f>IFERROR(VLOOKUP(_xlfn.NUMBERVALUE(LEFT(V238,FIND("-",V238)-1)),A2_SaLi!$B$8:$E$507,4,0),IFERROR(VLOOKUP(LEFT(V238,FIND("-",V238)-1),A2_SaLi!$B$8:$E$507,4,0),""))</f>
        <v/>
      </c>
      <c r="X238" s="383"/>
      <c r="Y238" s="450"/>
      <c r="Z238" s="387" t="str">
        <f>IFERROR(VLOOKUP(_xlfn.NUMBERVALUE(LEFT(Y238,FIND("-",Y238)-1)),A2_SaLi!$B$8:$E$507,4,0),IFERROR(VLOOKUP(LEFT(Y238,FIND("-",Y238)-1),A2_SaLi!$B$8:$E$507,4,0),""))</f>
        <v/>
      </c>
      <c r="AA238" s="383"/>
      <c r="AB238" s="450"/>
      <c r="AC238" s="387" t="str">
        <f>IFERROR(VLOOKUP(_xlfn.NUMBERVALUE(LEFT(AB238,FIND("-",AB238)-1)),A2_SaLi!$B$8:$E$507,4,0),IFERROR(VLOOKUP(LEFT(AB238,FIND("-",AB238)-1),A2_SaLi!$B$8:$E$507,4,0),""))</f>
        <v/>
      </c>
      <c r="AD238" s="465"/>
    </row>
    <row r="239" spans="1:30" x14ac:dyDescent="0.25">
      <c r="A239" s="269"/>
      <c r="B239" s="54"/>
      <c r="C239" s="54"/>
      <c r="D239" s="274"/>
      <c r="E239" s="450"/>
      <c r="F239" s="383"/>
      <c r="G239" s="383"/>
      <c r="H239" s="383"/>
      <c r="I239" s="383"/>
      <c r="J239" s="478"/>
      <c r="K239" s="381">
        <f t="shared" si="7"/>
        <v>0</v>
      </c>
      <c r="L239" s="450"/>
      <c r="M239" s="383"/>
      <c r="N239" s="383"/>
      <c r="O239" s="383"/>
      <c r="P239" s="383"/>
      <c r="Q239" s="478"/>
      <c r="R239" s="381">
        <f t="shared" si="8"/>
        <v>0</v>
      </c>
      <c r="S239" s="450"/>
      <c r="T239" s="387" t="str">
        <f>IFERROR(VLOOKUP(_xlfn.NUMBERVALUE(LEFT(S239,FIND("-",S239)-1)),A2_SaLi!$B$8:$E$507,4,0),IFERROR(VLOOKUP(LEFT(S239,FIND("-",S239)-1),A2_SaLi!$B$8:$E$507,4,0),""))</f>
        <v/>
      </c>
      <c r="U239" s="478"/>
      <c r="V239" s="450"/>
      <c r="W239" s="387" t="str">
        <f>IFERROR(VLOOKUP(_xlfn.NUMBERVALUE(LEFT(V239,FIND("-",V239)-1)),A2_SaLi!$B$8:$E$507,4,0),IFERROR(VLOOKUP(LEFT(V239,FIND("-",V239)-1),A2_SaLi!$B$8:$E$507,4,0),""))</f>
        <v/>
      </c>
      <c r="X239" s="383"/>
      <c r="Y239" s="450"/>
      <c r="Z239" s="387" t="str">
        <f>IFERROR(VLOOKUP(_xlfn.NUMBERVALUE(LEFT(Y239,FIND("-",Y239)-1)),A2_SaLi!$B$8:$E$507,4,0),IFERROR(VLOOKUP(LEFT(Y239,FIND("-",Y239)-1),A2_SaLi!$B$8:$E$507,4,0),""))</f>
        <v/>
      </c>
      <c r="AA239" s="383"/>
      <c r="AB239" s="450"/>
      <c r="AC239" s="387" t="str">
        <f>IFERROR(VLOOKUP(_xlfn.NUMBERVALUE(LEFT(AB239,FIND("-",AB239)-1)),A2_SaLi!$B$8:$E$507,4,0),IFERROR(VLOOKUP(LEFT(AB239,FIND("-",AB239)-1),A2_SaLi!$B$8:$E$507,4,0),""))</f>
        <v/>
      </c>
      <c r="AD239" s="465"/>
    </row>
    <row r="240" spans="1:30" x14ac:dyDescent="0.25">
      <c r="A240" s="269"/>
      <c r="B240" s="54"/>
      <c r="C240" s="54"/>
      <c r="D240" s="274"/>
      <c r="E240" s="450"/>
      <c r="F240" s="383"/>
      <c r="G240" s="383"/>
      <c r="H240" s="383"/>
      <c r="I240" s="383"/>
      <c r="J240" s="478"/>
      <c r="K240" s="381">
        <f t="shared" si="7"/>
        <v>0</v>
      </c>
      <c r="L240" s="450"/>
      <c r="M240" s="383"/>
      <c r="N240" s="383"/>
      <c r="O240" s="383"/>
      <c r="P240" s="383"/>
      <c r="Q240" s="478"/>
      <c r="R240" s="381">
        <f t="shared" si="8"/>
        <v>0</v>
      </c>
      <c r="S240" s="450"/>
      <c r="T240" s="387" t="str">
        <f>IFERROR(VLOOKUP(_xlfn.NUMBERVALUE(LEFT(S240,FIND("-",S240)-1)),A2_SaLi!$B$8:$E$507,4,0),IFERROR(VLOOKUP(LEFT(S240,FIND("-",S240)-1),A2_SaLi!$B$8:$E$507,4,0),""))</f>
        <v/>
      </c>
      <c r="U240" s="478"/>
      <c r="V240" s="450"/>
      <c r="W240" s="387" t="str">
        <f>IFERROR(VLOOKUP(_xlfn.NUMBERVALUE(LEFT(V240,FIND("-",V240)-1)),A2_SaLi!$B$8:$E$507,4,0),IFERROR(VLOOKUP(LEFT(V240,FIND("-",V240)-1),A2_SaLi!$B$8:$E$507,4,0),""))</f>
        <v/>
      </c>
      <c r="X240" s="383"/>
      <c r="Y240" s="450"/>
      <c r="Z240" s="387" t="str">
        <f>IFERROR(VLOOKUP(_xlfn.NUMBERVALUE(LEFT(Y240,FIND("-",Y240)-1)),A2_SaLi!$B$8:$E$507,4,0),IFERROR(VLOOKUP(LEFT(Y240,FIND("-",Y240)-1),A2_SaLi!$B$8:$E$507,4,0),""))</f>
        <v/>
      </c>
      <c r="AA240" s="383"/>
      <c r="AB240" s="450"/>
      <c r="AC240" s="387" t="str">
        <f>IFERROR(VLOOKUP(_xlfn.NUMBERVALUE(LEFT(AB240,FIND("-",AB240)-1)),A2_SaLi!$B$8:$E$507,4,0),IFERROR(VLOOKUP(LEFT(AB240,FIND("-",AB240)-1),A2_SaLi!$B$8:$E$507,4,0),""))</f>
        <v/>
      </c>
      <c r="AD240" s="465"/>
    </row>
    <row r="241" spans="1:30" x14ac:dyDescent="0.25">
      <c r="A241" s="269"/>
      <c r="B241" s="54"/>
      <c r="C241" s="54"/>
      <c r="D241" s="274"/>
      <c r="E241" s="450"/>
      <c r="F241" s="383"/>
      <c r="G241" s="383"/>
      <c r="H241" s="383"/>
      <c r="I241" s="383"/>
      <c r="J241" s="478"/>
      <c r="K241" s="381">
        <f t="shared" si="7"/>
        <v>0</v>
      </c>
      <c r="L241" s="450"/>
      <c r="M241" s="383"/>
      <c r="N241" s="383"/>
      <c r="O241" s="383"/>
      <c r="P241" s="383"/>
      <c r="Q241" s="478"/>
      <c r="R241" s="381">
        <f t="shared" si="8"/>
        <v>0</v>
      </c>
      <c r="S241" s="450"/>
      <c r="T241" s="387" t="str">
        <f>IFERROR(VLOOKUP(_xlfn.NUMBERVALUE(LEFT(S241,FIND("-",S241)-1)),A2_SaLi!$B$8:$E$507,4,0),IFERROR(VLOOKUP(LEFT(S241,FIND("-",S241)-1),A2_SaLi!$B$8:$E$507,4,0),""))</f>
        <v/>
      </c>
      <c r="U241" s="478"/>
      <c r="V241" s="450"/>
      <c r="W241" s="387" t="str">
        <f>IFERROR(VLOOKUP(_xlfn.NUMBERVALUE(LEFT(V241,FIND("-",V241)-1)),A2_SaLi!$B$8:$E$507,4,0),IFERROR(VLOOKUP(LEFT(V241,FIND("-",V241)-1),A2_SaLi!$B$8:$E$507,4,0),""))</f>
        <v/>
      </c>
      <c r="X241" s="383"/>
      <c r="Y241" s="450"/>
      <c r="Z241" s="387" t="str">
        <f>IFERROR(VLOOKUP(_xlfn.NUMBERVALUE(LEFT(Y241,FIND("-",Y241)-1)),A2_SaLi!$B$8:$E$507,4,0),IFERROR(VLOOKUP(LEFT(Y241,FIND("-",Y241)-1),A2_SaLi!$B$8:$E$507,4,0),""))</f>
        <v/>
      </c>
      <c r="AA241" s="383"/>
      <c r="AB241" s="450"/>
      <c r="AC241" s="387" t="str">
        <f>IFERROR(VLOOKUP(_xlfn.NUMBERVALUE(LEFT(AB241,FIND("-",AB241)-1)),A2_SaLi!$B$8:$E$507,4,0),IFERROR(VLOOKUP(LEFT(AB241,FIND("-",AB241)-1),A2_SaLi!$B$8:$E$507,4,0),""))</f>
        <v/>
      </c>
      <c r="AD241" s="465"/>
    </row>
    <row r="242" spans="1:30" x14ac:dyDescent="0.25">
      <c r="A242" s="269"/>
      <c r="B242" s="54"/>
      <c r="C242" s="54"/>
      <c r="D242" s="274"/>
      <c r="E242" s="450"/>
      <c r="F242" s="383"/>
      <c r="G242" s="383"/>
      <c r="H242" s="383"/>
      <c r="I242" s="383"/>
      <c r="J242" s="478"/>
      <c r="K242" s="381">
        <f t="shared" si="7"/>
        <v>0</v>
      </c>
      <c r="L242" s="450"/>
      <c r="M242" s="383"/>
      <c r="N242" s="383"/>
      <c r="O242" s="383"/>
      <c r="P242" s="383"/>
      <c r="Q242" s="478"/>
      <c r="R242" s="381">
        <f t="shared" si="8"/>
        <v>0</v>
      </c>
      <c r="S242" s="450"/>
      <c r="T242" s="387" t="str">
        <f>IFERROR(VLOOKUP(_xlfn.NUMBERVALUE(LEFT(S242,FIND("-",S242)-1)),A2_SaLi!$B$8:$E$507,4,0),IFERROR(VLOOKUP(LEFT(S242,FIND("-",S242)-1),A2_SaLi!$B$8:$E$507,4,0),""))</f>
        <v/>
      </c>
      <c r="U242" s="478"/>
      <c r="V242" s="450"/>
      <c r="W242" s="387" t="str">
        <f>IFERROR(VLOOKUP(_xlfn.NUMBERVALUE(LEFT(V242,FIND("-",V242)-1)),A2_SaLi!$B$8:$E$507,4,0),IFERROR(VLOOKUP(LEFT(V242,FIND("-",V242)-1),A2_SaLi!$B$8:$E$507,4,0),""))</f>
        <v/>
      </c>
      <c r="X242" s="383"/>
      <c r="Y242" s="450"/>
      <c r="Z242" s="387" t="str">
        <f>IFERROR(VLOOKUP(_xlfn.NUMBERVALUE(LEFT(Y242,FIND("-",Y242)-1)),A2_SaLi!$B$8:$E$507,4,0),IFERROR(VLOOKUP(LEFT(Y242,FIND("-",Y242)-1),A2_SaLi!$B$8:$E$507,4,0),""))</f>
        <v/>
      </c>
      <c r="AA242" s="383"/>
      <c r="AB242" s="450"/>
      <c r="AC242" s="387" t="str">
        <f>IFERROR(VLOOKUP(_xlfn.NUMBERVALUE(LEFT(AB242,FIND("-",AB242)-1)),A2_SaLi!$B$8:$E$507,4,0),IFERROR(VLOOKUP(LEFT(AB242,FIND("-",AB242)-1),A2_SaLi!$B$8:$E$507,4,0),""))</f>
        <v/>
      </c>
      <c r="AD242" s="465"/>
    </row>
    <row r="243" spans="1:30" x14ac:dyDescent="0.25">
      <c r="A243" s="269"/>
      <c r="B243" s="54"/>
      <c r="C243" s="54"/>
      <c r="D243" s="274"/>
      <c r="E243" s="450"/>
      <c r="F243" s="383"/>
      <c r="G243" s="383"/>
      <c r="H243" s="383"/>
      <c r="I243" s="383"/>
      <c r="J243" s="478"/>
      <c r="K243" s="381">
        <f t="shared" si="7"/>
        <v>0</v>
      </c>
      <c r="L243" s="450"/>
      <c r="M243" s="383"/>
      <c r="N243" s="383"/>
      <c r="O243" s="383"/>
      <c r="P243" s="383"/>
      <c r="Q243" s="478"/>
      <c r="R243" s="381">
        <f t="shared" si="8"/>
        <v>0</v>
      </c>
      <c r="S243" s="450"/>
      <c r="T243" s="387" t="str">
        <f>IFERROR(VLOOKUP(_xlfn.NUMBERVALUE(LEFT(S243,FIND("-",S243)-1)),A2_SaLi!$B$8:$E$507,4,0),IFERROR(VLOOKUP(LEFT(S243,FIND("-",S243)-1),A2_SaLi!$B$8:$E$507,4,0),""))</f>
        <v/>
      </c>
      <c r="U243" s="478"/>
      <c r="V243" s="450"/>
      <c r="W243" s="387" t="str">
        <f>IFERROR(VLOOKUP(_xlfn.NUMBERVALUE(LEFT(V243,FIND("-",V243)-1)),A2_SaLi!$B$8:$E$507,4,0),IFERROR(VLOOKUP(LEFT(V243,FIND("-",V243)-1),A2_SaLi!$B$8:$E$507,4,0),""))</f>
        <v/>
      </c>
      <c r="X243" s="383"/>
      <c r="Y243" s="450"/>
      <c r="Z243" s="387" t="str">
        <f>IFERROR(VLOOKUP(_xlfn.NUMBERVALUE(LEFT(Y243,FIND("-",Y243)-1)),A2_SaLi!$B$8:$E$507,4,0),IFERROR(VLOOKUP(LEFT(Y243,FIND("-",Y243)-1),A2_SaLi!$B$8:$E$507,4,0),""))</f>
        <v/>
      </c>
      <c r="AA243" s="383"/>
      <c r="AB243" s="450"/>
      <c r="AC243" s="387" t="str">
        <f>IFERROR(VLOOKUP(_xlfn.NUMBERVALUE(LEFT(AB243,FIND("-",AB243)-1)),A2_SaLi!$B$8:$E$507,4,0),IFERROR(VLOOKUP(LEFT(AB243,FIND("-",AB243)-1),A2_SaLi!$B$8:$E$507,4,0),""))</f>
        <v/>
      </c>
      <c r="AD243" s="465"/>
    </row>
    <row r="244" spans="1:30" x14ac:dyDescent="0.25">
      <c r="A244" s="269"/>
      <c r="B244" s="54"/>
      <c r="C244" s="54"/>
      <c r="D244" s="274"/>
      <c r="E244" s="450"/>
      <c r="F244" s="383"/>
      <c r="G244" s="383"/>
      <c r="H244" s="383"/>
      <c r="I244" s="383"/>
      <c r="J244" s="478"/>
      <c r="K244" s="381">
        <f t="shared" si="7"/>
        <v>0</v>
      </c>
      <c r="L244" s="450"/>
      <c r="M244" s="383"/>
      <c r="N244" s="383"/>
      <c r="O244" s="383"/>
      <c r="P244" s="383"/>
      <c r="Q244" s="478"/>
      <c r="R244" s="381">
        <f t="shared" si="8"/>
        <v>0</v>
      </c>
      <c r="S244" s="450"/>
      <c r="T244" s="387" t="str">
        <f>IFERROR(VLOOKUP(_xlfn.NUMBERVALUE(LEFT(S244,FIND("-",S244)-1)),A2_SaLi!$B$8:$E$507,4,0),IFERROR(VLOOKUP(LEFT(S244,FIND("-",S244)-1),A2_SaLi!$B$8:$E$507,4,0),""))</f>
        <v/>
      </c>
      <c r="U244" s="478"/>
      <c r="V244" s="450"/>
      <c r="W244" s="387" t="str">
        <f>IFERROR(VLOOKUP(_xlfn.NUMBERVALUE(LEFT(V244,FIND("-",V244)-1)),A2_SaLi!$B$8:$E$507,4,0),IFERROR(VLOOKUP(LEFT(V244,FIND("-",V244)-1),A2_SaLi!$B$8:$E$507,4,0),""))</f>
        <v/>
      </c>
      <c r="X244" s="383"/>
      <c r="Y244" s="450"/>
      <c r="Z244" s="387" t="str">
        <f>IFERROR(VLOOKUP(_xlfn.NUMBERVALUE(LEFT(Y244,FIND("-",Y244)-1)),A2_SaLi!$B$8:$E$507,4,0),IFERROR(VLOOKUP(LEFT(Y244,FIND("-",Y244)-1),A2_SaLi!$B$8:$E$507,4,0),""))</f>
        <v/>
      </c>
      <c r="AA244" s="383"/>
      <c r="AB244" s="450"/>
      <c r="AC244" s="387" t="str">
        <f>IFERROR(VLOOKUP(_xlfn.NUMBERVALUE(LEFT(AB244,FIND("-",AB244)-1)),A2_SaLi!$B$8:$E$507,4,0),IFERROR(VLOOKUP(LEFT(AB244,FIND("-",AB244)-1),A2_SaLi!$B$8:$E$507,4,0),""))</f>
        <v/>
      </c>
      <c r="AD244" s="465"/>
    </row>
    <row r="245" spans="1:30" x14ac:dyDescent="0.25">
      <c r="A245" s="269"/>
      <c r="B245" s="54"/>
      <c r="C245" s="54"/>
      <c r="D245" s="274"/>
      <c r="E245" s="450"/>
      <c r="F245" s="383"/>
      <c r="G245" s="383"/>
      <c r="H245" s="383"/>
      <c r="I245" s="383"/>
      <c r="J245" s="478"/>
      <c r="K245" s="381">
        <f t="shared" si="7"/>
        <v>0</v>
      </c>
      <c r="L245" s="450"/>
      <c r="M245" s="383"/>
      <c r="N245" s="383"/>
      <c r="O245" s="383"/>
      <c r="P245" s="383"/>
      <c r="Q245" s="478"/>
      <c r="R245" s="381">
        <f t="shared" si="8"/>
        <v>0</v>
      </c>
      <c r="S245" s="450"/>
      <c r="T245" s="387" t="str">
        <f>IFERROR(VLOOKUP(_xlfn.NUMBERVALUE(LEFT(S245,FIND("-",S245)-1)),A2_SaLi!$B$8:$E$507,4,0),IFERROR(VLOOKUP(LEFT(S245,FIND("-",S245)-1),A2_SaLi!$B$8:$E$507,4,0),""))</f>
        <v/>
      </c>
      <c r="U245" s="478"/>
      <c r="V245" s="450"/>
      <c r="W245" s="387" t="str">
        <f>IFERROR(VLOOKUP(_xlfn.NUMBERVALUE(LEFT(V245,FIND("-",V245)-1)),A2_SaLi!$B$8:$E$507,4,0),IFERROR(VLOOKUP(LEFT(V245,FIND("-",V245)-1),A2_SaLi!$B$8:$E$507,4,0),""))</f>
        <v/>
      </c>
      <c r="X245" s="383"/>
      <c r="Y245" s="450"/>
      <c r="Z245" s="387" t="str">
        <f>IFERROR(VLOOKUP(_xlfn.NUMBERVALUE(LEFT(Y245,FIND("-",Y245)-1)),A2_SaLi!$B$8:$E$507,4,0),IFERROR(VLOOKUP(LEFT(Y245,FIND("-",Y245)-1),A2_SaLi!$B$8:$E$507,4,0),""))</f>
        <v/>
      </c>
      <c r="AA245" s="383"/>
      <c r="AB245" s="450"/>
      <c r="AC245" s="387" t="str">
        <f>IFERROR(VLOOKUP(_xlfn.NUMBERVALUE(LEFT(AB245,FIND("-",AB245)-1)),A2_SaLi!$B$8:$E$507,4,0),IFERROR(VLOOKUP(LEFT(AB245,FIND("-",AB245)-1),A2_SaLi!$B$8:$E$507,4,0),""))</f>
        <v/>
      </c>
      <c r="AD245" s="465"/>
    </row>
    <row r="246" spans="1:30" x14ac:dyDescent="0.25">
      <c r="A246" s="269"/>
      <c r="B246" s="54"/>
      <c r="C246" s="54"/>
      <c r="D246" s="274"/>
      <c r="E246" s="450"/>
      <c r="F246" s="383"/>
      <c r="G246" s="383"/>
      <c r="H246" s="383"/>
      <c r="I246" s="383"/>
      <c r="J246" s="478"/>
      <c r="K246" s="381">
        <f t="shared" si="7"/>
        <v>0</v>
      </c>
      <c r="L246" s="450"/>
      <c r="M246" s="383"/>
      <c r="N246" s="383"/>
      <c r="O246" s="383"/>
      <c r="P246" s="383"/>
      <c r="Q246" s="478"/>
      <c r="R246" s="381">
        <f t="shared" si="8"/>
        <v>0</v>
      </c>
      <c r="S246" s="450"/>
      <c r="T246" s="387" t="str">
        <f>IFERROR(VLOOKUP(_xlfn.NUMBERVALUE(LEFT(S246,FIND("-",S246)-1)),A2_SaLi!$B$8:$E$507,4,0),IFERROR(VLOOKUP(LEFT(S246,FIND("-",S246)-1),A2_SaLi!$B$8:$E$507,4,0),""))</f>
        <v/>
      </c>
      <c r="U246" s="478"/>
      <c r="V246" s="450"/>
      <c r="W246" s="387" t="str">
        <f>IFERROR(VLOOKUP(_xlfn.NUMBERVALUE(LEFT(V246,FIND("-",V246)-1)),A2_SaLi!$B$8:$E$507,4,0),IFERROR(VLOOKUP(LEFT(V246,FIND("-",V246)-1),A2_SaLi!$B$8:$E$507,4,0),""))</f>
        <v/>
      </c>
      <c r="X246" s="383"/>
      <c r="Y246" s="450"/>
      <c r="Z246" s="387" t="str">
        <f>IFERROR(VLOOKUP(_xlfn.NUMBERVALUE(LEFT(Y246,FIND("-",Y246)-1)),A2_SaLi!$B$8:$E$507,4,0),IFERROR(VLOOKUP(LEFT(Y246,FIND("-",Y246)-1),A2_SaLi!$B$8:$E$507,4,0),""))</f>
        <v/>
      </c>
      <c r="AA246" s="383"/>
      <c r="AB246" s="450"/>
      <c r="AC246" s="387" t="str">
        <f>IFERROR(VLOOKUP(_xlfn.NUMBERVALUE(LEFT(AB246,FIND("-",AB246)-1)),A2_SaLi!$B$8:$E$507,4,0),IFERROR(VLOOKUP(LEFT(AB246,FIND("-",AB246)-1),A2_SaLi!$B$8:$E$507,4,0),""))</f>
        <v/>
      </c>
      <c r="AD246" s="465"/>
    </row>
    <row r="247" spans="1:30" x14ac:dyDescent="0.25">
      <c r="A247" s="269"/>
      <c r="B247" s="54"/>
      <c r="C247" s="54"/>
      <c r="D247" s="274"/>
      <c r="E247" s="450"/>
      <c r="F247" s="383"/>
      <c r="G247" s="383"/>
      <c r="H247" s="383"/>
      <c r="I247" s="383"/>
      <c r="J247" s="478"/>
      <c r="K247" s="381">
        <f t="shared" si="7"/>
        <v>0</v>
      </c>
      <c r="L247" s="450"/>
      <c r="M247" s="383"/>
      <c r="N247" s="383"/>
      <c r="O247" s="383"/>
      <c r="P247" s="383"/>
      <c r="Q247" s="478"/>
      <c r="R247" s="381">
        <f t="shared" si="8"/>
        <v>0</v>
      </c>
      <c r="S247" s="450"/>
      <c r="T247" s="387" t="str">
        <f>IFERROR(VLOOKUP(_xlfn.NUMBERVALUE(LEFT(S247,FIND("-",S247)-1)),A2_SaLi!$B$8:$E$507,4,0),IFERROR(VLOOKUP(LEFT(S247,FIND("-",S247)-1),A2_SaLi!$B$8:$E$507,4,0),""))</f>
        <v/>
      </c>
      <c r="U247" s="478"/>
      <c r="V247" s="450"/>
      <c r="W247" s="387" t="str">
        <f>IFERROR(VLOOKUP(_xlfn.NUMBERVALUE(LEFT(V247,FIND("-",V247)-1)),A2_SaLi!$B$8:$E$507,4,0),IFERROR(VLOOKUP(LEFT(V247,FIND("-",V247)-1),A2_SaLi!$B$8:$E$507,4,0),""))</f>
        <v/>
      </c>
      <c r="X247" s="383"/>
      <c r="Y247" s="450"/>
      <c r="Z247" s="387" t="str">
        <f>IFERROR(VLOOKUP(_xlfn.NUMBERVALUE(LEFT(Y247,FIND("-",Y247)-1)),A2_SaLi!$B$8:$E$507,4,0),IFERROR(VLOOKUP(LEFT(Y247,FIND("-",Y247)-1),A2_SaLi!$B$8:$E$507,4,0),""))</f>
        <v/>
      </c>
      <c r="AA247" s="383"/>
      <c r="AB247" s="450"/>
      <c r="AC247" s="387" t="str">
        <f>IFERROR(VLOOKUP(_xlfn.NUMBERVALUE(LEFT(AB247,FIND("-",AB247)-1)),A2_SaLi!$B$8:$E$507,4,0),IFERROR(VLOOKUP(LEFT(AB247,FIND("-",AB247)-1),A2_SaLi!$B$8:$E$507,4,0),""))</f>
        <v/>
      </c>
      <c r="AD247" s="465"/>
    </row>
    <row r="248" spans="1:30" x14ac:dyDescent="0.25">
      <c r="A248" s="269"/>
      <c r="B248" s="54"/>
      <c r="C248" s="54"/>
      <c r="D248" s="274"/>
      <c r="E248" s="450"/>
      <c r="F248" s="383"/>
      <c r="G248" s="383"/>
      <c r="H248" s="383"/>
      <c r="I248" s="383"/>
      <c r="J248" s="478"/>
      <c r="K248" s="381">
        <f t="shared" si="7"/>
        <v>0</v>
      </c>
      <c r="L248" s="450"/>
      <c r="M248" s="383"/>
      <c r="N248" s="383"/>
      <c r="O248" s="383"/>
      <c r="P248" s="383"/>
      <c r="Q248" s="478"/>
      <c r="R248" s="381">
        <f t="shared" si="8"/>
        <v>0</v>
      </c>
      <c r="S248" s="450"/>
      <c r="T248" s="387" t="str">
        <f>IFERROR(VLOOKUP(_xlfn.NUMBERVALUE(LEFT(S248,FIND("-",S248)-1)),A2_SaLi!$B$8:$E$507,4,0),IFERROR(VLOOKUP(LEFT(S248,FIND("-",S248)-1),A2_SaLi!$B$8:$E$507,4,0),""))</f>
        <v/>
      </c>
      <c r="U248" s="478"/>
      <c r="V248" s="450"/>
      <c r="W248" s="387" t="str">
        <f>IFERROR(VLOOKUP(_xlfn.NUMBERVALUE(LEFT(V248,FIND("-",V248)-1)),A2_SaLi!$B$8:$E$507,4,0),IFERROR(VLOOKUP(LEFT(V248,FIND("-",V248)-1),A2_SaLi!$B$8:$E$507,4,0),""))</f>
        <v/>
      </c>
      <c r="X248" s="383"/>
      <c r="Y248" s="450"/>
      <c r="Z248" s="387" t="str">
        <f>IFERROR(VLOOKUP(_xlfn.NUMBERVALUE(LEFT(Y248,FIND("-",Y248)-1)),A2_SaLi!$B$8:$E$507,4,0),IFERROR(VLOOKUP(LEFT(Y248,FIND("-",Y248)-1),A2_SaLi!$B$8:$E$507,4,0),""))</f>
        <v/>
      </c>
      <c r="AA248" s="383"/>
      <c r="AB248" s="450"/>
      <c r="AC248" s="387" t="str">
        <f>IFERROR(VLOOKUP(_xlfn.NUMBERVALUE(LEFT(AB248,FIND("-",AB248)-1)),A2_SaLi!$B$8:$E$507,4,0),IFERROR(VLOOKUP(LEFT(AB248,FIND("-",AB248)-1),A2_SaLi!$B$8:$E$507,4,0),""))</f>
        <v/>
      </c>
      <c r="AD248" s="465"/>
    </row>
    <row r="249" spans="1:30" x14ac:dyDescent="0.25">
      <c r="A249" s="269"/>
      <c r="B249" s="54"/>
      <c r="C249" s="54"/>
      <c r="D249" s="274"/>
      <c r="E249" s="450"/>
      <c r="F249" s="383"/>
      <c r="G249" s="383"/>
      <c r="H249" s="383"/>
      <c r="I249" s="383"/>
      <c r="J249" s="478"/>
      <c r="K249" s="381">
        <f t="shared" si="7"/>
        <v>0</v>
      </c>
      <c r="L249" s="450"/>
      <c r="M249" s="383"/>
      <c r="N249" s="383"/>
      <c r="O249" s="383"/>
      <c r="P249" s="383"/>
      <c r="Q249" s="478"/>
      <c r="R249" s="381">
        <f t="shared" si="8"/>
        <v>0</v>
      </c>
      <c r="S249" s="450"/>
      <c r="T249" s="387" t="str">
        <f>IFERROR(VLOOKUP(_xlfn.NUMBERVALUE(LEFT(S249,FIND("-",S249)-1)),A2_SaLi!$B$8:$E$507,4,0),IFERROR(VLOOKUP(LEFT(S249,FIND("-",S249)-1),A2_SaLi!$B$8:$E$507,4,0),""))</f>
        <v/>
      </c>
      <c r="U249" s="478"/>
      <c r="V249" s="450"/>
      <c r="W249" s="387" t="str">
        <f>IFERROR(VLOOKUP(_xlfn.NUMBERVALUE(LEFT(V249,FIND("-",V249)-1)),A2_SaLi!$B$8:$E$507,4,0),IFERROR(VLOOKUP(LEFT(V249,FIND("-",V249)-1),A2_SaLi!$B$8:$E$507,4,0),""))</f>
        <v/>
      </c>
      <c r="X249" s="383"/>
      <c r="Y249" s="450"/>
      <c r="Z249" s="387" t="str">
        <f>IFERROR(VLOOKUP(_xlfn.NUMBERVALUE(LEFT(Y249,FIND("-",Y249)-1)),A2_SaLi!$B$8:$E$507,4,0),IFERROR(VLOOKUP(LEFT(Y249,FIND("-",Y249)-1),A2_SaLi!$B$8:$E$507,4,0),""))</f>
        <v/>
      </c>
      <c r="AA249" s="383"/>
      <c r="AB249" s="450"/>
      <c r="AC249" s="387" t="str">
        <f>IFERROR(VLOOKUP(_xlfn.NUMBERVALUE(LEFT(AB249,FIND("-",AB249)-1)),A2_SaLi!$B$8:$E$507,4,0),IFERROR(VLOOKUP(LEFT(AB249,FIND("-",AB249)-1),A2_SaLi!$B$8:$E$507,4,0),""))</f>
        <v/>
      </c>
      <c r="AD249" s="465"/>
    </row>
    <row r="250" spans="1:30" x14ac:dyDescent="0.25">
      <c r="A250" s="269"/>
      <c r="B250" s="54"/>
      <c r="C250" s="54"/>
      <c r="D250" s="274"/>
      <c r="E250" s="450"/>
      <c r="F250" s="383"/>
      <c r="G250" s="383"/>
      <c r="H250" s="383"/>
      <c r="I250" s="383"/>
      <c r="J250" s="478"/>
      <c r="K250" s="381">
        <f t="shared" si="7"/>
        <v>0</v>
      </c>
      <c r="L250" s="450"/>
      <c r="M250" s="383"/>
      <c r="N250" s="383"/>
      <c r="O250" s="383"/>
      <c r="P250" s="383"/>
      <c r="Q250" s="478"/>
      <c r="R250" s="381">
        <f t="shared" si="8"/>
        <v>0</v>
      </c>
      <c r="S250" s="450"/>
      <c r="T250" s="387" t="str">
        <f>IFERROR(VLOOKUP(_xlfn.NUMBERVALUE(LEFT(S250,FIND("-",S250)-1)),A2_SaLi!$B$8:$E$507,4,0),IFERROR(VLOOKUP(LEFT(S250,FIND("-",S250)-1),A2_SaLi!$B$8:$E$507,4,0),""))</f>
        <v/>
      </c>
      <c r="U250" s="478"/>
      <c r="V250" s="450"/>
      <c r="W250" s="387" t="str">
        <f>IFERROR(VLOOKUP(_xlfn.NUMBERVALUE(LEFT(V250,FIND("-",V250)-1)),A2_SaLi!$B$8:$E$507,4,0),IFERROR(VLOOKUP(LEFT(V250,FIND("-",V250)-1),A2_SaLi!$B$8:$E$507,4,0),""))</f>
        <v/>
      </c>
      <c r="X250" s="383"/>
      <c r="Y250" s="450"/>
      <c r="Z250" s="387" t="str">
        <f>IFERROR(VLOOKUP(_xlfn.NUMBERVALUE(LEFT(Y250,FIND("-",Y250)-1)),A2_SaLi!$B$8:$E$507,4,0),IFERROR(VLOOKUP(LEFT(Y250,FIND("-",Y250)-1),A2_SaLi!$B$8:$E$507,4,0),""))</f>
        <v/>
      </c>
      <c r="AA250" s="383"/>
      <c r="AB250" s="450"/>
      <c r="AC250" s="387" t="str">
        <f>IFERROR(VLOOKUP(_xlfn.NUMBERVALUE(LEFT(AB250,FIND("-",AB250)-1)),A2_SaLi!$B$8:$E$507,4,0),IFERROR(VLOOKUP(LEFT(AB250,FIND("-",AB250)-1),A2_SaLi!$B$8:$E$507,4,0),""))</f>
        <v/>
      </c>
      <c r="AD250" s="465"/>
    </row>
    <row r="251" spans="1:30" x14ac:dyDescent="0.25">
      <c r="A251" s="269"/>
      <c r="B251" s="54"/>
      <c r="C251" s="54"/>
      <c r="D251" s="274"/>
      <c r="E251" s="450"/>
      <c r="F251" s="383"/>
      <c r="G251" s="383"/>
      <c r="H251" s="383"/>
      <c r="I251" s="383"/>
      <c r="J251" s="478"/>
      <c r="K251" s="381">
        <f t="shared" si="7"/>
        <v>0</v>
      </c>
      <c r="L251" s="450"/>
      <c r="M251" s="383"/>
      <c r="N251" s="383"/>
      <c r="O251" s="383"/>
      <c r="P251" s="383"/>
      <c r="Q251" s="478"/>
      <c r="R251" s="381">
        <f t="shared" si="8"/>
        <v>0</v>
      </c>
      <c r="S251" s="450"/>
      <c r="T251" s="387" t="str">
        <f>IFERROR(VLOOKUP(_xlfn.NUMBERVALUE(LEFT(S251,FIND("-",S251)-1)),A2_SaLi!$B$8:$E$507,4,0),IFERROR(VLOOKUP(LEFT(S251,FIND("-",S251)-1),A2_SaLi!$B$8:$E$507,4,0),""))</f>
        <v/>
      </c>
      <c r="U251" s="478"/>
      <c r="V251" s="450"/>
      <c r="W251" s="387" t="str">
        <f>IFERROR(VLOOKUP(_xlfn.NUMBERVALUE(LEFT(V251,FIND("-",V251)-1)),A2_SaLi!$B$8:$E$507,4,0),IFERROR(VLOOKUP(LEFT(V251,FIND("-",V251)-1),A2_SaLi!$B$8:$E$507,4,0),""))</f>
        <v/>
      </c>
      <c r="X251" s="383"/>
      <c r="Y251" s="450"/>
      <c r="Z251" s="387" t="str">
        <f>IFERROR(VLOOKUP(_xlfn.NUMBERVALUE(LEFT(Y251,FIND("-",Y251)-1)),A2_SaLi!$B$8:$E$507,4,0),IFERROR(VLOOKUP(LEFT(Y251,FIND("-",Y251)-1),A2_SaLi!$B$8:$E$507,4,0),""))</f>
        <v/>
      </c>
      <c r="AA251" s="383"/>
      <c r="AB251" s="450"/>
      <c r="AC251" s="387" t="str">
        <f>IFERROR(VLOOKUP(_xlfn.NUMBERVALUE(LEFT(AB251,FIND("-",AB251)-1)),A2_SaLi!$B$8:$E$507,4,0),IFERROR(VLOOKUP(LEFT(AB251,FIND("-",AB251)-1),A2_SaLi!$B$8:$E$507,4,0),""))</f>
        <v/>
      </c>
      <c r="AD251" s="465"/>
    </row>
    <row r="252" spans="1:30" x14ac:dyDescent="0.25">
      <c r="A252" s="269"/>
      <c r="B252" s="54"/>
      <c r="C252" s="54"/>
      <c r="D252" s="274"/>
      <c r="E252" s="450"/>
      <c r="F252" s="383"/>
      <c r="G252" s="383"/>
      <c r="H252" s="383"/>
      <c r="I252" s="383"/>
      <c r="J252" s="478"/>
      <c r="K252" s="381">
        <f t="shared" si="7"/>
        <v>0</v>
      </c>
      <c r="L252" s="450"/>
      <c r="M252" s="383"/>
      <c r="N252" s="383"/>
      <c r="O252" s="383"/>
      <c r="P252" s="383"/>
      <c r="Q252" s="478"/>
      <c r="R252" s="381">
        <f t="shared" si="8"/>
        <v>0</v>
      </c>
      <c r="S252" s="450"/>
      <c r="T252" s="387" t="str">
        <f>IFERROR(VLOOKUP(_xlfn.NUMBERVALUE(LEFT(S252,FIND("-",S252)-1)),A2_SaLi!$B$8:$E$507,4,0),IFERROR(VLOOKUP(LEFT(S252,FIND("-",S252)-1),A2_SaLi!$B$8:$E$507,4,0),""))</f>
        <v/>
      </c>
      <c r="U252" s="478"/>
      <c r="V252" s="450"/>
      <c r="W252" s="387" t="str">
        <f>IFERROR(VLOOKUP(_xlfn.NUMBERVALUE(LEFT(V252,FIND("-",V252)-1)),A2_SaLi!$B$8:$E$507,4,0),IFERROR(VLOOKUP(LEFT(V252,FIND("-",V252)-1),A2_SaLi!$B$8:$E$507,4,0),""))</f>
        <v/>
      </c>
      <c r="X252" s="383"/>
      <c r="Y252" s="450"/>
      <c r="Z252" s="387" t="str">
        <f>IFERROR(VLOOKUP(_xlfn.NUMBERVALUE(LEFT(Y252,FIND("-",Y252)-1)),A2_SaLi!$B$8:$E$507,4,0),IFERROR(VLOOKUP(LEFT(Y252,FIND("-",Y252)-1),A2_SaLi!$B$8:$E$507,4,0),""))</f>
        <v/>
      </c>
      <c r="AA252" s="383"/>
      <c r="AB252" s="450"/>
      <c r="AC252" s="387" t="str">
        <f>IFERROR(VLOOKUP(_xlfn.NUMBERVALUE(LEFT(AB252,FIND("-",AB252)-1)),A2_SaLi!$B$8:$E$507,4,0),IFERROR(VLOOKUP(LEFT(AB252,FIND("-",AB252)-1),A2_SaLi!$B$8:$E$507,4,0),""))</f>
        <v/>
      </c>
      <c r="AD252" s="465"/>
    </row>
    <row r="253" spans="1:30" x14ac:dyDescent="0.25">
      <c r="A253" s="269"/>
      <c r="B253" s="54"/>
      <c r="C253" s="54"/>
      <c r="D253" s="274"/>
      <c r="E253" s="450"/>
      <c r="F253" s="383"/>
      <c r="G253" s="383"/>
      <c r="H253" s="383"/>
      <c r="I253" s="383"/>
      <c r="J253" s="478"/>
      <c r="K253" s="381">
        <f t="shared" si="7"/>
        <v>0</v>
      </c>
      <c r="L253" s="450"/>
      <c r="M253" s="383"/>
      <c r="N253" s="383"/>
      <c r="O253" s="383"/>
      <c r="P253" s="383"/>
      <c r="Q253" s="478"/>
      <c r="R253" s="381">
        <f t="shared" si="8"/>
        <v>0</v>
      </c>
      <c r="S253" s="450"/>
      <c r="T253" s="387" t="str">
        <f>IFERROR(VLOOKUP(_xlfn.NUMBERVALUE(LEFT(S253,FIND("-",S253)-1)),A2_SaLi!$B$8:$E$507,4,0),IFERROR(VLOOKUP(LEFT(S253,FIND("-",S253)-1),A2_SaLi!$B$8:$E$507,4,0),""))</f>
        <v/>
      </c>
      <c r="U253" s="478"/>
      <c r="V253" s="450"/>
      <c r="W253" s="387" t="str">
        <f>IFERROR(VLOOKUP(_xlfn.NUMBERVALUE(LEFT(V253,FIND("-",V253)-1)),A2_SaLi!$B$8:$E$507,4,0),IFERROR(VLOOKUP(LEFT(V253,FIND("-",V253)-1),A2_SaLi!$B$8:$E$507,4,0),""))</f>
        <v/>
      </c>
      <c r="X253" s="383"/>
      <c r="Y253" s="450"/>
      <c r="Z253" s="387" t="str">
        <f>IFERROR(VLOOKUP(_xlfn.NUMBERVALUE(LEFT(Y253,FIND("-",Y253)-1)),A2_SaLi!$B$8:$E$507,4,0),IFERROR(VLOOKUP(LEFT(Y253,FIND("-",Y253)-1),A2_SaLi!$B$8:$E$507,4,0),""))</f>
        <v/>
      </c>
      <c r="AA253" s="383"/>
      <c r="AB253" s="450"/>
      <c r="AC253" s="387" t="str">
        <f>IFERROR(VLOOKUP(_xlfn.NUMBERVALUE(LEFT(AB253,FIND("-",AB253)-1)),A2_SaLi!$B$8:$E$507,4,0),IFERROR(VLOOKUP(LEFT(AB253,FIND("-",AB253)-1),A2_SaLi!$B$8:$E$507,4,0),""))</f>
        <v/>
      </c>
      <c r="AD253" s="465"/>
    </row>
    <row r="254" spans="1:30" x14ac:dyDescent="0.25">
      <c r="A254" s="269"/>
      <c r="B254" s="54"/>
      <c r="C254" s="54"/>
      <c r="D254" s="274"/>
      <c r="E254" s="450"/>
      <c r="F254" s="383"/>
      <c r="G254" s="383"/>
      <c r="H254" s="383"/>
      <c r="I254" s="383"/>
      <c r="J254" s="478"/>
      <c r="K254" s="381">
        <f t="shared" si="7"/>
        <v>0</v>
      </c>
      <c r="L254" s="450"/>
      <c r="M254" s="383"/>
      <c r="N254" s="383"/>
      <c r="O254" s="383"/>
      <c r="P254" s="383"/>
      <c r="Q254" s="478"/>
      <c r="R254" s="381">
        <f t="shared" si="8"/>
        <v>0</v>
      </c>
      <c r="S254" s="450"/>
      <c r="T254" s="387" t="str">
        <f>IFERROR(VLOOKUP(_xlfn.NUMBERVALUE(LEFT(S254,FIND("-",S254)-1)),A2_SaLi!$B$8:$E$507,4,0),IFERROR(VLOOKUP(LEFT(S254,FIND("-",S254)-1),A2_SaLi!$B$8:$E$507,4,0),""))</f>
        <v/>
      </c>
      <c r="U254" s="478"/>
      <c r="V254" s="450"/>
      <c r="W254" s="387" t="str">
        <f>IFERROR(VLOOKUP(_xlfn.NUMBERVALUE(LEFT(V254,FIND("-",V254)-1)),A2_SaLi!$B$8:$E$507,4,0),IFERROR(VLOOKUP(LEFT(V254,FIND("-",V254)-1),A2_SaLi!$B$8:$E$507,4,0),""))</f>
        <v/>
      </c>
      <c r="X254" s="383"/>
      <c r="Y254" s="450"/>
      <c r="Z254" s="387" t="str">
        <f>IFERROR(VLOOKUP(_xlfn.NUMBERVALUE(LEFT(Y254,FIND("-",Y254)-1)),A2_SaLi!$B$8:$E$507,4,0),IFERROR(VLOOKUP(LEFT(Y254,FIND("-",Y254)-1),A2_SaLi!$B$8:$E$507,4,0),""))</f>
        <v/>
      </c>
      <c r="AA254" s="383"/>
      <c r="AB254" s="450"/>
      <c r="AC254" s="387" t="str">
        <f>IFERROR(VLOOKUP(_xlfn.NUMBERVALUE(LEFT(AB254,FIND("-",AB254)-1)),A2_SaLi!$B$8:$E$507,4,0),IFERROR(VLOOKUP(LEFT(AB254,FIND("-",AB254)-1),A2_SaLi!$B$8:$E$507,4,0),""))</f>
        <v/>
      </c>
      <c r="AD254" s="465"/>
    </row>
    <row r="255" spans="1:30" x14ac:dyDescent="0.25">
      <c r="A255" s="269"/>
      <c r="B255" s="54"/>
      <c r="C255" s="54"/>
      <c r="D255" s="274"/>
      <c r="E255" s="450"/>
      <c r="F255" s="383"/>
      <c r="G255" s="383"/>
      <c r="H255" s="383"/>
      <c r="I255" s="383"/>
      <c r="J255" s="478"/>
      <c r="K255" s="381">
        <f t="shared" si="7"/>
        <v>0</v>
      </c>
      <c r="L255" s="450"/>
      <c r="M255" s="383"/>
      <c r="N255" s="383"/>
      <c r="O255" s="383"/>
      <c r="P255" s="383"/>
      <c r="Q255" s="478"/>
      <c r="R255" s="381">
        <f t="shared" si="8"/>
        <v>0</v>
      </c>
      <c r="S255" s="450"/>
      <c r="T255" s="387" t="str">
        <f>IFERROR(VLOOKUP(_xlfn.NUMBERVALUE(LEFT(S255,FIND("-",S255)-1)),A2_SaLi!$B$8:$E$507,4,0),IFERROR(VLOOKUP(LEFT(S255,FIND("-",S255)-1),A2_SaLi!$B$8:$E$507,4,0),""))</f>
        <v/>
      </c>
      <c r="U255" s="478"/>
      <c r="V255" s="450"/>
      <c r="W255" s="387" t="str">
        <f>IFERROR(VLOOKUP(_xlfn.NUMBERVALUE(LEFT(V255,FIND("-",V255)-1)),A2_SaLi!$B$8:$E$507,4,0),IFERROR(VLOOKUP(LEFT(V255,FIND("-",V255)-1),A2_SaLi!$B$8:$E$507,4,0),""))</f>
        <v/>
      </c>
      <c r="X255" s="383"/>
      <c r="Y255" s="450"/>
      <c r="Z255" s="387" t="str">
        <f>IFERROR(VLOOKUP(_xlfn.NUMBERVALUE(LEFT(Y255,FIND("-",Y255)-1)),A2_SaLi!$B$8:$E$507,4,0),IFERROR(VLOOKUP(LEFT(Y255,FIND("-",Y255)-1),A2_SaLi!$B$8:$E$507,4,0),""))</f>
        <v/>
      </c>
      <c r="AA255" s="383"/>
      <c r="AB255" s="450"/>
      <c r="AC255" s="387" t="str">
        <f>IFERROR(VLOOKUP(_xlfn.NUMBERVALUE(LEFT(AB255,FIND("-",AB255)-1)),A2_SaLi!$B$8:$E$507,4,0),IFERROR(VLOOKUP(LEFT(AB255,FIND("-",AB255)-1),A2_SaLi!$B$8:$E$507,4,0),""))</f>
        <v/>
      </c>
      <c r="AD255" s="465"/>
    </row>
    <row r="256" spans="1:30" x14ac:dyDescent="0.25">
      <c r="A256" s="269"/>
      <c r="B256" s="54"/>
      <c r="C256" s="54"/>
      <c r="D256" s="274"/>
      <c r="E256" s="450"/>
      <c r="F256" s="383"/>
      <c r="G256" s="383"/>
      <c r="H256" s="383"/>
      <c r="I256" s="383"/>
      <c r="J256" s="478"/>
      <c r="K256" s="381">
        <f t="shared" si="7"/>
        <v>0</v>
      </c>
      <c r="L256" s="450"/>
      <c r="M256" s="383"/>
      <c r="N256" s="383"/>
      <c r="O256" s="383"/>
      <c r="P256" s="383"/>
      <c r="Q256" s="478"/>
      <c r="R256" s="381">
        <f t="shared" si="8"/>
        <v>0</v>
      </c>
      <c r="S256" s="450"/>
      <c r="T256" s="387" t="str">
        <f>IFERROR(VLOOKUP(_xlfn.NUMBERVALUE(LEFT(S256,FIND("-",S256)-1)),A2_SaLi!$B$8:$E$507,4,0),IFERROR(VLOOKUP(LEFT(S256,FIND("-",S256)-1),A2_SaLi!$B$8:$E$507,4,0),""))</f>
        <v/>
      </c>
      <c r="U256" s="478"/>
      <c r="V256" s="450"/>
      <c r="W256" s="387" t="str">
        <f>IFERROR(VLOOKUP(_xlfn.NUMBERVALUE(LEFT(V256,FIND("-",V256)-1)),A2_SaLi!$B$8:$E$507,4,0),IFERROR(VLOOKUP(LEFT(V256,FIND("-",V256)-1),A2_SaLi!$B$8:$E$507,4,0),""))</f>
        <v/>
      </c>
      <c r="X256" s="383"/>
      <c r="Y256" s="450"/>
      <c r="Z256" s="387" t="str">
        <f>IFERROR(VLOOKUP(_xlfn.NUMBERVALUE(LEFT(Y256,FIND("-",Y256)-1)),A2_SaLi!$B$8:$E$507,4,0),IFERROR(VLOOKUP(LEFT(Y256,FIND("-",Y256)-1),A2_SaLi!$B$8:$E$507,4,0),""))</f>
        <v/>
      </c>
      <c r="AA256" s="383"/>
      <c r="AB256" s="450"/>
      <c r="AC256" s="387" t="str">
        <f>IFERROR(VLOOKUP(_xlfn.NUMBERVALUE(LEFT(AB256,FIND("-",AB256)-1)),A2_SaLi!$B$8:$E$507,4,0),IFERROR(VLOOKUP(LEFT(AB256,FIND("-",AB256)-1),A2_SaLi!$B$8:$E$507,4,0),""))</f>
        <v/>
      </c>
      <c r="AD256" s="465"/>
    </row>
    <row r="257" spans="1:30" x14ac:dyDescent="0.25">
      <c r="A257" s="269"/>
      <c r="B257" s="54"/>
      <c r="C257" s="54"/>
      <c r="D257" s="274"/>
      <c r="E257" s="450"/>
      <c r="F257" s="383"/>
      <c r="G257" s="383"/>
      <c r="H257" s="383"/>
      <c r="I257" s="383"/>
      <c r="J257" s="478"/>
      <c r="K257" s="381">
        <f t="shared" si="7"/>
        <v>0</v>
      </c>
      <c r="L257" s="450"/>
      <c r="M257" s="383"/>
      <c r="N257" s="383"/>
      <c r="O257" s="383"/>
      <c r="P257" s="383"/>
      <c r="Q257" s="478"/>
      <c r="R257" s="381">
        <f t="shared" si="8"/>
        <v>0</v>
      </c>
      <c r="S257" s="450"/>
      <c r="T257" s="387" t="str">
        <f>IFERROR(VLOOKUP(_xlfn.NUMBERVALUE(LEFT(S257,FIND("-",S257)-1)),A2_SaLi!$B$8:$E$507,4,0),IFERROR(VLOOKUP(LEFT(S257,FIND("-",S257)-1),A2_SaLi!$B$8:$E$507,4,0),""))</f>
        <v/>
      </c>
      <c r="U257" s="478"/>
      <c r="V257" s="450"/>
      <c r="W257" s="387" t="str">
        <f>IFERROR(VLOOKUP(_xlfn.NUMBERVALUE(LEFT(V257,FIND("-",V257)-1)),A2_SaLi!$B$8:$E$507,4,0),IFERROR(VLOOKUP(LEFT(V257,FIND("-",V257)-1),A2_SaLi!$B$8:$E$507,4,0),""))</f>
        <v/>
      </c>
      <c r="X257" s="383"/>
      <c r="Y257" s="450"/>
      <c r="Z257" s="387" t="str">
        <f>IFERROR(VLOOKUP(_xlfn.NUMBERVALUE(LEFT(Y257,FIND("-",Y257)-1)),A2_SaLi!$B$8:$E$507,4,0),IFERROR(VLOOKUP(LEFT(Y257,FIND("-",Y257)-1),A2_SaLi!$B$8:$E$507,4,0),""))</f>
        <v/>
      </c>
      <c r="AA257" s="383"/>
      <c r="AB257" s="450"/>
      <c r="AC257" s="387" t="str">
        <f>IFERROR(VLOOKUP(_xlfn.NUMBERVALUE(LEFT(AB257,FIND("-",AB257)-1)),A2_SaLi!$B$8:$E$507,4,0),IFERROR(VLOOKUP(LEFT(AB257,FIND("-",AB257)-1),A2_SaLi!$B$8:$E$507,4,0),""))</f>
        <v/>
      </c>
      <c r="AD257" s="465"/>
    </row>
    <row r="258" spans="1:30" x14ac:dyDescent="0.25">
      <c r="A258" s="269"/>
      <c r="B258" s="54"/>
      <c r="C258" s="54"/>
      <c r="D258" s="274"/>
      <c r="E258" s="450"/>
      <c r="F258" s="383"/>
      <c r="G258" s="383"/>
      <c r="H258" s="383"/>
      <c r="I258" s="383"/>
      <c r="J258" s="478"/>
      <c r="K258" s="381">
        <f t="shared" si="7"/>
        <v>0</v>
      </c>
      <c r="L258" s="450"/>
      <c r="M258" s="383"/>
      <c r="N258" s="383"/>
      <c r="O258" s="383"/>
      <c r="P258" s="383"/>
      <c r="Q258" s="478"/>
      <c r="R258" s="381">
        <f t="shared" si="8"/>
        <v>0</v>
      </c>
      <c r="S258" s="450"/>
      <c r="T258" s="387" t="str">
        <f>IFERROR(VLOOKUP(_xlfn.NUMBERVALUE(LEFT(S258,FIND("-",S258)-1)),A2_SaLi!$B$8:$E$507,4,0),IFERROR(VLOOKUP(LEFT(S258,FIND("-",S258)-1),A2_SaLi!$B$8:$E$507,4,0),""))</f>
        <v/>
      </c>
      <c r="U258" s="478"/>
      <c r="V258" s="450"/>
      <c r="W258" s="387" t="str">
        <f>IFERROR(VLOOKUP(_xlfn.NUMBERVALUE(LEFT(V258,FIND("-",V258)-1)),A2_SaLi!$B$8:$E$507,4,0),IFERROR(VLOOKUP(LEFT(V258,FIND("-",V258)-1),A2_SaLi!$B$8:$E$507,4,0),""))</f>
        <v/>
      </c>
      <c r="X258" s="383"/>
      <c r="Y258" s="450"/>
      <c r="Z258" s="387" t="str">
        <f>IFERROR(VLOOKUP(_xlfn.NUMBERVALUE(LEFT(Y258,FIND("-",Y258)-1)),A2_SaLi!$B$8:$E$507,4,0),IFERROR(VLOOKUP(LEFT(Y258,FIND("-",Y258)-1),A2_SaLi!$B$8:$E$507,4,0),""))</f>
        <v/>
      </c>
      <c r="AA258" s="383"/>
      <c r="AB258" s="450"/>
      <c r="AC258" s="387" t="str">
        <f>IFERROR(VLOOKUP(_xlfn.NUMBERVALUE(LEFT(AB258,FIND("-",AB258)-1)),A2_SaLi!$B$8:$E$507,4,0),IFERROR(VLOOKUP(LEFT(AB258,FIND("-",AB258)-1),A2_SaLi!$B$8:$E$507,4,0),""))</f>
        <v/>
      </c>
      <c r="AD258" s="465"/>
    </row>
    <row r="259" spans="1:30" x14ac:dyDescent="0.25">
      <c r="A259" s="269"/>
      <c r="B259" s="54"/>
      <c r="C259" s="54"/>
      <c r="D259" s="274"/>
      <c r="E259" s="450"/>
      <c r="F259" s="383"/>
      <c r="G259" s="383"/>
      <c r="H259" s="383"/>
      <c r="I259" s="383"/>
      <c r="J259" s="478"/>
      <c r="K259" s="381">
        <f t="shared" si="7"/>
        <v>0</v>
      </c>
      <c r="L259" s="450"/>
      <c r="M259" s="383"/>
      <c r="N259" s="383"/>
      <c r="O259" s="383"/>
      <c r="P259" s="383"/>
      <c r="Q259" s="478"/>
      <c r="R259" s="381">
        <f t="shared" si="8"/>
        <v>0</v>
      </c>
      <c r="S259" s="450"/>
      <c r="T259" s="387" t="str">
        <f>IFERROR(VLOOKUP(_xlfn.NUMBERVALUE(LEFT(S259,FIND("-",S259)-1)),A2_SaLi!$B$8:$E$507,4,0),IFERROR(VLOOKUP(LEFT(S259,FIND("-",S259)-1),A2_SaLi!$B$8:$E$507,4,0),""))</f>
        <v/>
      </c>
      <c r="U259" s="478"/>
      <c r="V259" s="450"/>
      <c r="W259" s="387" t="str">
        <f>IFERROR(VLOOKUP(_xlfn.NUMBERVALUE(LEFT(V259,FIND("-",V259)-1)),A2_SaLi!$B$8:$E$507,4,0),IFERROR(VLOOKUP(LEFT(V259,FIND("-",V259)-1),A2_SaLi!$B$8:$E$507,4,0),""))</f>
        <v/>
      </c>
      <c r="X259" s="383"/>
      <c r="Y259" s="450"/>
      <c r="Z259" s="387" t="str">
        <f>IFERROR(VLOOKUP(_xlfn.NUMBERVALUE(LEFT(Y259,FIND("-",Y259)-1)),A2_SaLi!$B$8:$E$507,4,0),IFERROR(VLOOKUP(LEFT(Y259,FIND("-",Y259)-1),A2_SaLi!$B$8:$E$507,4,0),""))</f>
        <v/>
      </c>
      <c r="AA259" s="383"/>
      <c r="AB259" s="450"/>
      <c r="AC259" s="387" t="str">
        <f>IFERROR(VLOOKUP(_xlfn.NUMBERVALUE(LEFT(AB259,FIND("-",AB259)-1)),A2_SaLi!$B$8:$E$507,4,0),IFERROR(VLOOKUP(LEFT(AB259,FIND("-",AB259)-1),A2_SaLi!$B$8:$E$507,4,0),""))</f>
        <v/>
      </c>
      <c r="AD259" s="465"/>
    </row>
    <row r="260" spans="1:30" x14ac:dyDescent="0.25">
      <c r="A260" s="269"/>
      <c r="B260" s="54"/>
      <c r="C260" s="54"/>
      <c r="D260" s="274"/>
      <c r="E260" s="450"/>
      <c r="F260" s="383"/>
      <c r="G260" s="383"/>
      <c r="H260" s="383"/>
      <c r="I260" s="383"/>
      <c r="J260" s="478"/>
      <c r="K260" s="381">
        <f t="shared" si="7"/>
        <v>0</v>
      </c>
      <c r="L260" s="450"/>
      <c r="M260" s="383"/>
      <c r="N260" s="383"/>
      <c r="O260" s="383"/>
      <c r="P260" s="383"/>
      <c r="Q260" s="478"/>
      <c r="R260" s="381">
        <f t="shared" si="8"/>
        <v>0</v>
      </c>
      <c r="S260" s="450"/>
      <c r="T260" s="387" t="str">
        <f>IFERROR(VLOOKUP(_xlfn.NUMBERVALUE(LEFT(S260,FIND("-",S260)-1)),A2_SaLi!$B$8:$E$507,4,0),IFERROR(VLOOKUP(LEFT(S260,FIND("-",S260)-1),A2_SaLi!$B$8:$E$507,4,0),""))</f>
        <v/>
      </c>
      <c r="U260" s="478"/>
      <c r="V260" s="450"/>
      <c r="W260" s="387" t="str">
        <f>IFERROR(VLOOKUP(_xlfn.NUMBERVALUE(LEFT(V260,FIND("-",V260)-1)),A2_SaLi!$B$8:$E$507,4,0),IFERROR(VLOOKUP(LEFT(V260,FIND("-",V260)-1),A2_SaLi!$B$8:$E$507,4,0),""))</f>
        <v/>
      </c>
      <c r="X260" s="383"/>
      <c r="Y260" s="450"/>
      <c r="Z260" s="387" t="str">
        <f>IFERROR(VLOOKUP(_xlfn.NUMBERVALUE(LEFT(Y260,FIND("-",Y260)-1)),A2_SaLi!$B$8:$E$507,4,0),IFERROR(VLOOKUP(LEFT(Y260,FIND("-",Y260)-1),A2_SaLi!$B$8:$E$507,4,0),""))</f>
        <v/>
      </c>
      <c r="AA260" s="383"/>
      <c r="AB260" s="450"/>
      <c r="AC260" s="387" t="str">
        <f>IFERROR(VLOOKUP(_xlfn.NUMBERVALUE(LEFT(AB260,FIND("-",AB260)-1)),A2_SaLi!$B$8:$E$507,4,0),IFERROR(VLOOKUP(LEFT(AB260,FIND("-",AB260)-1),A2_SaLi!$B$8:$E$507,4,0),""))</f>
        <v/>
      </c>
      <c r="AD260" s="465"/>
    </row>
    <row r="261" spans="1:30" x14ac:dyDescent="0.25">
      <c r="A261" s="269"/>
      <c r="B261" s="54"/>
      <c r="C261" s="54"/>
      <c r="D261" s="274"/>
      <c r="E261" s="450"/>
      <c r="F261" s="383"/>
      <c r="G261" s="383"/>
      <c r="H261" s="383"/>
      <c r="I261" s="383"/>
      <c r="J261" s="478"/>
      <c r="K261" s="381">
        <f t="shared" si="7"/>
        <v>0</v>
      </c>
      <c r="L261" s="450"/>
      <c r="M261" s="383"/>
      <c r="N261" s="383"/>
      <c r="O261" s="383"/>
      <c r="P261" s="383"/>
      <c r="Q261" s="478"/>
      <c r="R261" s="381">
        <f t="shared" si="8"/>
        <v>0</v>
      </c>
      <c r="S261" s="450"/>
      <c r="T261" s="387" t="str">
        <f>IFERROR(VLOOKUP(_xlfn.NUMBERVALUE(LEFT(S261,FIND("-",S261)-1)),A2_SaLi!$B$8:$E$507,4,0),IFERROR(VLOOKUP(LEFT(S261,FIND("-",S261)-1),A2_SaLi!$B$8:$E$507,4,0),""))</f>
        <v/>
      </c>
      <c r="U261" s="478"/>
      <c r="V261" s="450"/>
      <c r="W261" s="387" t="str">
        <f>IFERROR(VLOOKUP(_xlfn.NUMBERVALUE(LEFT(V261,FIND("-",V261)-1)),A2_SaLi!$B$8:$E$507,4,0),IFERROR(VLOOKUP(LEFT(V261,FIND("-",V261)-1),A2_SaLi!$B$8:$E$507,4,0),""))</f>
        <v/>
      </c>
      <c r="X261" s="383"/>
      <c r="Y261" s="450"/>
      <c r="Z261" s="387" t="str">
        <f>IFERROR(VLOOKUP(_xlfn.NUMBERVALUE(LEFT(Y261,FIND("-",Y261)-1)),A2_SaLi!$B$8:$E$507,4,0),IFERROR(VLOOKUP(LEFT(Y261,FIND("-",Y261)-1),A2_SaLi!$B$8:$E$507,4,0),""))</f>
        <v/>
      </c>
      <c r="AA261" s="383"/>
      <c r="AB261" s="450"/>
      <c r="AC261" s="387" t="str">
        <f>IFERROR(VLOOKUP(_xlfn.NUMBERVALUE(LEFT(AB261,FIND("-",AB261)-1)),A2_SaLi!$B$8:$E$507,4,0),IFERROR(VLOOKUP(LEFT(AB261,FIND("-",AB261)-1),A2_SaLi!$B$8:$E$507,4,0),""))</f>
        <v/>
      </c>
      <c r="AD261" s="465"/>
    </row>
    <row r="262" spans="1:30" x14ac:dyDescent="0.25">
      <c r="A262" s="269"/>
      <c r="B262" s="54"/>
      <c r="C262" s="54"/>
      <c r="D262" s="274"/>
      <c r="E262" s="450"/>
      <c r="F262" s="383"/>
      <c r="G262" s="383"/>
      <c r="H262" s="383"/>
      <c r="I262" s="383"/>
      <c r="J262" s="478"/>
      <c r="K262" s="381">
        <f t="shared" ref="K262:K325" si="9">E262-F262-G262+H262+I262+J262</f>
        <v>0</v>
      </c>
      <c r="L262" s="450"/>
      <c r="M262" s="383"/>
      <c r="N262" s="383"/>
      <c r="O262" s="383"/>
      <c r="P262" s="383"/>
      <c r="Q262" s="478"/>
      <c r="R262" s="381">
        <f t="shared" ref="R262:R325" si="10">L262-M262-N262+O262+P262+Q262</f>
        <v>0</v>
      </c>
      <c r="S262" s="450"/>
      <c r="T262" s="387" t="str">
        <f>IFERROR(VLOOKUP(_xlfn.NUMBERVALUE(LEFT(S262,FIND("-",S262)-1)),A2_SaLi!$B$8:$E$507,4,0),IFERROR(VLOOKUP(LEFT(S262,FIND("-",S262)-1),A2_SaLi!$B$8:$E$507,4,0),""))</f>
        <v/>
      </c>
      <c r="U262" s="478"/>
      <c r="V262" s="450"/>
      <c r="W262" s="387" t="str">
        <f>IFERROR(VLOOKUP(_xlfn.NUMBERVALUE(LEFT(V262,FIND("-",V262)-1)),A2_SaLi!$B$8:$E$507,4,0),IFERROR(VLOOKUP(LEFT(V262,FIND("-",V262)-1),A2_SaLi!$B$8:$E$507,4,0),""))</f>
        <v/>
      </c>
      <c r="X262" s="383"/>
      <c r="Y262" s="450"/>
      <c r="Z262" s="387" t="str">
        <f>IFERROR(VLOOKUP(_xlfn.NUMBERVALUE(LEFT(Y262,FIND("-",Y262)-1)),A2_SaLi!$B$8:$E$507,4,0),IFERROR(VLOOKUP(LEFT(Y262,FIND("-",Y262)-1),A2_SaLi!$B$8:$E$507,4,0),""))</f>
        <v/>
      </c>
      <c r="AA262" s="383"/>
      <c r="AB262" s="450"/>
      <c r="AC262" s="387" t="str">
        <f>IFERROR(VLOOKUP(_xlfn.NUMBERVALUE(LEFT(AB262,FIND("-",AB262)-1)),A2_SaLi!$B$8:$E$507,4,0),IFERROR(VLOOKUP(LEFT(AB262,FIND("-",AB262)-1),A2_SaLi!$B$8:$E$507,4,0),""))</f>
        <v/>
      </c>
      <c r="AD262" s="465"/>
    </row>
    <row r="263" spans="1:30" x14ac:dyDescent="0.25">
      <c r="A263" s="269"/>
      <c r="B263" s="54"/>
      <c r="C263" s="54"/>
      <c r="D263" s="274"/>
      <c r="E263" s="450"/>
      <c r="F263" s="383"/>
      <c r="G263" s="383"/>
      <c r="H263" s="383"/>
      <c r="I263" s="383"/>
      <c r="J263" s="478"/>
      <c r="K263" s="381">
        <f t="shared" si="9"/>
        <v>0</v>
      </c>
      <c r="L263" s="450"/>
      <c r="M263" s="383"/>
      <c r="N263" s="383"/>
      <c r="O263" s="383"/>
      <c r="P263" s="383"/>
      <c r="Q263" s="478"/>
      <c r="R263" s="381">
        <f t="shared" si="10"/>
        <v>0</v>
      </c>
      <c r="S263" s="450"/>
      <c r="T263" s="387" t="str">
        <f>IFERROR(VLOOKUP(_xlfn.NUMBERVALUE(LEFT(S263,FIND("-",S263)-1)),A2_SaLi!$B$8:$E$507,4,0),IFERROR(VLOOKUP(LEFT(S263,FIND("-",S263)-1),A2_SaLi!$B$8:$E$507,4,0),""))</f>
        <v/>
      </c>
      <c r="U263" s="478"/>
      <c r="V263" s="450"/>
      <c r="W263" s="387" t="str">
        <f>IFERROR(VLOOKUP(_xlfn.NUMBERVALUE(LEFT(V263,FIND("-",V263)-1)),A2_SaLi!$B$8:$E$507,4,0),IFERROR(VLOOKUP(LEFT(V263,FIND("-",V263)-1),A2_SaLi!$B$8:$E$507,4,0),""))</f>
        <v/>
      </c>
      <c r="X263" s="383"/>
      <c r="Y263" s="450"/>
      <c r="Z263" s="387" t="str">
        <f>IFERROR(VLOOKUP(_xlfn.NUMBERVALUE(LEFT(Y263,FIND("-",Y263)-1)),A2_SaLi!$B$8:$E$507,4,0),IFERROR(VLOOKUP(LEFT(Y263,FIND("-",Y263)-1),A2_SaLi!$B$8:$E$507,4,0),""))</f>
        <v/>
      </c>
      <c r="AA263" s="383"/>
      <c r="AB263" s="450"/>
      <c r="AC263" s="387" t="str">
        <f>IFERROR(VLOOKUP(_xlfn.NUMBERVALUE(LEFT(AB263,FIND("-",AB263)-1)),A2_SaLi!$B$8:$E$507,4,0),IFERROR(VLOOKUP(LEFT(AB263,FIND("-",AB263)-1),A2_SaLi!$B$8:$E$507,4,0),""))</f>
        <v/>
      </c>
      <c r="AD263" s="465"/>
    </row>
    <row r="264" spans="1:30" x14ac:dyDescent="0.25">
      <c r="A264" s="269"/>
      <c r="B264" s="54"/>
      <c r="C264" s="54"/>
      <c r="D264" s="274"/>
      <c r="E264" s="450"/>
      <c r="F264" s="383"/>
      <c r="G264" s="383"/>
      <c r="H264" s="383"/>
      <c r="I264" s="383"/>
      <c r="J264" s="478"/>
      <c r="K264" s="381">
        <f t="shared" si="9"/>
        <v>0</v>
      </c>
      <c r="L264" s="450"/>
      <c r="M264" s="383"/>
      <c r="N264" s="383"/>
      <c r="O264" s="383"/>
      <c r="P264" s="383"/>
      <c r="Q264" s="478"/>
      <c r="R264" s="381">
        <f t="shared" si="10"/>
        <v>0</v>
      </c>
      <c r="S264" s="450"/>
      <c r="T264" s="387" t="str">
        <f>IFERROR(VLOOKUP(_xlfn.NUMBERVALUE(LEFT(S264,FIND("-",S264)-1)),A2_SaLi!$B$8:$E$507,4,0),IFERROR(VLOOKUP(LEFT(S264,FIND("-",S264)-1),A2_SaLi!$B$8:$E$507,4,0),""))</f>
        <v/>
      </c>
      <c r="U264" s="478"/>
      <c r="V264" s="450"/>
      <c r="W264" s="387" t="str">
        <f>IFERROR(VLOOKUP(_xlfn.NUMBERVALUE(LEFT(V264,FIND("-",V264)-1)),A2_SaLi!$B$8:$E$507,4,0),IFERROR(VLOOKUP(LEFT(V264,FIND("-",V264)-1),A2_SaLi!$B$8:$E$507,4,0),""))</f>
        <v/>
      </c>
      <c r="X264" s="383"/>
      <c r="Y264" s="450"/>
      <c r="Z264" s="387" t="str">
        <f>IFERROR(VLOOKUP(_xlfn.NUMBERVALUE(LEFT(Y264,FIND("-",Y264)-1)),A2_SaLi!$B$8:$E$507,4,0),IFERROR(VLOOKUP(LEFT(Y264,FIND("-",Y264)-1),A2_SaLi!$B$8:$E$507,4,0),""))</f>
        <v/>
      </c>
      <c r="AA264" s="383"/>
      <c r="AB264" s="450"/>
      <c r="AC264" s="387" t="str">
        <f>IFERROR(VLOOKUP(_xlfn.NUMBERVALUE(LEFT(AB264,FIND("-",AB264)-1)),A2_SaLi!$B$8:$E$507,4,0),IFERROR(VLOOKUP(LEFT(AB264,FIND("-",AB264)-1),A2_SaLi!$B$8:$E$507,4,0),""))</f>
        <v/>
      </c>
      <c r="AD264" s="465"/>
    </row>
    <row r="265" spans="1:30" x14ac:dyDescent="0.25">
      <c r="A265" s="269"/>
      <c r="B265" s="54"/>
      <c r="C265" s="54"/>
      <c r="D265" s="274"/>
      <c r="E265" s="450"/>
      <c r="F265" s="383"/>
      <c r="G265" s="383"/>
      <c r="H265" s="383"/>
      <c r="I265" s="383"/>
      <c r="J265" s="478"/>
      <c r="K265" s="381">
        <f t="shared" si="9"/>
        <v>0</v>
      </c>
      <c r="L265" s="450"/>
      <c r="M265" s="383"/>
      <c r="N265" s="383"/>
      <c r="O265" s="383"/>
      <c r="P265" s="383"/>
      <c r="Q265" s="478"/>
      <c r="R265" s="381">
        <f t="shared" si="10"/>
        <v>0</v>
      </c>
      <c r="S265" s="450"/>
      <c r="T265" s="387" t="str">
        <f>IFERROR(VLOOKUP(_xlfn.NUMBERVALUE(LEFT(S265,FIND("-",S265)-1)),A2_SaLi!$B$8:$E$507,4,0),IFERROR(VLOOKUP(LEFT(S265,FIND("-",S265)-1),A2_SaLi!$B$8:$E$507,4,0),""))</f>
        <v/>
      </c>
      <c r="U265" s="478"/>
      <c r="V265" s="450"/>
      <c r="W265" s="387" t="str">
        <f>IFERROR(VLOOKUP(_xlfn.NUMBERVALUE(LEFT(V265,FIND("-",V265)-1)),A2_SaLi!$B$8:$E$507,4,0),IFERROR(VLOOKUP(LEFT(V265,FIND("-",V265)-1),A2_SaLi!$B$8:$E$507,4,0),""))</f>
        <v/>
      </c>
      <c r="X265" s="383"/>
      <c r="Y265" s="450"/>
      <c r="Z265" s="387" t="str">
        <f>IFERROR(VLOOKUP(_xlfn.NUMBERVALUE(LEFT(Y265,FIND("-",Y265)-1)),A2_SaLi!$B$8:$E$507,4,0),IFERROR(VLOOKUP(LEFT(Y265,FIND("-",Y265)-1),A2_SaLi!$B$8:$E$507,4,0),""))</f>
        <v/>
      </c>
      <c r="AA265" s="383"/>
      <c r="AB265" s="450"/>
      <c r="AC265" s="387" t="str">
        <f>IFERROR(VLOOKUP(_xlfn.NUMBERVALUE(LEFT(AB265,FIND("-",AB265)-1)),A2_SaLi!$B$8:$E$507,4,0),IFERROR(VLOOKUP(LEFT(AB265,FIND("-",AB265)-1),A2_SaLi!$B$8:$E$507,4,0),""))</f>
        <v/>
      </c>
      <c r="AD265" s="465"/>
    </row>
    <row r="266" spans="1:30" x14ac:dyDescent="0.25">
      <c r="A266" s="269"/>
      <c r="B266" s="54"/>
      <c r="C266" s="54"/>
      <c r="D266" s="274"/>
      <c r="E266" s="450"/>
      <c r="F266" s="383"/>
      <c r="G266" s="383"/>
      <c r="H266" s="383"/>
      <c r="I266" s="383"/>
      <c r="J266" s="478"/>
      <c r="K266" s="381">
        <f t="shared" si="9"/>
        <v>0</v>
      </c>
      <c r="L266" s="450"/>
      <c r="M266" s="383"/>
      <c r="N266" s="383"/>
      <c r="O266" s="383"/>
      <c r="P266" s="383"/>
      <c r="Q266" s="478"/>
      <c r="R266" s="381">
        <f t="shared" si="10"/>
        <v>0</v>
      </c>
      <c r="S266" s="450"/>
      <c r="T266" s="387" t="str">
        <f>IFERROR(VLOOKUP(_xlfn.NUMBERVALUE(LEFT(S266,FIND("-",S266)-1)),A2_SaLi!$B$8:$E$507,4,0),IFERROR(VLOOKUP(LEFT(S266,FIND("-",S266)-1),A2_SaLi!$B$8:$E$507,4,0),""))</f>
        <v/>
      </c>
      <c r="U266" s="478"/>
      <c r="V266" s="450"/>
      <c r="W266" s="387" t="str">
        <f>IFERROR(VLOOKUP(_xlfn.NUMBERVALUE(LEFT(V266,FIND("-",V266)-1)),A2_SaLi!$B$8:$E$507,4,0),IFERROR(VLOOKUP(LEFT(V266,FIND("-",V266)-1),A2_SaLi!$B$8:$E$507,4,0),""))</f>
        <v/>
      </c>
      <c r="X266" s="383"/>
      <c r="Y266" s="450"/>
      <c r="Z266" s="387" t="str">
        <f>IFERROR(VLOOKUP(_xlfn.NUMBERVALUE(LEFT(Y266,FIND("-",Y266)-1)),A2_SaLi!$B$8:$E$507,4,0),IFERROR(VLOOKUP(LEFT(Y266,FIND("-",Y266)-1),A2_SaLi!$B$8:$E$507,4,0),""))</f>
        <v/>
      </c>
      <c r="AA266" s="383"/>
      <c r="AB266" s="450"/>
      <c r="AC266" s="387" t="str">
        <f>IFERROR(VLOOKUP(_xlfn.NUMBERVALUE(LEFT(AB266,FIND("-",AB266)-1)),A2_SaLi!$B$8:$E$507,4,0),IFERROR(VLOOKUP(LEFT(AB266,FIND("-",AB266)-1),A2_SaLi!$B$8:$E$507,4,0),""))</f>
        <v/>
      </c>
      <c r="AD266" s="465"/>
    </row>
    <row r="267" spans="1:30" x14ac:dyDescent="0.25">
      <c r="A267" s="269"/>
      <c r="B267" s="54"/>
      <c r="C267" s="54"/>
      <c r="D267" s="274"/>
      <c r="E267" s="450"/>
      <c r="F267" s="383"/>
      <c r="G267" s="383"/>
      <c r="H267" s="383"/>
      <c r="I267" s="383"/>
      <c r="J267" s="478"/>
      <c r="K267" s="381">
        <f t="shared" si="9"/>
        <v>0</v>
      </c>
      <c r="L267" s="450"/>
      <c r="M267" s="383"/>
      <c r="N267" s="383"/>
      <c r="O267" s="383"/>
      <c r="P267" s="383"/>
      <c r="Q267" s="478"/>
      <c r="R267" s="381">
        <f t="shared" si="10"/>
        <v>0</v>
      </c>
      <c r="S267" s="450"/>
      <c r="T267" s="387" t="str">
        <f>IFERROR(VLOOKUP(_xlfn.NUMBERVALUE(LEFT(S267,FIND("-",S267)-1)),A2_SaLi!$B$8:$E$507,4,0),IFERROR(VLOOKUP(LEFT(S267,FIND("-",S267)-1),A2_SaLi!$B$8:$E$507,4,0),""))</f>
        <v/>
      </c>
      <c r="U267" s="478"/>
      <c r="V267" s="450"/>
      <c r="W267" s="387" t="str">
        <f>IFERROR(VLOOKUP(_xlfn.NUMBERVALUE(LEFT(V267,FIND("-",V267)-1)),A2_SaLi!$B$8:$E$507,4,0),IFERROR(VLOOKUP(LEFT(V267,FIND("-",V267)-1),A2_SaLi!$B$8:$E$507,4,0),""))</f>
        <v/>
      </c>
      <c r="X267" s="383"/>
      <c r="Y267" s="450"/>
      <c r="Z267" s="387" t="str">
        <f>IFERROR(VLOOKUP(_xlfn.NUMBERVALUE(LEFT(Y267,FIND("-",Y267)-1)),A2_SaLi!$B$8:$E$507,4,0),IFERROR(VLOOKUP(LEFT(Y267,FIND("-",Y267)-1),A2_SaLi!$B$8:$E$507,4,0),""))</f>
        <v/>
      </c>
      <c r="AA267" s="383"/>
      <c r="AB267" s="450"/>
      <c r="AC267" s="387" t="str">
        <f>IFERROR(VLOOKUP(_xlfn.NUMBERVALUE(LEFT(AB267,FIND("-",AB267)-1)),A2_SaLi!$B$8:$E$507,4,0),IFERROR(VLOOKUP(LEFT(AB267,FIND("-",AB267)-1),A2_SaLi!$B$8:$E$507,4,0),""))</f>
        <v/>
      </c>
      <c r="AD267" s="465"/>
    </row>
    <row r="268" spans="1:30" x14ac:dyDescent="0.25">
      <c r="A268" s="269"/>
      <c r="B268" s="54"/>
      <c r="C268" s="54"/>
      <c r="D268" s="274"/>
      <c r="E268" s="450"/>
      <c r="F268" s="383"/>
      <c r="G268" s="383"/>
      <c r="H268" s="383"/>
      <c r="I268" s="383"/>
      <c r="J268" s="478"/>
      <c r="K268" s="381">
        <f t="shared" si="9"/>
        <v>0</v>
      </c>
      <c r="L268" s="450"/>
      <c r="M268" s="383"/>
      <c r="N268" s="383"/>
      <c r="O268" s="383"/>
      <c r="P268" s="383"/>
      <c r="Q268" s="478"/>
      <c r="R268" s="381">
        <f t="shared" si="10"/>
        <v>0</v>
      </c>
      <c r="S268" s="450"/>
      <c r="T268" s="387" t="str">
        <f>IFERROR(VLOOKUP(_xlfn.NUMBERVALUE(LEFT(S268,FIND("-",S268)-1)),A2_SaLi!$B$8:$E$507,4,0),IFERROR(VLOOKUP(LEFT(S268,FIND("-",S268)-1),A2_SaLi!$B$8:$E$507,4,0),""))</f>
        <v/>
      </c>
      <c r="U268" s="478"/>
      <c r="V268" s="450"/>
      <c r="W268" s="387" t="str">
        <f>IFERROR(VLOOKUP(_xlfn.NUMBERVALUE(LEFT(V268,FIND("-",V268)-1)),A2_SaLi!$B$8:$E$507,4,0),IFERROR(VLOOKUP(LEFT(V268,FIND("-",V268)-1),A2_SaLi!$B$8:$E$507,4,0),""))</f>
        <v/>
      </c>
      <c r="X268" s="383"/>
      <c r="Y268" s="450"/>
      <c r="Z268" s="387" t="str">
        <f>IFERROR(VLOOKUP(_xlfn.NUMBERVALUE(LEFT(Y268,FIND("-",Y268)-1)),A2_SaLi!$B$8:$E$507,4,0),IFERROR(VLOOKUP(LEFT(Y268,FIND("-",Y268)-1),A2_SaLi!$B$8:$E$507,4,0),""))</f>
        <v/>
      </c>
      <c r="AA268" s="383"/>
      <c r="AB268" s="450"/>
      <c r="AC268" s="387" t="str">
        <f>IFERROR(VLOOKUP(_xlfn.NUMBERVALUE(LEFT(AB268,FIND("-",AB268)-1)),A2_SaLi!$B$8:$E$507,4,0),IFERROR(VLOOKUP(LEFT(AB268,FIND("-",AB268)-1),A2_SaLi!$B$8:$E$507,4,0),""))</f>
        <v/>
      </c>
      <c r="AD268" s="465"/>
    </row>
    <row r="269" spans="1:30" x14ac:dyDescent="0.25">
      <c r="A269" s="269"/>
      <c r="B269" s="54"/>
      <c r="C269" s="54"/>
      <c r="D269" s="274"/>
      <c r="E269" s="450"/>
      <c r="F269" s="383"/>
      <c r="G269" s="383"/>
      <c r="H269" s="383"/>
      <c r="I269" s="383"/>
      <c r="J269" s="478"/>
      <c r="K269" s="381">
        <f t="shared" si="9"/>
        <v>0</v>
      </c>
      <c r="L269" s="450"/>
      <c r="M269" s="383"/>
      <c r="N269" s="383"/>
      <c r="O269" s="383"/>
      <c r="P269" s="383"/>
      <c r="Q269" s="478"/>
      <c r="R269" s="381">
        <f t="shared" si="10"/>
        <v>0</v>
      </c>
      <c r="S269" s="450"/>
      <c r="T269" s="387" t="str">
        <f>IFERROR(VLOOKUP(_xlfn.NUMBERVALUE(LEFT(S269,FIND("-",S269)-1)),A2_SaLi!$B$8:$E$507,4,0),IFERROR(VLOOKUP(LEFT(S269,FIND("-",S269)-1),A2_SaLi!$B$8:$E$507,4,0),""))</f>
        <v/>
      </c>
      <c r="U269" s="478"/>
      <c r="V269" s="450"/>
      <c r="W269" s="387" t="str">
        <f>IFERROR(VLOOKUP(_xlfn.NUMBERVALUE(LEFT(V269,FIND("-",V269)-1)),A2_SaLi!$B$8:$E$507,4,0),IFERROR(VLOOKUP(LEFT(V269,FIND("-",V269)-1),A2_SaLi!$B$8:$E$507,4,0),""))</f>
        <v/>
      </c>
      <c r="X269" s="383"/>
      <c r="Y269" s="450"/>
      <c r="Z269" s="387" t="str">
        <f>IFERROR(VLOOKUP(_xlfn.NUMBERVALUE(LEFT(Y269,FIND("-",Y269)-1)),A2_SaLi!$B$8:$E$507,4,0),IFERROR(VLOOKUP(LEFT(Y269,FIND("-",Y269)-1),A2_SaLi!$B$8:$E$507,4,0),""))</f>
        <v/>
      </c>
      <c r="AA269" s="383"/>
      <c r="AB269" s="450"/>
      <c r="AC269" s="387" t="str">
        <f>IFERROR(VLOOKUP(_xlfn.NUMBERVALUE(LEFT(AB269,FIND("-",AB269)-1)),A2_SaLi!$B$8:$E$507,4,0),IFERROR(VLOOKUP(LEFT(AB269,FIND("-",AB269)-1),A2_SaLi!$B$8:$E$507,4,0),""))</f>
        <v/>
      </c>
      <c r="AD269" s="465"/>
    </row>
    <row r="270" spans="1:30" x14ac:dyDescent="0.25">
      <c r="A270" s="269"/>
      <c r="B270" s="54"/>
      <c r="C270" s="54"/>
      <c r="D270" s="274"/>
      <c r="E270" s="450"/>
      <c r="F270" s="383"/>
      <c r="G270" s="383"/>
      <c r="H270" s="383"/>
      <c r="I270" s="383"/>
      <c r="J270" s="478"/>
      <c r="K270" s="381">
        <f t="shared" si="9"/>
        <v>0</v>
      </c>
      <c r="L270" s="450"/>
      <c r="M270" s="383"/>
      <c r="N270" s="383"/>
      <c r="O270" s="383"/>
      <c r="P270" s="383"/>
      <c r="Q270" s="478"/>
      <c r="R270" s="381">
        <f t="shared" si="10"/>
        <v>0</v>
      </c>
      <c r="S270" s="450"/>
      <c r="T270" s="387" t="str">
        <f>IFERROR(VLOOKUP(_xlfn.NUMBERVALUE(LEFT(S270,FIND("-",S270)-1)),A2_SaLi!$B$8:$E$507,4,0),IFERROR(VLOOKUP(LEFT(S270,FIND("-",S270)-1),A2_SaLi!$B$8:$E$507,4,0),""))</f>
        <v/>
      </c>
      <c r="U270" s="478"/>
      <c r="V270" s="450"/>
      <c r="W270" s="387" t="str">
        <f>IFERROR(VLOOKUP(_xlfn.NUMBERVALUE(LEFT(V270,FIND("-",V270)-1)),A2_SaLi!$B$8:$E$507,4,0),IFERROR(VLOOKUP(LEFT(V270,FIND("-",V270)-1),A2_SaLi!$B$8:$E$507,4,0),""))</f>
        <v/>
      </c>
      <c r="X270" s="383"/>
      <c r="Y270" s="450"/>
      <c r="Z270" s="387" t="str">
        <f>IFERROR(VLOOKUP(_xlfn.NUMBERVALUE(LEFT(Y270,FIND("-",Y270)-1)),A2_SaLi!$B$8:$E$507,4,0),IFERROR(VLOOKUP(LEFT(Y270,FIND("-",Y270)-1),A2_SaLi!$B$8:$E$507,4,0),""))</f>
        <v/>
      </c>
      <c r="AA270" s="383"/>
      <c r="AB270" s="450"/>
      <c r="AC270" s="387" t="str">
        <f>IFERROR(VLOOKUP(_xlfn.NUMBERVALUE(LEFT(AB270,FIND("-",AB270)-1)),A2_SaLi!$B$8:$E$507,4,0),IFERROR(VLOOKUP(LEFT(AB270,FIND("-",AB270)-1),A2_SaLi!$B$8:$E$507,4,0),""))</f>
        <v/>
      </c>
      <c r="AD270" s="465"/>
    </row>
    <row r="271" spans="1:30" x14ac:dyDescent="0.25">
      <c r="A271" s="269"/>
      <c r="B271" s="54"/>
      <c r="C271" s="54"/>
      <c r="D271" s="274"/>
      <c r="E271" s="450"/>
      <c r="F271" s="383"/>
      <c r="G271" s="383"/>
      <c r="H271" s="383"/>
      <c r="I271" s="383"/>
      <c r="J271" s="478"/>
      <c r="K271" s="381">
        <f t="shared" si="9"/>
        <v>0</v>
      </c>
      <c r="L271" s="450"/>
      <c r="M271" s="383"/>
      <c r="N271" s="383"/>
      <c r="O271" s="383"/>
      <c r="P271" s="383"/>
      <c r="Q271" s="478"/>
      <c r="R271" s="381">
        <f t="shared" si="10"/>
        <v>0</v>
      </c>
      <c r="S271" s="450"/>
      <c r="T271" s="387" t="str">
        <f>IFERROR(VLOOKUP(_xlfn.NUMBERVALUE(LEFT(S271,FIND("-",S271)-1)),A2_SaLi!$B$8:$E$507,4,0),IFERROR(VLOOKUP(LEFT(S271,FIND("-",S271)-1),A2_SaLi!$B$8:$E$507,4,0),""))</f>
        <v/>
      </c>
      <c r="U271" s="478"/>
      <c r="V271" s="450"/>
      <c r="W271" s="387" t="str">
        <f>IFERROR(VLOOKUP(_xlfn.NUMBERVALUE(LEFT(V271,FIND("-",V271)-1)),A2_SaLi!$B$8:$E$507,4,0),IFERROR(VLOOKUP(LEFT(V271,FIND("-",V271)-1),A2_SaLi!$B$8:$E$507,4,0),""))</f>
        <v/>
      </c>
      <c r="X271" s="383"/>
      <c r="Y271" s="450"/>
      <c r="Z271" s="387" t="str">
        <f>IFERROR(VLOOKUP(_xlfn.NUMBERVALUE(LEFT(Y271,FIND("-",Y271)-1)),A2_SaLi!$B$8:$E$507,4,0),IFERROR(VLOOKUP(LEFT(Y271,FIND("-",Y271)-1),A2_SaLi!$B$8:$E$507,4,0),""))</f>
        <v/>
      </c>
      <c r="AA271" s="383"/>
      <c r="AB271" s="450"/>
      <c r="AC271" s="387" t="str">
        <f>IFERROR(VLOOKUP(_xlfn.NUMBERVALUE(LEFT(AB271,FIND("-",AB271)-1)),A2_SaLi!$B$8:$E$507,4,0),IFERROR(VLOOKUP(LEFT(AB271,FIND("-",AB271)-1),A2_SaLi!$B$8:$E$507,4,0),""))</f>
        <v/>
      </c>
      <c r="AD271" s="465"/>
    </row>
    <row r="272" spans="1:30" x14ac:dyDescent="0.25">
      <c r="A272" s="269"/>
      <c r="B272" s="54"/>
      <c r="C272" s="54"/>
      <c r="D272" s="274"/>
      <c r="E272" s="450"/>
      <c r="F272" s="383"/>
      <c r="G272" s="383"/>
      <c r="H272" s="383"/>
      <c r="I272" s="383"/>
      <c r="J272" s="478"/>
      <c r="K272" s="381">
        <f t="shared" si="9"/>
        <v>0</v>
      </c>
      <c r="L272" s="450"/>
      <c r="M272" s="383"/>
      <c r="N272" s="383"/>
      <c r="O272" s="383"/>
      <c r="P272" s="383"/>
      <c r="Q272" s="478"/>
      <c r="R272" s="381">
        <f t="shared" si="10"/>
        <v>0</v>
      </c>
      <c r="S272" s="450"/>
      <c r="T272" s="387" t="str">
        <f>IFERROR(VLOOKUP(_xlfn.NUMBERVALUE(LEFT(S272,FIND("-",S272)-1)),A2_SaLi!$B$8:$E$507,4,0),IFERROR(VLOOKUP(LEFT(S272,FIND("-",S272)-1),A2_SaLi!$B$8:$E$507,4,0),""))</f>
        <v/>
      </c>
      <c r="U272" s="478"/>
      <c r="V272" s="450"/>
      <c r="W272" s="387" t="str">
        <f>IFERROR(VLOOKUP(_xlfn.NUMBERVALUE(LEFT(V272,FIND("-",V272)-1)),A2_SaLi!$B$8:$E$507,4,0),IFERROR(VLOOKUP(LEFT(V272,FIND("-",V272)-1),A2_SaLi!$B$8:$E$507,4,0),""))</f>
        <v/>
      </c>
      <c r="X272" s="383"/>
      <c r="Y272" s="450"/>
      <c r="Z272" s="387" t="str">
        <f>IFERROR(VLOOKUP(_xlfn.NUMBERVALUE(LEFT(Y272,FIND("-",Y272)-1)),A2_SaLi!$B$8:$E$507,4,0),IFERROR(VLOOKUP(LEFT(Y272,FIND("-",Y272)-1),A2_SaLi!$B$8:$E$507,4,0),""))</f>
        <v/>
      </c>
      <c r="AA272" s="383"/>
      <c r="AB272" s="450"/>
      <c r="AC272" s="387" t="str">
        <f>IFERROR(VLOOKUP(_xlfn.NUMBERVALUE(LEFT(AB272,FIND("-",AB272)-1)),A2_SaLi!$B$8:$E$507,4,0),IFERROR(VLOOKUP(LEFT(AB272,FIND("-",AB272)-1),A2_SaLi!$B$8:$E$507,4,0),""))</f>
        <v/>
      </c>
      <c r="AD272" s="465"/>
    </row>
    <row r="273" spans="1:30" x14ac:dyDescent="0.25">
      <c r="A273" s="269"/>
      <c r="B273" s="54"/>
      <c r="C273" s="54"/>
      <c r="D273" s="274"/>
      <c r="E273" s="450"/>
      <c r="F273" s="383"/>
      <c r="G273" s="383"/>
      <c r="H273" s="383"/>
      <c r="I273" s="383"/>
      <c r="J273" s="478"/>
      <c r="K273" s="381">
        <f t="shared" si="9"/>
        <v>0</v>
      </c>
      <c r="L273" s="450"/>
      <c r="M273" s="383"/>
      <c r="N273" s="383"/>
      <c r="O273" s="383"/>
      <c r="P273" s="383"/>
      <c r="Q273" s="478"/>
      <c r="R273" s="381">
        <f t="shared" si="10"/>
        <v>0</v>
      </c>
      <c r="S273" s="450"/>
      <c r="T273" s="387" t="str">
        <f>IFERROR(VLOOKUP(_xlfn.NUMBERVALUE(LEFT(S273,FIND("-",S273)-1)),A2_SaLi!$B$8:$E$507,4,0),IFERROR(VLOOKUP(LEFT(S273,FIND("-",S273)-1),A2_SaLi!$B$8:$E$507,4,0),""))</f>
        <v/>
      </c>
      <c r="U273" s="478"/>
      <c r="V273" s="450"/>
      <c r="W273" s="387" t="str">
        <f>IFERROR(VLOOKUP(_xlfn.NUMBERVALUE(LEFT(V273,FIND("-",V273)-1)),A2_SaLi!$B$8:$E$507,4,0),IFERROR(VLOOKUP(LEFT(V273,FIND("-",V273)-1),A2_SaLi!$B$8:$E$507,4,0),""))</f>
        <v/>
      </c>
      <c r="X273" s="383"/>
      <c r="Y273" s="450"/>
      <c r="Z273" s="387" t="str">
        <f>IFERROR(VLOOKUP(_xlfn.NUMBERVALUE(LEFT(Y273,FIND("-",Y273)-1)),A2_SaLi!$B$8:$E$507,4,0),IFERROR(VLOOKUP(LEFT(Y273,FIND("-",Y273)-1),A2_SaLi!$B$8:$E$507,4,0),""))</f>
        <v/>
      </c>
      <c r="AA273" s="383"/>
      <c r="AB273" s="450"/>
      <c r="AC273" s="387" t="str">
        <f>IFERROR(VLOOKUP(_xlfn.NUMBERVALUE(LEFT(AB273,FIND("-",AB273)-1)),A2_SaLi!$B$8:$E$507,4,0),IFERROR(VLOOKUP(LEFT(AB273,FIND("-",AB273)-1),A2_SaLi!$B$8:$E$507,4,0),""))</f>
        <v/>
      </c>
      <c r="AD273" s="465"/>
    </row>
    <row r="274" spans="1:30" x14ac:dyDescent="0.25">
      <c r="A274" s="269"/>
      <c r="B274" s="54"/>
      <c r="C274" s="54"/>
      <c r="D274" s="274"/>
      <c r="E274" s="450"/>
      <c r="F274" s="383"/>
      <c r="G274" s="383"/>
      <c r="H274" s="383"/>
      <c r="I274" s="383"/>
      <c r="J274" s="478"/>
      <c r="K274" s="381">
        <f t="shared" si="9"/>
        <v>0</v>
      </c>
      <c r="L274" s="450"/>
      <c r="M274" s="383"/>
      <c r="N274" s="383"/>
      <c r="O274" s="383"/>
      <c r="P274" s="383"/>
      <c r="Q274" s="478"/>
      <c r="R274" s="381">
        <f t="shared" si="10"/>
        <v>0</v>
      </c>
      <c r="S274" s="450"/>
      <c r="T274" s="387" t="str">
        <f>IFERROR(VLOOKUP(_xlfn.NUMBERVALUE(LEFT(S274,FIND("-",S274)-1)),A2_SaLi!$B$8:$E$507,4,0),IFERROR(VLOOKUP(LEFT(S274,FIND("-",S274)-1),A2_SaLi!$B$8:$E$507,4,0),""))</f>
        <v/>
      </c>
      <c r="U274" s="478"/>
      <c r="V274" s="450"/>
      <c r="W274" s="387" t="str">
        <f>IFERROR(VLOOKUP(_xlfn.NUMBERVALUE(LEFT(V274,FIND("-",V274)-1)),A2_SaLi!$B$8:$E$507,4,0),IFERROR(VLOOKUP(LEFT(V274,FIND("-",V274)-1),A2_SaLi!$B$8:$E$507,4,0),""))</f>
        <v/>
      </c>
      <c r="X274" s="383"/>
      <c r="Y274" s="450"/>
      <c r="Z274" s="387" t="str">
        <f>IFERROR(VLOOKUP(_xlfn.NUMBERVALUE(LEFT(Y274,FIND("-",Y274)-1)),A2_SaLi!$B$8:$E$507,4,0),IFERROR(VLOOKUP(LEFT(Y274,FIND("-",Y274)-1),A2_SaLi!$B$8:$E$507,4,0),""))</f>
        <v/>
      </c>
      <c r="AA274" s="383"/>
      <c r="AB274" s="450"/>
      <c r="AC274" s="387" t="str">
        <f>IFERROR(VLOOKUP(_xlfn.NUMBERVALUE(LEFT(AB274,FIND("-",AB274)-1)),A2_SaLi!$B$8:$E$507,4,0),IFERROR(VLOOKUP(LEFT(AB274,FIND("-",AB274)-1),A2_SaLi!$B$8:$E$507,4,0),""))</f>
        <v/>
      </c>
      <c r="AD274" s="465"/>
    </row>
    <row r="275" spans="1:30" x14ac:dyDescent="0.25">
      <c r="A275" s="269"/>
      <c r="B275" s="54"/>
      <c r="C275" s="54"/>
      <c r="D275" s="274"/>
      <c r="E275" s="450"/>
      <c r="F275" s="383"/>
      <c r="G275" s="383"/>
      <c r="H275" s="383"/>
      <c r="I275" s="383"/>
      <c r="J275" s="478"/>
      <c r="K275" s="381">
        <f t="shared" si="9"/>
        <v>0</v>
      </c>
      <c r="L275" s="450"/>
      <c r="M275" s="383"/>
      <c r="N275" s="383"/>
      <c r="O275" s="383"/>
      <c r="P275" s="383"/>
      <c r="Q275" s="478"/>
      <c r="R275" s="381">
        <f t="shared" si="10"/>
        <v>0</v>
      </c>
      <c r="S275" s="450"/>
      <c r="T275" s="387" t="str">
        <f>IFERROR(VLOOKUP(_xlfn.NUMBERVALUE(LEFT(S275,FIND("-",S275)-1)),A2_SaLi!$B$8:$E$507,4,0),IFERROR(VLOOKUP(LEFT(S275,FIND("-",S275)-1),A2_SaLi!$B$8:$E$507,4,0),""))</f>
        <v/>
      </c>
      <c r="U275" s="478"/>
      <c r="V275" s="450"/>
      <c r="W275" s="387" t="str">
        <f>IFERROR(VLOOKUP(_xlfn.NUMBERVALUE(LEFT(V275,FIND("-",V275)-1)),A2_SaLi!$B$8:$E$507,4,0),IFERROR(VLOOKUP(LEFT(V275,FIND("-",V275)-1),A2_SaLi!$B$8:$E$507,4,0),""))</f>
        <v/>
      </c>
      <c r="X275" s="383"/>
      <c r="Y275" s="450"/>
      <c r="Z275" s="387" t="str">
        <f>IFERROR(VLOOKUP(_xlfn.NUMBERVALUE(LEFT(Y275,FIND("-",Y275)-1)),A2_SaLi!$B$8:$E$507,4,0),IFERROR(VLOOKUP(LEFT(Y275,FIND("-",Y275)-1),A2_SaLi!$B$8:$E$507,4,0),""))</f>
        <v/>
      </c>
      <c r="AA275" s="383"/>
      <c r="AB275" s="450"/>
      <c r="AC275" s="387" t="str">
        <f>IFERROR(VLOOKUP(_xlfn.NUMBERVALUE(LEFT(AB275,FIND("-",AB275)-1)),A2_SaLi!$B$8:$E$507,4,0),IFERROR(VLOOKUP(LEFT(AB275,FIND("-",AB275)-1),A2_SaLi!$B$8:$E$507,4,0),""))</f>
        <v/>
      </c>
      <c r="AD275" s="465"/>
    </row>
    <row r="276" spans="1:30" x14ac:dyDescent="0.25">
      <c r="A276" s="269"/>
      <c r="B276" s="54"/>
      <c r="C276" s="54"/>
      <c r="D276" s="274"/>
      <c r="E276" s="450"/>
      <c r="F276" s="383"/>
      <c r="G276" s="383"/>
      <c r="H276" s="383"/>
      <c r="I276" s="383"/>
      <c r="J276" s="478"/>
      <c r="K276" s="381">
        <f t="shared" si="9"/>
        <v>0</v>
      </c>
      <c r="L276" s="450"/>
      <c r="M276" s="383"/>
      <c r="N276" s="383"/>
      <c r="O276" s="383"/>
      <c r="P276" s="383"/>
      <c r="Q276" s="478"/>
      <c r="R276" s="381">
        <f t="shared" si="10"/>
        <v>0</v>
      </c>
      <c r="S276" s="450"/>
      <c r="T276" s="387" t="str">
        <f>IFERROR(VLOOKUP(_xlfn.NUMBERVALUE(LEFT(S276,FIND("-",S276)-1)),A2_SaLi!$B$8:$E$507,4,0),IFERROR(VLOOKUP(LEFT(S276,FIND("-",S276)-1),A2_SaLi!$B$8:$E$507,4,0),""))</f>
        <v/>
      </c>
      <c r="U276" s="478"/>
      <c r="V276" s="450"/>
      <c r="W276" s="387" t="str">
        <f>IFERROR(VLOOKUP(_xlfn.NUMBERVALUE(LEFT(V276,FIND("-",V276)-1)),A2_SaLi!$B$8:$E$507,4,0),IFERROR(VLOOKUP(LEFT(V276,FIND("-",V276)-1),A2_SaLi!$B$8:$E$507,4,0),""))</f>
        <v/>
      </c>
      <c r="X276" s="383"/>
      <c r="Y276" s="450"/>
      <c r="Z276" s="387" t="str">
        <f>IFERROR(VLOOKUP(_xlfn.NUMBERVALUE(LEFT(Y276,FIND("-",Y276)-1)),A2_SaLi!$B$8:$E$507,4,0),IFERROR(VLOOKUP(LEFT(Y276,FIND("-",Y276)-1),A2_SaLi!$B$8:$E$507,4,0),""))</f>
        <v/>
      </c>
      <c r="AA276" s="383"/>
      <c r="AB276" s="450"/>
      <c r="AC276" s="387" t="str">
        <f>IFERROR(VLOOKUP(_xlfn.NUMBERVALUE(LEFT(AB276,FIND("-",AB276)-1)),A2_SaLi!$B$8:$E$507,4,0),IFERROR(VLOOKUP(LEFT(AB276,FIND("-",AB276)-1),A2_SaLi!$B$8:$E$507,4,0),""))</f>
        <v/>
      </c>
      <c r="AD276" s="465"/>
    </row>
    <row r="277" spans="1:30" x14ac:dyDescent="0.25">
      <c r="A277" s="269"/>
      <c r="B277" s="54"/>
      <c r="C277" s="54"/>
      <c r="D277" s="274"/>
      <c r="E277" s="450"/>
      <c r="F277" s="383"/>
      <c r="G277" s="383"/>
      <c r="H277" s="383"/>
      <c r="I277" s="383"/>
      <c r="J277" s="478"/>
      <c r="K277" s="381">
        <f t="shared" si="9"/>
        <v>0</v>
      </c>
      <c r="L277" s="450"/>
      <c r="M277" s="383"/>
      <c r="N277" s="383"/>
      <c r="O277" s="383"/>
      <c r="P277" s="383"/>
      <c r="Q277" s="478"/>
      <c r="R277" s="381">
        <f t="shared" si="10"/>
        <v>0</v>
      </c>
      <c r="S277" s="450"/>
      <c r="T277" s="387" t="str">
        <f>IFERROR(VLOOKUP(_xlfn.NUMBERVALUE(LEFT(S277,FIND("-",S277)-1)),A2_SaLi!$B$8:$E$507,4,0),IFERROR(VLOOKUP(LEFT(S277,FIND("-",S277)-1),A2_SaLi!$B$8:$E$507,4,0),""))</f>
        <v/>
      </c>
      <c r="U277" s="478"/>
      <c r="V277" s="450"/>
      <c r="W277" s="387" t="str">
        <f>IFERROR(VLOOKUP(_xlfn.NUMBERVALUE(LEFT(V277,FIND("-",V277)-1)),A2_SaLi!$B$8:$E$507,4,0),IFERROR(VLOOKUP(LEFT(V277,FIND("-",V277)-1),A2_SaLi!$B$8:$E$507,4,0),""))</f>
        <v/>
      </c>
      <c r="X277" s="383"/>
      <c r="Y277" s="450"/>
      <c r="Z277" s="387" t="str">
        <f>IFERROR(VLOOKUP(_xlfn.NUMBERVALUE(LEFT(Y277,FIND("-",Y277)-1)),A2_SaLi!$B$8:$E$507,4,0),IFERROR(VLOOKUP(LEFT(Y277,FIND("-",Y277)-1),A2_SaLi!$B$8:$E$507,4,0),""))</f>
        <v/>
      </c>
      <c r="AA277" s="383"/>
      <c r="AB277" s="450"/>
      <c r="AC277" s="387" t="str">
        <f>IFERROR(VLOOKUP(_xlfn.NUMBERVALUE(LEFT(AB277,FIND("-",AB277)-1)),A2_SaLi!$B$8:$E$507,4,0),IFERROR(VLOOKUP(LEFT(AB277,FIND("-",AB277)-1),A2_SaLi!$B$8:$E$507,4,0),""))</f>
        <v/>
      </c>
      <c r="AD277" s="465"/>
    </row>
    <row r="278" spans="1:30" x14ac:dyDescent="0.25">
      <c r="A278" s="269"/>
      <c r="B278" s="54"/>
      <c r="C278" s="54"/>
      <c r="D278" s="274"/>
      <c r="E278" s="450"/>
      <c r="F278" s="383"/>
      <c r="G278" s="383"/>
      <c r="H278" s="383"/>
      <c r="I278" s="383"/>
      <c r="J278" s="478"/>
      <c r="K278" s="381">
        <f t="shared" si="9"/>
        <v>0</v>
      </c>
      <c r="L278" s="450"/>
      <c r="M278" s="383"/>
      <c r="N278" s="383"/>
      <c r="O278" s="383"/>
      <c r="P278" s="383"/>
      <c r="Q278" s="478"/>
      <c r="R278" s="381">
        <f t="shared" si="10"/>
        <v>0</v>
      </c>
      <c r="S278" s="450"/>
      <c r="T278" s="387" t="str">
        <f>IFERROR(VLOOKUP(_xlfn.NUMBERVALUE(LEFT(S278,FIND("-",S278)-1)),A2_SaLi!$B$8:$E$507,4,0),IFERROR(VLOOKUP(LEFT(S278,FIND("-",S278)-1),A2_SaLi!$B$8:$E$507,4,0),""))</f>
        <v/>
      </c>
      <c r="U278" s="478"/>
      <c r="V278" s="450"/>
      <c r="W278" s="387" t="str">
        <f>IFERROR(VLOOKUP(_xlfn.NUMBERVALUE(LEFT(V278,FIND("-",V278)-1)),A2_SaLi!$B$8:$E$507,4,0),IFERROR(VLOOKUP(LEFT(V278,FIND("-",V278)-1),A2_SaLi!$B$8:$E$507,4,0),""))</f>
        <v/>
      </c>
      <c r="X278" s="383"/>
      <c r="Y278" s="450"/>
      <c r="Z278" s="387" t="str">
        <f>IFERROR(VLOOKUP(_xlfn.NUMBERVALUE(LEFT(Y278,FIND("-",Y278)-1)),A2_SaLi!$B$8:$E$507,4,0),IFERROR(VLOOKUP(LEFT(Y278,FIND("-",Y278)-1),A2_SaLi!$B$8:$E$507,4,0),""))</f>
        <v/>
      </c>
      <c r="AA278" s="383"/>
      <c r="AB278" s="450"/>
      <c r="AC278" s="387" t="str">
        <f>IFERROR(VLOOKUP(_xlfn.NUMBERVALUE(LEFT(AB278,FIND("-",AB278)-1)),A2_SaLi!$B$8:$E$507,4,0),IFERROR(VLOOKUP(LEFT(AB278,FIND("-",AB278)-1),A2_SaLi!$B$8:$E$507,4,0),""))</f>
        <v/>
      </c>
      <c r="AD278" s="465"/>
    </row>
    <row r="279" spans="1:30" x14ac:dyDescent="0.25">
      <c r="A279" s="269"/>
      <c r="B279" s="54"/>
      <c r="C279" s="54"/>
      <c r="D279" s="274"/>
      <c r="E279" s="450"/>
      <c r="F279" s="383"/>
      <c r="G279" s="383"/>
      <c r="H279" s="383"/>
      <c r="I279" s="383"/>
      <c r="J279" s="478"/>
      <c r="K279" s="381">
        <f t="shared" si="9"/>
        <v>0</v>
      </c>
      <c r="L279" s="450"/>
      <c r="M279" s="383"/>
      <c r="N279" s="383"/>
      <c r="O279" s="383"/>
      <c r="P279" s="383"/>
      <c r="Q279" s="478"/>
      <c r="R279" s="381">
        <f t="shared" si="10"/>
        <v>0</v>
      </c>
      <c r="S279" s="450"/>
      <c r="T279" s="387" t="str">
        <f>IFERROR(VLOOKUP(_xlfn.NUMBERVALUE(LEFT(S279,FIND("-",S279)-1)),A2_SaLi!$B$8:$E$507,4,0),IFERROR(VLOOKUP(LEFT(S279,FIND("-",S279)-1),A2_SaLi!$B$8:$E$507,4,0),""))</f>
        <v/>
      </c>
      <c r="U279" s="478"/>
      <c r="V279" s="450"/>
      <c r="W279" s="387" t="str">
        <f>IFERROR(VLOOKUP(_xlfn.NUMBERVALUE(LEFT(V279,FIND("-",V279)-1)),A2_SaLi!$B$8:$E$507,4,0),IFERROR(VLOOKUP(LEFT(V279,FIND("-",V279)-1),A2_SaLi!$B$8:$E$507,4,0),""))</f>
        <v/>
      </c>
      <c r="X279" s="383"/>
      <c r="Y279" s="450"/>
      <c r="Z279" s="387" t="str">
        <f>IFERROR(VLOOKUP(_xlfn.NUMBERVALUE(LEFT(Y279,FIND("-",Y279)-1)),A2_SaLi!$B$8:$E$507,4,0),IFERROR(VLOOKUP(LEFT(Y279,FIND("-",Y279)-1),A2_SaLi!$B$8:$E$507,4,0),""))</f>
        <v/>
      </c>
      <c r="AA279" s="383"/>
      <c r="AB279" s="450"/>
      <c r="AC279" s="387" t="str">
        <f>IFERROR(VLOOKUP(_xlfn.NUMBERVALUE(LEFT(AB279,FIND("-",AB279)-1)),A2_SaLi!$B$8:$E$507,4,0),IFERROR(VLOOKUP(LEFT(AB279,FIND("-",AB279)-1),A2_SaLi!$B$8:$E$507,4,0),""))</f>
        <v/>
      </c>
      <c r="AD279" s="465"/>
    </row>
    <row r="280" spans="1:30" x14ac:dyDescent="0.25">
      <c r="A280" s="269"/>
      <c r="B280" s="54"/>
      <c r="C280" s="54"/>
      <c r="D280" s="274"/>
      <c r="E280" s="450"/>
      <c r="F280" s="383"/>
      <c r="G280" s="383"/>
      <c r="H280" s="383"/>
      <c r="I280" s="383"/>
      <c r="J280" s="478"/>
      <c r="K280" s="381">
        <f t="shared" si="9"/>
        <v>0</v>
      </c>
      <c r="L280" s="450"/>
      <c r="M280" s="383"/>
      <c r="N280" s="383"/>
      <c r="O280" s="383"/>
      <c r="P280" s="383"/>
      <c r="Q280" s="478"/>
      <c r="R280" s="381">
        <f t="shared" si="10"/>
        <v>0</v>
      </c>
      <c r="S280" s="450"/>
      <c r="T280" s="387" t="str">
        <f>IFERROR(VLOOKUP(_xlfn.NUMBERVALUE(LEFT(S280,FIND("-",S280)-1)),A2_SaLi!$B$8:$E$507,4,0),IFERROR(VLOOKUP(LEFT(S280,FIND("-",S280)-1),A2_SaLi!$B$8:$E$507,4,0),""))</f>
        <v/>
      </c>
      <c r="U280" s="478"/>
      <c r="V280" s="450"/>
      <c r="W280" s="387" t="str">
        <f>IFERROR(VLOOKUP(_xlfn.NUMBERVALUE(LEFT(V280,FIND("-",V280)-1)),A2_SaLi!$B$8:$E$507,4,0),IFERROR(VLOOKUP(LEFT(V280,FIND("-",V280)-1),A2_SaLi!$B$8:$E$507,4,0),""))</f>
        <v/>
      </c>
      <c r="X280" s="383"/>
      <c r="Y280" s="450"/>
      <c r="Z280" s="387" t="str">
        <f>IFERROR(VLOOKUP(_xlfn.NUMBERVALUE(LEFT(Y280,FIND("-",Y280)-1)),A2_SaLi!$B$8:$E$507,4,0),IFERROR(VLOOKUP(LEFT(Y280,FIND("-",Y280)-1),A2_SaLi!$B$8:$E$507,4,0),""))</f>
        <v/>
      </c>
      <c r="AA280" s="383"/>
      <c r="AB280" s="450"/>
      <c r="AC280" s="387" t="str">
        <f>IFERROR(VLOOKUP(_xlfn.NUMBERVALUE(LEFT(AB280,FIND("-",AB280)-1)),A2_SaLi!$B$8:$E$507,4,0),IFERROR(VLOOKUP(LEFT(AB280,FIND("-",AB280)-1),A2_SaLi!$B$8:$E$507,4,0),""))</f>
        <v/>
      </c>
      <c r="AD280" s="465"/>
    </row>
    <row r="281" spans="1:30" x14ac:dyDescent="0.25">
      <c r="A281" s="269"/>
      <c r="B281" s="54"/>
      <c r="C281" s="54"/>
      <c r="D281" s="274"/>
      <c r="E281" s="450"/>
      <c r="F281" s="383"/>
      <c r="G281" s="383"/>
      <c r="H281" s="383"/>
      <c r="I281" s="383"/>
      <c r="J281" s="478"/>
      <c r="K281" s="381">
        <f t="shared" si="9"/>
        <v>0</v>
      </c>
      <c r="L281" s="450"/>
      <c r="M281" s="383"/>
      <c r="N281" s="383"/>
      <c r="O281" s="383"/>
      <c r="P281" s="383"/>
      <c r="Q281" s="478"/>
      <c r="R281" s="381">
        <f t="shared" si="10"/>
        <v>0</v>
      </c>
      <c r="S281" s="450"/>
      <c r="T281" s="387" t="str">
        <f>IFERROR(VLOOKUP(_xlfn.NUMBERVALUE(LEFT(S281,FIND("-",S281)-1)),A2_SaLi!$B$8:$E$507,4,0),IFERROR(VLOOKUP(LEFT(S281,FIND("-",S281)-1),A2_SaLi!$B$8:$E$507,4,0),""))</f>
        <v/>
      </c>
      <c r="U281" s="478"/>
      <c r="V281" s="450"/>
      <c r="W281" s="387" t="str">
        <f>IFERROR(VLOOKUP(_xlfn.NUMBERVALUE(LEFT(V281,FIND("-",V281)-1)),A2_SaLi!$B$8:$E$507,4,0),IFERROR(VLOOKUP(LEFT(V281,FIND("-",V281)-1),A2_SaLi!$B$8:$E$507,4,0),""))</f>
        <v/>
      </c>
      <c r="X281" s="383"/>
      <c r="Y281" s="450"/>
      <c r="Z281" s="387" t="str">
        <f>IFERROR(VLOOKUP(_xlfn.NUMBERVALUE(LEFT(Y281,FIND("-",Y281)-1)),A2_SaLi!$B$8:$E$507,4,0),IFERROR(VLOOKUP(LEFT(Y281,FIND("-",Y281)-1),A2_SaLi!$B$8:$E$507,4,0),""))</f>
        <v/>
      </c>
      <c r="AA281" s="383"/>
      <c r="AB281" s="450"/>
      <c r="AC281" s="387" t="str">
        <f>IFERROR(VLOOKUP(_xlfn.NUMBERVALUE(LEFT(AB281,FIND("-",AB281)-1)),A2_SaLi!$B$8:$E$507,4,0),IFERROR(VLOOKUP(LEFT(AB281,FIND("-",AB281)-1),A2_SaLi!$B$8:$E$507,4,0),""))</f>
        <v/>
      </c>
      <c r="AD281" s="465"/>
    </row>
    <row r="282" spans="1:30" x14ac:dyDescent="0.25">
      <c r="A282" s="269"/>
      <c r="B282" s="54"/>
      <c r="C282" s="54"/>
      <c r="D282" s="274"/>
      <c r="E282" s="450"/>
      <c r="F282" s="383"/>
      <c r="G282" s="383"/>
      <c r="H282" s="383"/>
      <c r="I282" s="383"/>
      <c r="J282" s="478"/>
      <c r="K282" s="381">
        <f t="shared" si="9"/>
        <v>0</v>
      </c>
      <c r="L282" s="450"/>
      <c r="M282" s="383"/>
      <c r="N282" s="383"/>
      <c r="O282" s="383"/>
      <c r="P282" s="383"/>
      <c r="Q282" s="478"/>
      <c r="R282" s="381">
        <f t="shared" si="10"/>
        <v>0</v>
      </c>
      <c r="S282" s="450"/>
      <c r="T282" s="387" t="str">
        <f>IFERROR(VLOOKUP(_xlfn.NUMBERVALUE(LEFT(S282,FIND("-",S282)-1)),A2_SaLi!$B$8:$E$507,4,0),IFERROR(VLOOKUP(LEFT(S282,FIND("-",S282)-1),A2_SaLi!$B$8:$E$507,4,0),""))</f>
        <v/>
      </c>
      <c r="U282" s="478"/>
      <c r="V282" s="450"/>
      <c r="W282" s="387" t="str">
        <f>IFERROR(VLOOKUP(_xlfn.NUMBERVALUE(LEFT(V282,FIND("-",V282)-1)),A2_SaLi!$B$8:$E$507,4,0),IFERROR(VLOOKUP(LEFT(V282,FIND("-",V282)-1),A2_SaLi!$B$8:$E$507,4,0),""))</f>
        <v/>
      </c>
      <c r="X282" s="383"/>
      <c r="Y282" s="450"/>
      <c r="Z282" s="387" t="str">
        <f>IFERROR(VLOOKUP(_xlfn.NUMBERVALUE(LEFT(Y282,FIND("-",Y282)-1)),A2_SaLi!$B$8:$E$507,4,0),IFERROR(VLOOKUP(LEFT(Y282,FIND("-",Y282)-1),A2_SaLi!$B$8:$E$507,4,0),""))</f>
        <v/>
      </c>
      <c r="AA282" s="383"/>
      <c r="AB282" s="450"/>
      <c r="AC282" s="387" t="str">
        <f>IFERROR(VLOOKUP(_xlfn.NUMBERVALUE(LEFT(AB282,FIND("-",AB282)-1)),A2_SaLi!$B$8:$E$507,4,0),IFERROR(VLOOKUP(LEFT(AB282,FIND("-",AB282)-1),A2_SaLi!$B$8:$E$507,4,0),""))</f>
        <v/>
      </c>
      <c r="AD282" s="465"/>
    </row>
    <row r="283" spans="1:30" x14ac:dyDescent="0.25">
      <c r="A283" s="269"/>
      <c r="B283" s="54"/>
      <c r="C283" s="54"/>
      <c r="D283" s="274"/>
      <c r="E283" s="450"/>
      <c r="F283" s="383"/>
      <c r="G283" s="383"/>
      <c r="H283" s="383"/>
      <c r="I283" s="383"/>
      <c r="J283" s="478"/>
      <c r="K283" s="381">
        <f t="shared" si="9"/>
        <v>0</v>
      </c>
      <c r="L283" s="450"/>
      <c r="M283" s="383"/>
      <c r="N283" s="383"/>
      <c r="O283" s="383"/>
      <c r="P283" s="383"/>
      <c r="Q283" s="478"/>
      <c r="R283" s="381">
        <f t="shared" si="10"/>
        <v>0</v>
      </c>
      <c r="S283" s="450"/>
      <c r="T283" s="387" t="str">
        <f>IFERROR(VLOOKUP(_xlfn.NUMBERVALUE(LEFT(S283,FIND("-",S283)-1)),A2_SaLi!$B$8:$E$507,4,0),IFERROR(VLOOKUP(LEFT(S283,FIND("-",S283)-1),A2_SaLi!$B$8:$E$507,4,0),""))</f>
        <v/>
      </c>
      <c r="U283" s="478"/>
      <c r="V283" s="450"/>
      <c r="W283" s="387" t="str">
        <f>IFERROR(VLOOKUP(_xlfn.NUMBERVALUE(LEFT(V283,FIND("-",V283)-1)),A2_SaLi!$B$8:$E$507,4,0),IFERROR(VLOOKUP(LEFT(V283,FIND("-",V283)-1),A2_SaLi!$B$8:$E$507,4,0),""))</f>
        <v/>
      </c>
      <c r="X283" s="383"/>
      <c r="Y283" s="450"/>
      <c r="Z283" s="387" t="str">
        <f>IFERROR(VLOOKUP(_xlfn.NUMBERVALUE(LEFT(Y283,FIND("-",Y283)-1)),A2_SaLi!$B$8:$E$507,4,0),IFERROR(VLOOKUP(LEFT(Y283,FIND("-",Y283)-1),A2_SaLi!$B$8:$E$507,4,0),""))</f>
        <v/>
      </c>
      <c r="AA283" s="383"/>
      <c r="AB283" s="450"/>
      <c r="AC283" s="387" t="str">
        <f>IFERROR(VLOOKUP(_xlfn.NUMBERVALUE(LEFT(AB283,FIND("-",AB283)-1)),A2_SaLi!$B$8:$E$507,4,0),IFERROR(VLOOKUP(LEFT(AB283,FIND("-",AB283)-1),A2_SaLi!$B$8:$E$507,4,0),""))</f>
        <v/>
      </c>
      <c r="AD283" s="465"/>
    </row>
    <row r="284" spans="1:30" x14ac:dyDescent="0.25">
      <c r="A284" s="269"/>
      <c r="B284" s="54"/>
      <c r="C284" s="54"/>
      <c r="D284" s="274"/>
      <c r="E284" s="450"/>
      <c r="F284" s="383"/>
      <c r="G284" s="383"/>
      <c r="H284" s="383"/>
      <c r="I284" s="383"/>
      <c r="J284" s="478"/>
      <c r="K284" s="381">
        <f t="shared" si="9"/>
        <v>0</v>
      </c>
      <c r="L284" s="450"/>
      <c r="M284" s="383"/>
      <c r="N284" s="383"/>
      <c r="O284" s="383"/>
      <c r="P284" s="383"/>
      <c r="Q284" s="478"/>
      <c r="R284" s="381">
        <f t="shared" si="10"/>
        <v>0</v>
      </c>
      <c r="S284" s="450"/>
      <c r="T284" s="387" t="str">
        <f>IFERROR(VLOOKUP(_xlfn.NUMBERVALUE(LEFT(S284,FIND("-",S284)-1)),A2_SaLi!$B$8:$E$507,4,0),IFERROR(VLOOKUP(LEFT(S284,FIND("-",S284)-1),A2_SaLi!$B$8:$E$507,4,0),""))</f>
        <v/>
      </c>
      <c r="U284" s="478"/>
      <c r="V284" s="450"/>
      <c r="W284" s="387" t="str">
        <f>IFERROR(VLOOKUP(_xlfn.NUMBERVALUE(LEFT(V284,FIND("-",V284)-1)),A2_SaLi!$B$8:$E$507,4,0),IFERROR(VLOOKUP(LEFT(V284,FIND("-",V284)-1),A2_SaLi!$B$8:$E$507,4,0),""))</f>
        <v/>
      </c>
      <c r="X284" s="383"/>
      <c r="Y284" s="450"/>
      <c r="Z284" s="387" t="str">
        <f>IFERROR(VLOOKUP(_xlfn.NUMBERVALUE(LEFT(Y284,FIND("-",Y284)-1)),A2_SaLi!$B$8:$E$507,4,0),IFERROR(VLOOKUP(LEFT(Y284,FIND("-",Y284)-1),A2_SaLi!$B$8:$E$507,4,0),""))</f>
        <v/>
      </c>
      <c r="AA284" s="383"/>
      <c r="AB284" s="450"/>
      <c r="AC284" s="387" t="str">
        <f>IFERROR(VLOOKUP(_xlfn.NUMBERVALUE(LEFT(AB284,FIND("-",AB284)-1)),A2_SaLi!$B$8:$E$507,4,0),IFERROR(VLOOKUP(LEFT(AB284,FIND("-",AB284)-1),A2_SaLi!$B$8:$E$507,4,0),""))</f>
        <v/>
      </c>
      <c r="AD284" s="465"/>
    </row>
    <row r="285" spans="1:30" x14ac:dyDescent="0.25">
      <c r="A285" s="269"/>
      <c r="B285" s="54"/>
      <c r="C285" s="54"/>
      <c r="D285" s="274"/>
      <c r="E285" s="450"/>
      <c r="F285" s="383"/>
      <c r="G285" s="383"/>
      <c r="H285" s="383"/>
      <c r="I285" s="383"/>
      <c r="J285" s="478"/>
      <c r="K285" s="381">
        <f t="shared" si="9"/>
        <v>0</v>
      </c>
      <c r="L285" s="450"/>
      <c r="M285" s="383"/>
      <c r="N285" s="383"/>
      <c r="O285" s="383"/>
      <c r="P285" s="383"/>
      <c r="Q285" s="478"/>
      <c r="R285" s="381">
        <f t="shared" si="10"/>
        <v>0</v>
      </c>
      <c r="S285" s="450"/>
      <c r="T285" s="387" t="str">
        <f>IFERROR(VLOOKUP(_xlfn.NUMBERVALUE(LEFT(S285,FIND("-",S285)-1)),A2_SaLi!$B$8:$E$507,4,0),IFERROR(VLOOKUP(LEFT(S285,FIND("-",S285)-1),A2_SaLi!$B$8:$E$507,4,0),""))</f>
        <v/>
      </c>
      <c r="U285" s="478"/>
      <c r="V285" s="450"/>
      <c r="W285" s="387" t="str">
        <f>IFERROR(VLOOKUP(_xlfn.NUMBERVALUE(LEFT(V285,FIND("-",V285)-1)),A2_SaLi!$B$8:$E$507,4,0),IFERROR(VLOOKUP(LEFT(V285,FIND("-",V285)-1),A2_SaLi!$B$8:$E$507,4,0),""))</f>
        <v/>
      </c>
      <c r="X285" s="383"/>
      <c r="Y285" s="450"/>
      <c r="Z285" s="387" t="str">
        <f>IFERROR(VLOOKUP(_xlfn.NUMBERVALUE(LEFT(Y285,FIND("-",Y285)-1)),A2_SaLi!$B$8:$E$507,4,0),IFERROR(VLOOKUP(LEFT(Y285,FIND("-",Y285)-1),A2_SaLi!$B$8:$E$507,4,0),""))</f>
        <v/>
      </c>
      <c r="AA285" s="383"/>
      <c r="AB285" s="450"/>
      <c r="AC285" s="387" t="str">
        <f>IFERROR(VLOOKUP(_xlfn.NUMBERVALUE(LEFT(AB285,FIND("-",AB285)-1)),A2_SaLi!$B$8:$E$507,4,0),IFERROR(VLOOKUP(LEFT(AB285,FIND("-",AB285)-1),A2_SaLi!$B$8:$E$507,4,0),""))</f>
        <v/>
      </c>
      <c r="AD285" s="465"/>
    </row>
    <row r="286" spans="1:30" x14ac:dyDescent="0.25">
      <c r="A286" s="269"/>
      <c r="B286" s="54"/>
      <c r="C286" s="54"/>
      <c r="D286" s="274"/>
      <c r="E286" s="450"/>
      <c r="F286" s="383"/>
      <c r="G286" s="383"/>
      <c r="H286" s="383"/>
      <c r="I286" s="383"/>
      <c r="J286" s="478"/>
      <c r="K286" s="381">
        <f t="shared" si="9"/>
        <v>0</v>
      </c>
      <c r="L286" s="450"/>
      <c r="M286" s="383"/>
      <c r="N286" s="383"/>
      <c r="O286" s="383"/>
      <c r="P286" s="383"/>
      <c r="Q286" s="478"/>
      <c r="R286" s="381">
        <f t="shared" si="10"/>
        <v>0</v>
      </c>
      <c r="S286" s="450"/>
      <c r="T286" s="387" t="str">
        <f>IFERROR(VLOOKUP(_xlfn.NUMBERVALUE(LEFT(S286,FIND("-",S286)-1)),A2_SaLi!$B$8:$E$507,4,0),IFERROR(VLOOKUP(LEFT(S286,FIND("-",S286)-1),A2_SaLi!$B$8:$E$507,4,0),""))</f>
        <v/>
      </c>
      <c r="U286" s="478"/>
      <c r="V286" s="450"/>
      <c r="W286" s="387" t="str">
        <f>IFERROR(VLOOKUP(_xlfn.NUMBERVALUE(LEFT(V286,FIND("-",V286)-1)),A2_SaLi!$B$8:$E$507,4,0),IFERROR(VLOOKUP(LEFT(V286,FIND("-",V286)-1),A2_SaLi!$B$8:$E$507,4,0),""))</f>
        <v/>
      </c>
      <c r="X286" s="383"/>
      <c r="Y286" s="450"/>
      <c r="Z286" s="387" t="str">
        <f>IFERROR(VLOOKUP(_xlfn.NUMBERVALUE(LEFT(Y286,FIND("-",Y286)-1)),A2_SaLi!$B$8:$E$507,4,0),IFERROR(VLOOKUP(LEFT(Y286,FIND("-",Y286)-1),A2_SaLi!$B$8:$E$507,4,0),""))</f>
        <v/>
      </c>
      <c r="AA286" s="383"/>
      <c r="AB286" s="450"/>
      <c r="AC286" s="387" t="str">
        <f>IFERROR(VLOOKUP(_xlfn.NUMBERVALUE(LEFT(AB286,FIND("-",AB286)-1)),A2_SaLi!$B$8:$E$507,4,0),IFERROR(VLOOKUP(LEFT(AB286,FIND("-",AB286)-1),A2_SaLi!$B$8:$E$507,4,0),""))</f>
        <v/>
      </c>
      <c r="AD286" s="465"/>
    </row>
    <row r="287" spans="1:30" x14ac:dyDescent="0.25">
      <c r="A287" s="269"/>
      <c r="B287" s="54"/>
      <c r="C287" s="54"/>
      <c r="D287" s="274"/>
      <c r="E287" s="450"/>
      <c r="F287" s="383"/>
      <c r="G287" s="383"/>
      <c r="H287" s="383"/>
      <c r="I287" s="383"/>
      <c r="J287" s="478"/>
      <c r="K287" s="381">
        <f t="shared" si="9"/>
        <v>0</v>
      </c>
      <c r="L287" s="450"/>
      <c r="M287" s="383"/>
      <c r="N287" s="383"/>
      <c r="O287" s="383"/>
      <c r="P287" s="383"/>
      <c r="Q287" s="478"/>
      <c r="R287" s="381">
        <f t="shared" si="10"/>
        <v>0</v>
      </c>
      <c r="S287" s="450"/>
      <c r="T287" s="387" t="str">
        <f>IFERROR(VLOOKUP(_xlfn.NUMBERVALUE(LEFT(S287,FIND("-",S287)-1)),A2_SaLi!$B$8:$E$507,4,0),IFERROR(VLOOKUP(LEFT(S287,FIND("-",S287)-1),A2_SaLi!$B$8:$E$507,4,0),""))</f>
        <v/>
      </c>
      <c r="U287" s="478"/>
      <c r="V287" s="450"/>
      <c r="W287" s="387" t="str">
        <f>IFERROR(VLOOKUP(_xlfn.NUMBERVALUE(LEFT(V287,FIND("-",V287)-1)),A2_SaLi!$B$8:$E$507,4,0),IFERROR(VLOOKUP(LEFT(V287,FIND("-",V287)-1),A2_SaLi!$B$8:$E$507,4,0),""))</f>
        <v/>
      </c>
      <c r="X287" s="383"/>
      <c r="Y287" s="450"/>
      <c r="Z287" s="387" t="str">
        <f>IFERROR(VLOOKUP(_xlfn.NUMBERVALUE(LEFT(Y287,FIND("-",Y287)-1)),A2_SaLi!$B$8:$E$507,4,0),IFERROR(VLOOKUP(LEFT(Y287,FIND("-",Y287)-1),A2_SaLi!$B$8:$E$507,4,0),""))</f>
        <v/>
      </c>
      <c r="AA287" s="383"/>
      <c r="AB287" s="450"/>
      <c r="AC287" s="387" t="str">
        <f>IFERROR(VLOOKUP(_xlfn.NUMBERVALUE(LEFT(AB287,FIND("-",AB287)-1)),A2_SaLi!$B$8:$E$507,4,0),IFERROR(VLOOKUP(LEFT(AB287,FIND("-",AB287)-1),A2_SaLi!$B$8:$E$507,4,0),""))</f>
        <v/>
      </c>
      <c r="AD287" s="465"/>
    </row>
    <row r="288" spans="1:30" x14ac:dyDescent="0.25">
      <c r="A288" s="269"/>
      <c r="B288" s="54"/>
      <c r="C288" s="54"/>
      <c r="D288" s="274"/>
      <c r="E288" s="450"/>
      <c r="F288" s="383"/>
      <c r="G288" s="383"/>
      <c r="H288" s="383"/>
      <c r="I288" s="383"/>
      <c r="J288" s="478"/>
      <c r="K288" s="381">
        <f t="shared" si="9"/>
        <v>0</v>
      </c>
      <c r="L288" s="450"/>
      <c r="M288" s="383"/>
      <c r="N288" s="383"/>
      <c r="O288" s="383"/>
      <c r="P288" s="383"/>
      <c r="Q288" s="478"/>
      <c r="R288" s="381">
        <f t="shared" si="10"/>
        <v>0</v>
      </c>
      <c r="S288" s="450"/>
      <c r="T288" s="387" t="str">
        <f>IFERROR(VLOOKUP(_xlfn.NUMBERVALUE(LEFT(S288,FIND("-",S288)-1)),A2_SaLi!$B$8:$E$507,4,0),IFERROR(VLOOKUP(LEFT(S288,FIND("-",S288)-1),A2_SaLi!$B$8:$E$507,4,0),""))</f>
        <v/>
      </c>
      <c r="U288" s="478"/>
      <c r="V288" s="450"/>
      <c r="W288" s="387" t="str">
        <f>IFERROR(VLOOKUP(_xlfn.NUMBERVALUE(LEFT(V288,FIND("-",V288)-1)),A2_SaLi!$B$8:$E$507,4,0),IFERROR(VLOOKUP(LEFT(V288,FIND("-",V288)-1),A2_SaLi!$B$8:$E$507,4,0),""))</f>
        <v/>
      </c>
      <c r="X288" s="383"/>
      <c r="Y288" s="450"/>
      <c r="Z288" s="387" t="str">
        <f>IFERROR(VLOOKUP(_xlfn.NUMBERVALUE(LEFT(Y288,FIND("-",Y288)-1)),A2_SaLi!$B$8:$E$507,4,0),IFERROR(VLOOKUP(LEFT(Y288,FIND("-",Y288)-1),A2_SaLi!$B$8:$E$507,4,0),""))</f>
        <v/>
      </c>
      <c r="AA288" s="383"/>
      <c r="AB288" s="450"/>
      <c r="AC288" s="387" t="str">
        <f>IFERROR(VLOOKUP(_xlfn.NUMBERVALUE(LEFT(AB288,FIND("-",AB288)-1)),A2_SaLi!$B$8:$E$507,4,0),IFERROR(VLOOKUP(LEFT(AB288,FIND("-",AB288)-1),A2_SaLi!$B$8:$E$507,4,0),""))</f>
        <v/>
      </c>
      <c r="AD288" s="465"/>
    </row>
    <row r="289" spans="1:30" x14ac:dyDescent="0.25">
      <c r="A289" s="269"/>
      <c r="B289" s="54"/>
      <c r="C289" s="54"/>
      <c r="D289" s="274"/>
      <c r="E289" s="450"/>
      <c r="F289" s="383"/>
      <c r="G289" s="383"/>
      <c r="H289" s="383"/>
      <c r="I289" s="383"/>
      <c r="J289" s="478"/>
      <c r="K289" s="381">
        <f t="shared" si="9"/>
        <v>0</v>
      </c>
      <c r="L289" s="450"/>
      <c r="M289" s="383"/>
      <c r="N289" s="383"/>
      <c r="O289" s="383"/>
      <c r="P289" s="383"/>
      <c r="Q289" s="478"/>
      <c r="R289" s="381">
        <f t="shared" si="10"/>
        <v>0</v>
      </c>
      <c r="S289" s="450"/>
      <c r="T289" s="387" t="str">
        <f>IFERROR(VLOOKUP(_xlfn.NUMBERVALUE(LEFT(S289,FIND("-",S289)-1)),A2_SaLi!$B$8:$E$507,4,0),IFERROR(VLOOKUP(LEFT(S289,FIND("-",S289)-1),A2_SaLi!$B$8:$E$507,4,0),""))</f>
        <v/>
      </c>
      <c r="U289" s="478"/>
      <c r="V289" s="450"/>
      <c r="W289" s="387" t="str">
        <f>IFERROR(VLOOKUP(_xlfn.NUMBERVALUE(LEFT(V289,FIND("-",V289)-1)),A2_SaLi!$B$8:$E$507,4,0),IFERROR(VLOOKUP(LEFT(V289,FIND("-",V289)-1),A2_SaLi!$B$8:$E$507,4,0),""))</f>
        <v/>
      </c>
      <c r="X289" s="383"/>
      <c r="Y289" s="450"/>
      <c r="Z289" s="387" t="str">
        <f>IFERROR(VLOOKUP(_xlfn.NUMBERVALUE(LEFT(Y289,FIND("-",Y289)-1)),A2_SaLi!$B$8:$E$507,4,0),IFERROR(VLOOKUP(LEFT(Y289,FIND("-",Y289)-1),A2_SaLi!$B$8:$E$507,4,0),""))</f>
        <v/>
      </c>
      <c r="AA289" s="383"/>
      <c r="AB289" s="450"/>
      <c r="AC289" s="387" t="str">
        <f>IFERROR(VLOOKUP(_xlfn.NUMBERVALUE(LEFT(AB289,FIND("-",AB289)-1)),A2_SaLi!$B$8:$E$507,4,0),IFERROR(VLOOKUP(LEFT(AB289,FIND("-",AB289)-1),A2_SaLi!$B$8:$E$507,4,0),""))</f>
        <v/>
      </c>
      <c r="AD289" s="465"/>
    </row>
    <row r="290" spans="1:30" x14ac:dyDescent="0.25">
      <c r="A290" s="269"/>
      <c r="B290" s="54"/>
      <c r="C290" s="54"/>
      <c r="D290" s="274"/>
      <c r="E290" s="450"/>
      <c r="F290" s="383"/>
      <c r="G290" s="383"/>
      <c r="H290" s="383"/>
      <c r="I290" s="383"/>
      <c r="J290" s="478"/>
      <c r="K290" s="381">
        <f t="shared" si="9"/>
        <v>0</v>
      </c>
      <c r="L290" s="450"/>
      <c r="M290" s="383"/>
      <c r="N290" s="383"/>
      <c r="O290" s="383"/>
      <c r="P290" s="383"/>
      <c r="Q290" s="478"/>
      <c r="R290" s="381">
        <f t="shared" si="10"/>
        <v>0</v>
      </c>
      <c r="S290" s="450"/>
      <c r="T290" s="387" t="str">
        <f>IFERROR(VLOOKUP(_xlfn.NUMBERVALUE(LEFT(S290,FIND("-",S290)-1)),A2_SaLi!$B$8:$E$507,4,0),IFERROR(VLOOKUP(LEFT(S290,FIND("-",S290)-1),A2_SaLi!$B$8:$E$507,4,0),""))</f>
        <v/>
      </c>
      <c r="U290" s="478"/>
      <c r="V290" s="450"/>
      <c r="W290" s="387" t="str">
        <f>IFERROR(VLOOKUP(_xlfn.NUMBERVALUE(LEFT(V290,FIND("-",V290)-1)),A2_SaLi!$B$8:$E$507,4,0),IFERROR(VLOOKUP(LEFT(V290,FIND("-",V290)-1),A2_SaLi!$B$8:$E$507,4,0),""))</f>
        <v/>
      </c>
      <c r="X290" s="383"/>
      <c r="Y290" s="450"/>
      <c r="Z290" s="387" t="str">
        <f>IFERROR(VLOOKUP(_xlfn.NUMBERVALUE(LEFT(Y290,FIND("-",Y290)-1)),A2_SaLi!$B$8:$E$507,4,0),IFERROR(VLOOKUP(LEFT(Y290,FIND("-",Y290)-1),A2_SaLi!$B$8:$E$507,4,0),""))</f>
        <v/>
      </c>
      <c r="AA290" s="383"/>
      <c r="AB290" s="450"/>
      <c r="AC290" s="387" t="str">
        <f>IFERROR(VLOOKUP(_xlfn.NUMBERVALUE(LEFT(AB290,FIND("-",AB290)-1)),A2_SaLi!$B$8:$E$507,4,0),IFERROR(VLOOKUP(LEFT(AB290,FIND("-",AB290)-1),A2_SaLi!$B$8:$E$507,4,0),""))</f>
        <v/>
      </c>
      <c r="AD290" s="465"/>
    </row>
    <row r="291" spans="1:30" x14ac:dyDescent="0.25">
      <c r="A291" s="269"/>
      <c r="B291" s="54"/>
      <c r="C291" s="54"/>
      <c r="D291" s="274"/>
      <c r="E291" s="450"/>
      <c r="F291" s="383"/>
      <c r="G291" s="383"/>
      <c r="H291" s="383"/>
      <c r="I291" s="383"/>
      <c r="J291" s="478"/>
      <c r="K291" s="381">
        <f t="shared" si="9"/>
        <v>0</v>
      </c>
      <c r="L291" s="450"/>
      <c r="M291" s="383"/>
      <c r="N291" s="383"/>
      <c r="O291" s="383"/>
      <c r="P291" s="383"/>
      <c r="Q291" s="478"/>
      <c r="R291" s="381">
        <f t="shared" si="10"/>
        <v>0</v>
      </c>
      <c r="S291" s="450"/>
      <c r="T291" s="387" t="str">
        <f>IFERROR(VLOOKUP(_xlfn.NUMBERVALUE(LEFT(S291,FIND("-",S291)-1)),A2_SaLi!$B$8:$E$507,4,0),IFERROR(VLOOKUP(LEFT(S291,FIND("-",S291)-1),A2_SaLi!$B$8:$E$507,4,0),""))</f>
        <v/>
      </c>
      <c r="U291" s="478"/>
      <c r="V291" s="450"/>
      <c r="W291" s="387" t="str">
        <f>IFERROR(VLOOKUP(_xlfn.NUMBERVALUE(LEFT(V291,FIND("-",V291)-1)),A2_SaLi!$B$8:$E$507,4,0),IFERROR(VLOOKUP(LEFT(V291,FIND("-",V291)-1),A2_SaLi!$B$8:$E$507,4,0),""))</f>
        <v/>
      </c>
      <c r="X291" s="383"/>
      <c r="Y291" s="450"/>
      <c r="Z291" s="387" t="str">
        <f>IFERROR(VLOOKUP(_xlfn.NUMBERVALUE(LEFT(Y291,FIND("-",Y291)-1)),A2_SaLi!$B$8:$E$507,4,0),IFERROR(VLOOKUP(LEFT(Y291,FIND("-",Y291)-1),A2_SaLi!$B$8:$E$507,4,0),""))</f>
        <v/>
      </c>
      <c r="AA291" s="383"/>
      <c r="AB291" s="450"/>
      <c r="AC291" s="387" t="str">
        <f>IFERROR(VLOOKUP(_xlfn.NUMBERVALUE(LEFT(AB291,FIND("-",AB291)-1)),A2_SaLi!$B$8:$E$507,4,0),IFERROR(VLOOKUP(LEFT(AB291,FIND("-",AB291)-1),A2_SaLi!$B$8:$E$507,4,0),""))</f>
        <v/>
      </c>
      <c r="AD291" s="465"/>
    </row>
    <row r="292" spans="1:30" x14ac:dyDescent="0.25">
      <c r="A292" s="269"/>
      <c r="B292" s="54"/>
      <c r="C292" s="54"/>
      <c r="D292" s="274"/>
      <c r="E292" s="450"/>
      <c r="F292" s="383"/>
      <c r="G292" s="383"/>
      <c r="H292" s="383"/>
      <c r="I292" s="383"/>
      <c r="J292" s="478"/>
      <c r="K292" s="381">
        <f t="shared" si="9"/>
        <v>0</v>
      </c>
      <c r="L292" s="450"/>
      <c r="M292" s="383"/>
      <c r="N292" s="383"/>
      <c r="O292" s="383"/>
      <c r="P292" s="383"/>
      <c r="Q292" s="478"/>
      <c r="R292" s="381">
        <f t="shared" si="10"/>
        <v>0</v>
      </c>
      <c r="S292" s="450"/>
      <c r="T292" s="387" t="str">
        <f>IFERROR(VLOOKUP(_xlfn.NUMBERVALUE(LEFT(S292,FIND("-",S292)-1)),A2_SaLi!$B$8:$E$507,4,0),IFERROR(VLOOKUP(LEFT(S292,FIND("-",S292)-1),A2_SaLi!$B$8:$E$507,4,0),""))</f>
        <v/>
      </c>
      <c r="U292" s="478"/>
      <c r="V292" s="450"/>
      <c r="W292" s="387" t="str">
        <f>IFERROR(VLOOKUP(_xlfn.NUMBERVALUE(LEFT(V292,FIND("-",V292)-1)),A2_SaLi!$B$8:$E$507,4,0),IFERROR(VLOOKUP(LEFT(V292,FIND("-",V292)-1),A2_SaLi!$B$8:$E$507,4,0),""))</f>
        <v/>
      </c>
      <c r="X292" s="383"/>
      <c r="Y292" s="450"/>
      <c r="Z292" s="387" t="str">
        <f>IFERROR(VLOOKUP(_xlfn.NUMBERVALUE(LEFT(Y292,FIND("-",Y292)-1)),A2_SaLi!$B$8:$E$507,4,0),IFERROR(VLOOKUP(LEFT(Y292,FIND("-",Y292)-1),A2_SaLi!$B$8:$E$507,4,0),""))</f>
        <v/>
      </c>
      <c r="AA292" s="383"/>
      <c r="AB292" s="450"/>
      <c r="AC292" s="387" t="str">
        <f>IFERROR(VLOOKUP(_xlfn.NUMBERVALUE(LEFT(AB292,FIND("-",AB292)-1)),A2_SaLi!$B$8:$E$507,4,0),IFERROR(VLOOKUP(LEFT(AB292,FIND("-",AB292)-1),A2_SaLi!$B$8:$E$507,4,0),""))</f>
        <v/>
      </c>
      <c r="AD292" s="465"/>
    </row>
    <row r="293" spans="1:30" x14ac:dyDescent="0.25">
      <c r="A293" s="269"/>
      <c r="B293" s="54"/>
      <c r="C293" s="54"/>
      <c r="D293" s="274"/>
      <c r="E293" s="450"/>
      <c r="F293" s="383"/>
      <c r="G293" s="383"/>
      <c r="H293" s="383"/>
      <c r="I293" s="383"/>
      <c r="J293" s="478"/>
      <c r="K293" s="381">
        <f t="shared" si="9"/>
        <v>0</v>
      </c>
      <c r="L293" s="450"/>
      <c r="M293" s="383"/>
      <c r="N293" s="383"/>
      <c r="O293" s="383"/>
      <c r="P293" s="383"/>
      <c r="Q293" s="478"/>
      <c r="R293" s="381">
        <f t="shared" si="10"/>
        <v>0</v>
      </c>
      <c r="S293" s="450"/>
      <c r="T293" s="387" t="str">
        <f>IFERROR(VLOOKUP(_xlfn.NUMBERVALUE(LEFT(S293,FIND("-",S293)-1)),A2_SaLi!$B$8:$E$507,4,0),IFERROR(VLOOKUP(LEFT(S293,FIND("-",S293)-1),A2_SaLi!$B$8:$E$507,4,0),""))</f>
        <v/>
      </c>
      <c r="U293" s="478"/>
      <c r="V293" s="450"/>
      <c r="W293" s="387" t="str">
        <f>IFERROR(VLOOKUP(_xlfn.NUMBERVALUE(LEFT(V293,FIND("-",V293)-1)),A2_SaLi!$B$8:$E$507,4,0),IFERROR(VLOOKUP(LEFT(V293,FIND("-",V293)-1),A2_SaLi!$B$8:$E$507,4,0),""))</f>
        <v/>
      </c>
      <c r="X293" s="383"/>
      <c r="Y293" s="450"/>
      <c r="Z293" s="387" t="str">
        <f>IFERROR(VLOOKUP(_xlfn.NUMBERVALUE(LEFT(Y293,FIND("-",Y293)-1)),A2_SaLi!$B$8:$E$507,4,0),IFERROR(VLOOKUP(LEFT(Y293,FIND("-",Y293)-1),A2_SaLi!$B$8:$E$507,4,0),""))</f>
        <v/>
      </c>
      <c r="AA293" s="383"/>
      <c r="AB293" s="450"/>
      <c r="AC293" s="387" t="str">
        <f>IFERROR(VLOOKUP(_xlfn.NUMBERVALUE(LEFT(AB293,FIND("-",AB293)-1)),A2_SaLi!$B$8:$E$507,4,0),IFERROR(VLOOKUP(LEFT(AB293,FIND("-",AB293)-1),A2_SaLi!$B$8:$E$507,4,0),""))</f>
        <v/>
      </c>
      <c r="AD293" s="465"/>
    </row>
    <row r="294" spans="1:30" x14ac:dyDescent="0.25">
      <c r="A294" s="269"/>
      <c r="B294" s="54"/>
      <c r="C294" s="54"/>
      <c r="D294" s="274"/>
      <c r="E294" s="450"/>
      <c r="F294" s="383"/>
      <c r="G294" s="383"/>
      <c r="H294" s="383"/>
      <c r="I294" s="383"/>
      <c r="J294" s="478"/>
      <c r="K294" s="381">
        <f t="shared" si="9"/>
        <v>0</v>
      </c>
      <c r="L294" s="450"/>
      <c r="M294" s="383"/>
      <c r="N294" s="383"/>
      <c r="O294" s="383"/>
      <c r="P294" s="383"/>
      <c r="Q294" s="478"/>
      <c r="R294" s="381">
        <f t="shared" si="10"/>
        <v>0</v>
      </c>
      <c r="S294" s="450"/>
      <c r="T294" s="387" t="str">
        <f>IFERROR(VLOOKUP(_xlfn.NUMBERVALUE(LEFT(S294,FIND("-",S294)-1)),A2_SaLi!$B$8:$E$507,4,0),IFERROR(VLOOKUP(LEFT(S294,FIND("-",S294)-1),A2_SaLi!$B$8:$E$507,4,0),""))</f>
        <v/>
      </c>
      <c r="U294" s="478"/>
      <c r="V294" s="450"/>
      <c r="W294" s="387" t="str">
        <f>IFERROR(VLOOKUP(_xlfn.NUMBERVALUE(LEFT(V294,FIND("-",V294)-1)),A2_SaLi!$B$8:$E$507,4,0),IFERROR(VLOOKUP(LEFT(V294,FIND("-",V294)-1),A2_SaLi!$B$8:$E$507,4,0),""))</f>
        <v/>
      </c>
      <c r="X294" s="383"/>
      <c r="Y294" s="450"/>
      <c r="Z294" s="387" t="str">
        <f>IFERROR(VLOOKUP(_xlfn.NUMBERVALUE(LEFT(Y294,FIND("-",Y294)-1)),A2_SaLi!$B$8:$E$507,4,0),IFERROR(VLOOKUP(LEFT(Y294,FIND("-",Y294)-1),A2_SaLi!$B$8:$E$507,4,0),""))</f>
        <v/>
      </c>
      <c r="AA294" s="383"/>
      <c r="AB294" s="450"/>
      <c r="AC294" s="387" t="str">
        <f>IFERROR(VLOOKUP(_xlfn.NUMBERVALUE(LEFT(AB294,FIND("-",AB294)-1)),A2_SaLi!$B$8:$E$507,4,0),IFERROR(VLOOKUP(LEFT(AB294,FIND("-",AB294)-1),A2_SaLi!$B$8:$E$507,4,0),""))</f>
        <v/>
      </c>
      <c r="AD294" s="465"/>
    </row>
    <row r="295" spans="1:30" x14ac:dyDescent="0.25">
      <c r="A295" s="269"/>
      <c r="B295" s="54"/>
      <c r="C295" s="54"/>
      <c r="D295" s="274"/>
      <c r="E295" s="450"/>
      <c r="F295" s="383"/>
      <c r="G295" s="383"/>
      <c r="H295" s="383"/>
      <c r="I295" s="383"/>
      <c r="J295" s="478"/>
      <c r="K295" s="381">
        <f t="shared" si="9"/>
        <v>0</v>
      </c>
      <c r="L295" s="450"/>
      <c r="M295" s="383"/>
      <c r="N295" s="383"/>
      <c r="O295" s="383"/>
      <c r="P295" s="383"/>
      <c r="Q295" s="478"/>
      <c r="R295" s="381">
        <f t="shared" si="10"/>
        <v>0</v>
      </c>
      <c r="S295" s="450"/>
      <c r="T295" s="387" t="str">
        <f>IFERROR(VLOOKUP(_xlfn.NUMBERVALUE(LEFT(S295,FIND("-",S295)-1)),A2_SaLi!$B$8:$E$507,4,0),IFERROR(VLOOKUP(LEFT(S295,FIND("-",S295)-1),A2_SaLi!$B$8:$E$507,4,0),""))</f>
        <v/>
      </c>
      <c r="U295" s="478"/>
      <c r="V295" s="450"/>
      <c r="W295" s="387" t="str">
        <f>IFERROR(VLOOKUP(_xlfn.NUMBERVALUE(LEFT(V295,FIND("-",V295)-1)),A2_SaLi!$B$8:$E$507,4,0),IFERROR(VLOOKUP(LEFT(V295,FIND("-",V295)-1),A2_SaLi!$B$8:$E$507,4,0),""))</f>
        <v/>
      </c>
      <c r="X295" s="383"/>
      <c r="Y295" s="450"/>
      <c r="Z295" s="387" t="str">
        <f>IFERROR(VLOOKUP(_xlfn.NUMBERVALUE(LEFT(Y295,FIND("-",Y295)-1)),A2_SaLi!$B$8:$E$507,4,0),IFERROR(VLOOKUP(LEFT(Y295,FIND("-",Y295)-1),A2_SaLi!$B$8:$E$507,4,0),""))</f>
        <v/>
      </c>
      <c r="AA295" s="383"/>
      <c r="AB295" s="450"/>
      <c r="AC295" s="387" t="str">
        <f>IFERROR(VLOOKUP(_xlfn.NUMBERVALUE(LEFT(AB295,FIND("-",AB295)-1)),A2_SaLi!$B$8:$E$507,4,0),IFERROR(VLOOKUP(LEFT(AB295,FIND("-",AB295)-1),A2_SaLi!$B$8:$E$507,4,0),""))</f>
        <v/>
      </c>
      <c r="AD295" s="465"/>
    </row>
    <row r="296" spans="1:30" x14ac:dyDescent="0.25">
      <c r="A296" s="269"/>
      <c r="B296" s="54"/>
      <c r="C296" s="54"/>
      <c r="D296" s="274"/>
      <c r="E296" s="450"/>
      <c r="F296" s="383"/>
      <c r="G296" s="383"/>
      <c r="H296" s="383"/>
      <c r="I296" s="383"/>
      <c r="J296" s="478"/>
      <c r="K296" s="381">
        <f t="shared" si="9"/>
        <v>0</v>
      </c>
      <c r="L296" s="450"/>
      <c r="M296" s="383"/>
      <c r="N296" s="383"/>
      <c r="O296" s="383"/>
      <c r="P296" s="383"/>
      <c r="Q296" s="478"/>
      <c r="R296" s="381">
        <f t="shared" si="10"/>
        <v>0</v>
      </c>
      <c r="S296" s="450"/>
      <c r="T296" s="387" t="str">
        <f>IFERROR(VLOOKUP(_xlfn.NUMBERVALUE(LEFT(S296,FIND("-",S296)-1)),A2_SaLi!$B$8:$E$507,4,0),IFERROR(VLOOKUP(LEFT(S296,FIND("-",S296)-1),A2_SaLi!$B$8:$E$507,4,0),""))</f>
        <v/>
      </c>
      <c r="U296" s="478"/>
      <c r="V296" s="450"/>
      <c r="W296" s="387" t="str">
        <f>IFERROR(VLOOKUP(_xlfn.NUMBERVALUE(LEFT(V296,FIND("-",V296)-1)),A2_SaLi!$B$8:$E$507,4,0),IFERROR(VLOOKUP(LEFT(V296,FIND("-",V296)-1),A2_SaLi!$B$8:$E$507,4,0),""))</f>
        <v/>
      </c>
      <c r="X296" s="383"/>
      <c r="Y296" s="450"/>
      <c r="Z296" s="387" t="str">
        <f>IFERROR(VLOOKUP(_xlfn.NUMBERVALUE(LEFT(Y296,FIND("-",Y296)-1)),A2_SaLi!$B$8:$E$507,4,0),IFERROR(VLOOKUP(LEFT(Y296,FIND("-",Y296)-1),A2_SaLi!$B$8:$E$507,4,0),""))</f>
        <v/>
      </c>
      <c r="AA296" s="383"/>
      <c r="AB296" s="450"/>
      <c r="AC296" s="387" t="str">
        <f>IFERROR(VLOOKUP(_xlfn.NUMBERVALUE(LEFT(AB296,FIND("-",AB296)-1)),A2_SaLi!$B$8:$E$507,4,0),IFERROR(VLOOKUP(LEFT(AB296,FIND("-",AB296)-1),A2_SaLi!$B$8:$E$507,4,0),""))</f>
        <v/>
      </c>
      <c r="AD296" s="465"/>
    </row>
    <row r="297" spans="1:30" x14ac:dyDescent="0.25">
      <c r="A297" s="269"/>
      <c r="B297" s="54"/>
      <c r="C297" s="54"/>
      <c r="D297" s="274"/>
      <c r="E297" s="450"/>
      <c r="F297" s="383"/>
      <c r="G297" s="383"/>
      <c r="H297" s="383"/>
      <c r="I297" s="383"/>
      <c r="J297" s="478"/>
      <c r="K297" s="381">
        <f t="shared" si="9"/>
        <v>0</v>
      </c>
      <c r="L297" s="450"/>
      <c r="M297" s="383"/>
      <c r="N297" s="383"/>
      <c r="O297" s="383"/>
      <c r="P297" s="383"/>
      <c r="Q297" s="478"/>
      <c r="R297" s="381">
        <f t="shared" si="10"/>
        <v>0</v>
      </c>
      <c r="S297" s="450"/>
      <c r="T297" s="387" t="str">
        <f>IFERROR(VLOOKUP(_xlfn.NUMBERVALUE(LEFT(S297,FIND("-",S297)-1)),A2_SaLi!$B$8:$E$507,4,0),IFERROR(VLOOKUP(LEFT(S297,FIND("-",S297)-1),A2_SaLi!$B$8:$E$507,4,0),""))</f>
        <v/>
      </c>
      <c r="U297" s="478"/>
      <c r="V297" s="450"/>
      <c r="W297" s="387" t="str">
        <f>IFERROR(VLOOKUP(_xlfn.NUMBERVALUE(LEFT(V297,FIND("-",V297)-1)),A2_SaLi!$B$8:$E$507,4,0),IFERROR(VLOOKUP(LEFT(V297,FIND("-",V297)-1),A2_SaLi!$B$8:$E$507,4,0),""))</f>
        <v/>
      </c>
      <c r="X297" s="383"/>
      <c r="Y297" s="450"/>
      <c r="Z297" s="387" t="str">
        <f>IFERROR(VLOOKUP(_xlfn.NUMBERVALUE(LEFT(Y297,FIND("-",Y297)-1)),A2_SaLi!$B$8:$E$507,4,0),IFERROR(VLOOKUP(LEFT(Y297,FIND("-",Y297)-1),A2_SaLi!$B$8:$E$507,4,0),""))</f>
        <v/>
      </c>
      <c r="AA297" s="383"/>
      <c r="AB297" s="450"/>
      <c r="AC297" s="387" t="str">
        <f>IFERROR(VLOOKUP(_xlfn.NUMBERVALUE(LEFT(AB297,FIND("-",AB297)-1)),A2_SaLi!$B$8:$E$507,4,0),IFERROR(VLOOKUP(LEFT(AB297,FIND("-",AB297)-1),A2_SaLi!$B$8:$E$507,4,0),""))</f>
        <v/>
      </c>
      <c r="AD297" s="465"/>
    </row>
    <row r="298" spans="1:30" x14ac:dyDescent="0.25">
      <c r="A298" s="269"/>
      <c r="B298" s="54"/>
      <c r="C298" s="54"/>
      <c r="D298" s="274"/>
      <c r="E298" s="450"/>
      <c r="F298" s="383"/>
      <c r="G298" s="383"/>
      <c r="H298" s="383"/>
      <c r="I298" s="383"/>
      <c r="J298" s="478"/>
      <c r="K298" s="381">
        <f t="shared" si="9"/>
        <v>0</v>
      </c>
      <c r="L298" s="450"/>
      <c r="M298" s="383"/>
      <c r="N298" s="383"/>
      <c r="O298" s="383"/>
      <c r="P298" s="383"/>
      <c r="Q298" s="478"/>
      <c r="R298" s="381">
        <f t="shared" si="10"/>
        <v>0</v>
      </c>
      <c r="S298" s="450"/>
      <c r="T298" s="387" t="str">
        <f>IFERROR(VLOOKUP(_xlfn.NUMBERVALUE(LEFT(S298,FIND("-",S298)-1)),A2_SaLi!$B$8:$E$507,4,0),IFERROR(VLOOKUP(LEFT(S298,FIND("-",S298)-1),A2_SaLi!$B$8:$E$507,4,0),""))</f>
        <v/>
      </c>
      <c r="U298" s="478"/>
      <c r="V298" s="450"/>
      <c r="W298" s="387" t="str">
        <f>IFERROR(VLOOKUP(_xlfn.NUMBERVALUE(LEFT(V298,FIND("-",V298)-1)),A2_SaLi!$B$8:$E$507,4,0),IFERROR(VLOOKUP(LEFT(V298,FIND("-",V298)-1),A2_SaLi!$B$8:$E$507,4,0),""))</f>
        <v/>
      </c>
      <c r="X298" s="383"/>
      <c r="Y298" s="450"/>
      <c r="Z298" s="387" t="str">
        <f>IFERROR(VLOOKUP(_xlfn.NUMBERVALUE(LEFT(Y298,FIND("-",Y298)-1)),A2_SaLi!$B$8:$E$507,4,0),IFERROR(VLOOKUP(LEFT(Y298,FIND("-",Y298)-1),A2_SaLi!$B$8:$E$507,4,0),""))</f>
        <v/>
      </c>
      <c r="AA298" s="383"/>
      <c r="AB298" s="450"/>
      <c r="AC298" s="387" t="str">
        <f>IFERROR(VLOOKUP(_xlfn.NUMBERVALUE(LEFT(AB298,FIND("-",AB298)-1)),A2_SaLi!$B$8:$E$507,4,0),IFERROR(VLOOKUP(LEFT(AB298,FIND("-",AB298)-1),A2_SaLi!$B$8:$E$507,4,0),""))</f>
        <v/>
      </c>
      <c r="AD298" s="465"/>
    </row>
    <row r="299" spans="1:30" x14ac:dyDescent="0.25">
      <c r="A299" s="269"/>
      <c r="B299" s="54"/>
      <c r="C299" s="54"/>
      <c r="D299" s="274"/>
      <c r="E299" s="450"/>
      <c r="F299" s="383"/>
      <c r="G299" s="383"/>
      <c r="H299" s="383"/>
      <c r="I299" s="383"/>
      <c r="J299" s="478"/>
      <c r="K299" s="381">
        <f t="shared" si="9"/>
        <v>0</v>
      </c>
      <c r="L299" s="450"/>
      <c r="M299" s="383"/>
      <c r="N299" s="383"/>
      <c r="O299" s="383"/>
      <c r="P299" s="383"/>
      <c r="Q299" s="478"/>
      <c r="R299" s="381">
        <f t="shared" si="10"/>
        <v>0</v>
      </c>
      <c r="S299" s="450"/>
      <c r="T299" s="387" t="str">
        <f>IFERROR(VLOOKUP(_xlfn.NUMBERVALUE(LEFT(S299,FIND("-",S299)-1)),A2_SaLi!$B$8:$E$507,4,0),IFERROR(VLOOKUP(LEFT(S299,FIND("-",S299)-1),A2_SaLi!$B$8:$E$507,4,0),""))</f>
        <v/>
      </c>
      <c r="U299" s="478"/>
      <c r="V299" s="450"/>
      <c r="W299" s="387" t="str">
        <f>IFERROR(VLOOKUP(_xlfn.NUMBERVALUE(LEFT(V299,FIND("-",V299)-1)),A2_SaLi!$B$8:$E$507,4,0),IFERROR(VLOOKUP(LEFT(V299,FIND("-",V299)-1),A2_SaLi!$B$8:$E$507,4,0),""))</f>
        <v/>
      </c>
      <c r="X299" s="383"/>
      <c r="Y299" s="450"/>
      <c r="Z299" s="387" t="str">
        <f>IFERROR(VLOOKUP(_xlfn.NUMBERVALUE(LEFT(Y299,FIND("-",Y299)-1)),A2_SaLi!$B$8:$E$507,4,0),IFERROR(VLOOKUP(LEFT(Y299,FIND("-",Y299)-1),A2_SaLi!$B$8:$E$507,4,0),""))</f>
        <v/>
      </c>
      <c r="AA299" s="383"/>
      <c r="AB299" s="450"/>
      <c r="AC299" s="387" t="str">
        <f>IFERROR(VLOOKUP(_xlfn.NUMBERVALUE(LEFT(AB299,FIND("-",AB299)-1)),A2_SaLi!$B$8:$E$507,4,0),IFERROR(VLOOKUP(LEFT(AB299,FIND("-",AB299)-1),A2_SaLi!$B$8:$E$507,4,0),""))</f>
        <v/>
      </c>
      <c r="AD299" s="465"/>
    </row>
    <row r="300" spans="1:30" x14ac:dyDescent="0.25">
      <c r="A300" s="269"/>
      <c r="B300" s="54"/>
      <c r="C300" s="54"/>
      <c r="D300" s="274"/>
      <c r="E300" s="450"/>
      <c r="F300" s="383"/>
      <c r="G300" s="383"/>
      <c r="H300" s="383"/>
      <c r="I300" s="383"/>
      <c r="J300" s="478"/>
      <c r="K300" s="381">
        <f t="shared" si="9"/>
        <v>0</v>
      </c>
      <c r="L300" s="450"/>
      <c r="M300" s="383"/>
      <c r="N300" s="383"/>
      <c r="O300" s="383"/>
      <c r="P300" s="383"/>
      <c r="Q300" s="478"/>
      <c r="R300" s="381">
        <f t="shared" si="10"/>
        <v>0</v>
      </c>
      <c r="S300" s="450"/>
      <c r="T300" s="387" t="str">
        <f>IFERROR(VLOOKUP(_xlfn.NUMBERVALUE(LEFT(S300,FIND("-",S300)-1)),A2_SaLi!$B$8:$E$507,4,0),IFERROR(VLOOKUP(LEFT(S300,FIND("-",S300)-1),A2_SaLi!$B$8:$E$507,4,0),""))</f>
        <v/>
      </c>
      <c r="U300" s="478"/>
      <c r="V300" s="450"/>
      <c r="W300" s="387" t="str">
        <f>IFERROR(VLOOKUP(_xlfn.NUMBERVALUE(LEFT(V300,FIND("-",V300)-1)),A2_SaLi!$B$8:$E$507,4,0),IFERROR(VLOOKUP(LEFT(V300,FIND("-",V300)-1),A2_SaLi!$B$8:$E$507,4,0),""))</f>
        <v/>
      </c>
      <c r="X300" s="383"/>
      <c r="Y300" s="450"/>
      <c r="Z300" s="387" t="str">
        <f>IFERROR(VLOOKUP(_xlfn.NUMBERVALUE(LEFT(Y300,FIND("-",Y300)-1)),A2_SaLi!$B$8:$E$507,4,0),IFERROR(VLOOKUP(LEFT(Y300,FIND("-",Y300)-1),A2_SaLi!$B$8:$E$507,4,0),""))</f>
        <v/>
      </c>
      <c r="AA300" s="383"/>
      <c r="AB300" s="450"/>
      <c r="AC300" s="387" t="str">
        <f>IFERROR(VLOOKUP(_xlfn.NUMBERVALUE(LEFT(AB300,FIND("-",AB300)-1)),A2_SaLi!$B$8:$E$507,4,0),IFERROR(VLOOKUP(LEFT(AB300,FIND("-",AB300)-1),A2_SaLi!$B$8:$E$507,4,0),""))</f>
        <v/>
      </c>
      <c r="AD300" s="465"/>
    </row>
    <row r="301" spans="1:30" x14ac:dyDescent="0.25">
      <c r="A301" s="269"/>
      <c r="B301" s="54"/>
      <c r="C301" s="54"/>
      <c r="D301" s="274"/>
      <c r="E301" s="450"/>
      <c r="F301" s="383"/>
      <c r="G301" s="383"/>
      <c r="H301" s="383"/>
      <c r="I301" s="383"/>
      <c r="J301" s="478"/>
      <c r="K301" s="381">
        <f t="shared" si="9"/>
        <v>0</v>
      </c>
      <c r="L301" s="450"/>
      <c r="M301" s="383"/>
      <c r="N301" s="383"/>
      <c r="O301" s="383"/>
      <c r="P301" s="383"/>
      <c r="Q301" s="478"/>
      <c r="R301" s="381">
        <f t="shared" si="10"/>
        <v>0</v>
      </c>
      <c r="S301" s="450"/>
      <c r="T301" s="387" t="str">
        <f>IFERROR(VLOOKUP(_xlfn.NUMBERVALUE(LEFT(S301,FIND("-",S301)-1)),A2_SaLi!$B$8:$E$507,4,0),IFERROR(VLOOKUP(LEFT(S301,FIND("-",S301)-1),A2_SaLi!$B$8:$E$507,4,0),""))</f>
        <v/>
      </c>
      <c r="U301" s="478"/>
      <c r="V301" s="450"/>
      <c r="W301" s="387" t="str">
        <f>IFERROR(VLOOKUP(_xlfn.NUMBERVALUE(LEFT(V301,FIND("-",V301)-1)),A2_SaLi!$B$8:$E$507,4,0),IFERROR(VLOOKUP(LEFT(V301,FIND("-",V301)-1),A2_SaLi!$B$8:$E$507,4,0),""))</f>
        <v/>
      </c>
      <c r="X301" s="383"/>
      <c r="Y301" s="450"/>
      <c r="Z301" s="387" t="str">
        <f>IFERROR(VLOOKUP(_xlfn.NUMBERVALUE(LEFT(Y301,FIND("-",Y301)-1)),A2_SaLi!$B$8:$E$507,4,0),IFERROR(VLOOKUP(LEFT(Y301,FIND("-",Y301)-1),A2_SaLi!$B$8:$E$507,4,0),""))</f>
        <v/>
      </c>
      <c r="AA301" s="383"/>
      <c r="AB301" s="450"/>
      <c r="AC301" s="387" t="str">
        <f>IFERROR(VLOOKUP(_xlfn.NUMBERVALUE(LEFT(AB301,FIND("-",AB301)-1)),A2_SaLi!$B$8:$E$507,4,0),IFERROR(VLOOKUP(LEFT(AB301,FIND("-",AB301)-1),A2_SaLi!$B$8:$E$507,4,0),""))</f>
        <v/>
      </c>
      <c r="AD301" s="465"/>
    </row>
    <row r="302" spans="1:30" x14ac:dyDescent="0.25">
      <c r="A302" s="269"/>
      <c r="B302" s="54"/>
      <c r="C302" s="54"/>
      <c r="D302" s="274"/>
      <c r="E302" s="450"/>
      <c r="F302" s="383"/>
      <c r="G302" s="383"/>
      <c r="H302" s="383"/>
      <c r="I302" s="383"/>
      <c r="J302" s="478"/>
      <c r="K302" s="381">
        <f t="shared" si="9"/>
        <v>0</v>
      </c>
      <c r="L302" s="450"/>
      <c r="M302" s="383"/>
      <c r="N302" s="383"/>
      <c r="O302" s="383"/>
      <c r="P302" s="383"/>
      <c r="Q302" s="478"/>
      <c r="R302" s="381">
        <f t="shared" si="10"/>
        <v>0</v>
      </c>
      <c r="S302" s="450"/>
      <c r="T302" s="387" t="str">
        <f>IFERROR(VLOOKUP(_xlfn.NUMBERVALUE(LEFT(S302,FIND("-",S302)-1)),A2_SaLi!$B$8:$E$507,4,0),IFERROR(VLOOKUP(LEFT(S302,FIND("-",S302)-1),A2_SaLi!$B$8:$E$507,4,0),""))</f>
        <v/>
      </c>
      <c r="U302" s="478"/>
      <c r="V302" s="450"/>
      <c r="W302" s="387" t="str">
        <f>IFERROR(VLOOKUP(_xlfn.NUMBERVALUE(LEFT(V302,FIND("-",V302)-1)),A2_SaLi!$B$8:$E$507,4,0),IFERROR(VLOOKUP(LEFT(V302,FIND("-",V302)-1),A2_SaLi!$B$8:$E$507,4,0),""))</f>
        <v/>
      </c>
      <c r="X302" s="383"/>
      <c r="Y302" s="450"/>
      <c r="Z302" s="387" t="str">
        <f>IFERROR(VLOOKUP(_xlfn.NUMBERVALUE(LEFT(Y302,FIND("-",Y302)-1)),A2_SaLi!$B$8:$E$507,4,0),IFERROR(VLOOKUP(LEFT(Y302,FIND("-",Y302)-1),A2_SaLi!$B$8:$E$507,4,0),""))</f>
        <v/>
      </c>
      <c r="AA302" s="383"/>
      <c r="AB302" s="450"/>
      <c r="AC302" s="387" t="str">
        <f>IFERROR(VLOOKUP(_xlfn.NUMBERVALUE(LEFT(AB302,FIND("-",AB302)-1)),A2_SaLi!$B$8:$E$507,4,0),IFERROR(VLOOKUP(LEFT(AB302,FIND("-",AB302)-1),A2_SaLi!$B$8:$E$507,4,0),""))</f>
        <v/>
      </c>
      <c r="AD302" s="465"/>
    </row>
    <row r="303" spans="1:30" x14ac:dyDescent="0.25">
      <c r="A303" s="269"/>
      <c r="B303" s="54"/>
      <c r="C303" s="54"/>
      <c r="D303" s="274"/>
      <c r="E303" s="450"/>
      <c r="F303" s="383"/>
      <c r="G303" s="383"/>
      <c r="H303" s="383"/>
      <c r="I303" s="383"/>
      <c r="J303" s="478"/>
      <c r="K303" s="381">
        <f t="shared" si="9"/>
        <v>0</v>
      </c>
      <c r="L303" s="450"/>
      <c r="M303" s="383"/>
      <c r="N303" s="383"/>
      <c r="O303" s="383"/>
      <c r="P303" s="383"/>
      <c r="Q303" s="478"/>
      <c r="R303" s="381">
        <f t="shared" si="10"/>
        <v>0</v>
      </c>
      <c r="S303" s="450"/>
      <c r="T303" s="387" t="str">
        <f>IFERROR(VLOOKUP(_xlfn.NUMBERVALUE(LEFT(S303,FIND("-",S303)-1)),A2_SaLi!$B$8:$E$507,4,0),IFERROR(VLOOKUP(LEFT(S303,FIND("-",S303)-1),A2_SaLi!$B$8:$E$507,4,0),""))</f>
        <v/>
      </c>
      <c r="U303" s="478"/>
      <c r="V303" s="450"/>
      <c r="W303" s="387" t="str">
        <f>IFERROR(VLOOKUP(_xlfn.NUMBERVALUE(LEFT(V303,FIND("-",V303)-1)),A2_SaLi!$B$8:$E$507,4,0),IFERROR(VLOOKUP(LEFT(V303,FIND("-",V303)-1),A2_SaLi!$B$8:$E$507,4,0),""))</f>
        <v/>
      </c>
      <c r="X303" s="383"/>
      <c r="Y303" s="450"/>
      <c r="Z303" s="387" t="str">
        <f>IFERROR(VLOOKUP(_xlfn.NUMBERVALUE(LEFT(Y303,FIND("-",Y303)-1)),A2_SaLi!$B$8:$E$507,4,0),IFERROR(VLOOKUP(LEFT(Y303,FIND("-",Y303)-1),A2_SaLi!$B$8:$E$507,4,0),""))</f>
        <v/>
      </c>
      <c r="AA303" s="383"/>
      <c r="AB303" s="450"/>
      <c r="AC303" s="387" t="str">
        <f>IFERROR(VLOOKUP(_xlfn.NUMBERVALUE(LEFT(AB303,FIND("-",AB303)-1)),A2_SaLi!$B$8:$E$507,4,0),IFERROR(VLOOKUP(LEFT(AB303,FIND("-",AB303)-1),A2_SaLi!$B$8:$E$507,4,0),""))</f>
        <v/>
      </c>
      <c r="AD303" s="465"/>
    </row>
    <row r="304" spans="1:30" x14ac:dyDescent="0.25">
      <c r="A304" s="269"/>
      <c r="B304" s="54"/>
      <c r="C304" s="54"/>
      <c r="D304" s="274"/>
      <c r="E304" s="450"/>
      <c r="F304" s="383"/>
      <c r="G304" s="383"/>
      <c r="H304" s="383"/>
      <c r="I304" s="383"/>
      <c r="J304" s="478"/>
      <c r="K304" s="381">
        <f t="shared" si="9"/>
        <v>0</v>
      </c>
      <c r="L304" s="450"/>
      <c r="M304" s="383"/>
      <c r="N304" s="383"/>
      <c r="O304" s="383"/>
      <c r="P304" s="383"/>
      <c r="Q304" s="478"/>
      <c r="R304" s="381">
        <f t="shared" si="10"/>
        <v>0</v>
      </c>
      <c r="S304" s="450"/>
      <c r="T304" s="387" t="str">
        <f>IFERROR(VLOOKUP(_xlfn.NUMBERVALUE(LEFT(S304,FIND("-",S304)-1)),A2_SaLi!$B$8:$E$507,4,0),IFERROR(VLOOKUP(LEFT(S304,FIND("-",S304)-1),A2_SaLi!$B$8:$E$507,4,0),""))</f>
        <v/>
      </c>
      <c r="U304" s="478"/>
      <c r="V304" s="450"/>
      <c r="W304" s="387" t="str">
        <f>IFERROR(VLOOKUP(_xlfn.NUMBERVALUE(LEFT(V304,FIND("-",V304)-1)),A2_SaLi!$B$8:$E$507,4,0),IFERROR(VLOOKUP(LEFT(V304,FIND("-",V304)-1),A2_SaLi!$B$8:$E$507,4,0),""))</f>
        <v/>
      </c>
      <c r="X304" s="383"/>
      <c r="Y304" s="450"/>
      <c r="Z304" s="387" t="str">
        <f>IFERROR(VLOOKUP(_xlfn.NUMBERVALUE(LEFT(Y304,FIND("-",Y304)-1)),A2_SaLi!$B$8:$E$507,4,0),IFERROR(VLOOKUP(LEFT(Y304,FIND("-",Y304)-1),A2_SaLi!$B$8:$E$507,4,0),""))</f>
        <v/>
      </c>
      <c r="AA304" s="383"/>
      <c r="AB304" s="450"/>
      <c r="AC304" s="387" t="str">
        <f>IFERROR(VLOOKUP(_xlfn.NUMBERVALUE(LEFT(AB304,FIND("-",AB304)-1)),A2_SaLi!$B$8:$E$507,4,0),IFERROR(VLOOKUP(LEFT(AB304,FIND("-",AB304)-1),A2_SaLi!$B$8:$E$507,4,0),""))</f>
        <v/>
      </c>
      <c r="AD304" s="465"/>
    </row>
    <row r="305" spans="1:30" x14ac:dyDescent="0.25">
      <c r="A305" s="269"/>
      <c r="B305" s="54"/>
      <c r="C305" s="54"/>
      <c r="D305" s="274"/>
      <c r="E305" s="450"/>
      <c r="F305" s="383"/>
      <c r="G305" s="383"/>
      <c r="H305" s="383"/>
      <c r="I305" s="383"/>
      <c r="J305" s="478"/>
      <c r="K305" s="381">
        <f t="shared" si="9"/>
        <v>0</v>
      </c>
      <c r="L305" s="450"/>
      <c r="M305" s="383"/>
      <c r="N305" s="383"/>
      <c r="O305" s="383"/>
      <c r="P305" s="383"/>
      <c r="Q305" s="478"/>
      <c r="R305" s="381">
        <f t="shared" si="10"/>
        <v>0</v>
      </c>
      <c r="S305" s="450"/>
      <c r="T305" s="387" t="str">
        <f>IFERROR(VLOOKUP(_xlfn.NUMBERVALUE(LEFT(S305,FIND("-",S305)-1)),A2_SaLi!$B$8:$E$507,4,0),IFERROR(VLOOKUP(LEFT(S305,FIND("-",S305)-1),A2_SaLi!$B$8:$E$507,4,0),""))</f>
        <v/>
      </c>
      <c r="U305" s="478"/>
      <c r="V305" s="450"/>
      <c r="W305" s="387" t="str">
        <f>IFERROR(VLOOKUP(_xlfn.NUMBERVALUE(LEFT(V305,FIND("-",V305)-1)),A2_SaLi!$B$8:$E$507,4,0),IFERROR(VLOOKUP(LEFT(V305,FIND("-",V305)-1),A2_SaLi!$B$8:$E$507,4,0),""))</f>
        <v/>
      </c>
      <c r="X305" s="383"/>
      <c r="Y305" s="450"/>
      <c r="Z305" s="387" t="str">
        <f>IFERROR(VLOOKUP(_xlfn.NUMBERVALUE(LEFT(Y305,FIND("-",Y305)-1)),A2_SaLi!$B$8:$E$507,4,0),IFERROR(VLOOKUP(LEFT(Y305,FIND("-",Y305)-1),A2_SaLi!$B$8:$E$507,4,0),""))</f>
        <v/>
      </c>
      <c r="AA305" s="383"/>
      <c r="AB305" s="450"/>
      <c r="AC305" s="387" t="str">
        <f>IFERROR(VLOOKUP(_xlfn.NUMBERVALUE(LEFT(AB305,FIND("-",AB305)-1)),A2_SaLi!$B$8:$E$507,4,0),IFERROR(VLOOKUP(LEFT(AB305,FIND("-",AB305)-1),A2_SaLi!$B$8:$E$507,4,0),""))</f>
        <v/>
      </c>
      <c r="AD305" s="465"/>
    </row>
    <row r="306" spans="1:30" x14ac:dyDescent="0.25">
      <c r="A306" s="269"/>
      <c r="B306" s="54"/>
      <c r="C306" s="54"/>
      <c r="D306" s="274"/>
      <c r="E306" s="450"/>
      <c r="F306" s="383"/>
      <c r="G306" s="383"/>
      <c r="H306" s="383"/>
      <c r="I306" s="383"/>
      <c r="J306" s="478"/>
      <c r="K306" s="381">
        <f t="shared" si="9"/>
        <v>0</v>
      </c>
      <c r="L306" s="450"/>
      <c r="M306" s="383"/>
      <c r="N306" s="383"/>
      <c r="O306" s="383"/>
      <c r="P306" s="383"/>
      <c r="Q306" s="478"/>
      <c r="R306" s="381">
        <f t="shared" si="10"/>
        <v>0</v>
      </c>
      <c r="S306" s="450"/>
      <c r="T306" s="387" t="str">
        <f>IFERROR(VLOOKUP(_xlfn.NUMBERVALUE(LEFT(S306,FIND("-",S306)-1)),A2_SaLi!$B$8:$E$507,4,0),IFERROR(VLOOKUP(LEFT(S306,FIND("-",S306)-1),A2_SaLi!$B$8:$E$507,4,0),""))</f>
        <v/>
      </c>
      <c r="U306" s="478"/>
      <c r="V306" s="450"/>
      <c r="W306" s="387" t="str">
        <f>IFERROR(VLOOKUP(_xlfn.NUMBERVALUE(LEFT(V306,FIND("-",V306)-1)),A2_SaLi!$B$8:$E$507,4,0),IFERROR(VLOOKUP(LEFT(V306,FIND("-",V306)-1),A2_SaLi!$B$8:$E$507,4,0),""))</f>
        <v/>
      </c>
      <c r="X306" s="383"/>
      <c r="Y306" s="450"/>
      <c r="Z306" s="387" t="str">
        <f>IFERROR(VLOOKUP(_xlfn.NUMBERVALUE(LEFT(Y306,FIND("-",Y306)-1)),A2_SaLi!$B$8:$E$507,4,0),IFERROR(VLOOKUP(LEFT(Y306,FIND("-",Y306)-1),A2_SaLi!$B$8:$E$507,4,0),""))</f>
        <v/>
      </c>
      <c r="AA306" s="383"/>
      <c r="AB306" s="450"/>
      <c r="AC306" s="387" t="str">
        <f>IFERROR(VLOOKUP(_xlfn.NUMBERVALUE(LEFT(AB306,FIND("-",AB306)-1)),A2_SaLi!$B$8:$E$507,4,0),IFERROR(VLOOKUP(LEFT(AB306,FIND("-",AB306)-1),A2_SaLi!$B$8:$E$507,4,0),""))</f>
        <v/>
      </c>
      <c r="AD306" s="465"/>
    </row>
    <row r="307" spans="1:30" x14ac:dyDescent="0.25">
      <c r="A307" s="269"/>
      <c r="B307" s="54"/>
      <c r="C307" s="54"/>
      <c r="D307" s="274"/>
      <c r="E307" s="450"/>
      <c r="F307" s="383"/>
      <c r="G307" s="383"/>
      <c r="H307" s="383"/>
      <c r="I307" s="383"/>
      <c r="J307" s="478"/>
      <c r="K307" s="381">
        <f t="shared" si="9"/>
        <v>0</v>
      </c>
      <c r="L307" s="450"/>
      <c r="M307" s="383"/>
      <c r="N307" s="383"/>
      <c r="O307" s="383"/>
      <c r="P307" s="383"/>
      <c r="Q307" s="478"/>
      <c r="R307" s="381">
        <f t="shared" si="10"/>
        <v>0</v>
      </c>
      <c r="S307" s="450"/>
      <c r="T307" s="387" t="str">
        <f>IFERROR(VLOOKUP(_xlfn.NUMBERVALUE(LEFT(S307,FIND("-",S307)-1)),A2_SaLi!$B$8:$E$507,4,0),IFERROR(VLOOKUP(LEFT(S307,FIND("-",S307)-1),A2_SaLi!$B$8:$E$507,4,0),""))</f>
        <v/>
      </c>
      <c r="U307" s="478"/>
      <c r="V307" s="450"/>
      <c r="W307" s="387" t="str">
        <f>IFERROR(VLOOKUP(_xlfn.NUMBERVALUE(LEFT(V307,FIND("-",V307)-1)),A2_SaLi!$B$8:$E$507,4,0),IFERROR(VLOOKUP(LEFT(V307,FIND("-",V307)-1),A2_SaLi!$B$8:$E$507,4,0),""))</f>
        <v/>
      </c>
      <c r="X307" s="383"/>
      <c r="Y307" s="450"/>
      <c r="Z307" s="387" t="str">
        <f>IFERROR(VLOOKUP(_xlfn.NUMBERVALUE(LEFT(Y307,FIND("-",Y307)-1)),A2_SaLi!$B$8:$E$507,4,0),IFERROR(VLOOKUP(LEFT(Y307,FIND("-",Y307)-1),A2_SaLi!$B$8:$E$507,4,0),""))</f>
        <v/>
      </c>
      <c r="AA307" s="383"/>
      <c r="AB307" s="450"/>
      <c r="AC307" s="387" t="str">
        <f>IFERROR(VLOOKUP(_xlfn.NUMBERVALUE(LEFT(AB307,FIND("-",AB307)-1)),A2_SaLi!$B$8:$E$507,4,0),IFERROR(VLOOKUP(LEFT(AB307,FIND("-",AB307)-1),A2_SaLi!$B$8:$E$507,4,0),""))</f>
        <v/>
      </c>
      <c r="AD307" s="465"/>
    </row>
    <row r="308" spans="1:30" x14ac:dyDescent="0.25">
      <c r="A308" s="269"/>
      <c r="B308" s="54"/>
      <c r="C308" s="54"/>
      <c r="D308" s="274"/>
      <c r="E308" s="450"/>
      <c r="F308" s="383"/>
      <c r="G308" s="383"/>
      <c r="H308" s="383"/>
      <c r="I308" s="383"/>
      <c r="J308" s="478"/>
      <c r="K308" s="381">
        <f t="shared" si="9"/>
        <v>0</v>
      </c>
      <c r="L308" s="450"/>
      <c r="M308" s="383"/>
      <c r="N308" s="383"/>
      <c r="O308" s="383"/>
      <c r="P308" s="383"/>
      <c r="Q308" s="478"/>
      <c r="R308" s="381">
        <f t="shared" si="10"/>
        <v>0</v>
      </c>
      <c r="S308" s="450"/>
      <c r="T308" s="387" t="str">
        <f>IFERROR(VLOOKUP(_xlfn.NUMBERVALUE(LEFT(S308,FIND("-",S308)-1)),A2_SaLi!$B$8:$E$507,4,0),IFERROR(VLOOKUP(LEFT(S308,FIND("-",S308)-1),A2_SaLi!$B$8:$E$507,4,0),""))</f>
        <v/>
      </c>
      <c r="U308" s="478"/>
      <c r="V308" s="450"/>
      <c r="W308" s="387" t="str">
        <f>IFERROR(VLOOKUP(_xlfn.NUMBERVALUE(LEFT(V308,FIND("-",V308)-1)),A2_SaLi!$B$8:$E$507,4,0),IFERROR(VLOOKUP(LEFT(V308,FIND("-",V308)-1),A2_SaLi!$B$8:$E$507,4,0),""))</f>
        <v/>
      </c>
      <c r="X308" s="383"/>
      <c r="Y308" s="450"/>
      <c r="Z308" s="387" t="str">
        <f>IFERROR(VLOOKUP(_xlfn.NUMBERVALUE(LEFT(Y308,FIND("-",Y308)-1)),A2_SaLi!$B$8:$E$507,4,0),IFERROR(VLOOKUP(LEFT(Y308,FIND("-",Y308)-1),A2_SaLi!$B$8:$E$507,4,0),""))</f>
        <v/>
      </c>
      <c r="AA308" s="383"/>
      <c r="AB308" s="450"/>
      <c r="AC308" s="387" t="str">
        <f>IFERROR(VLOOKUP(_xlfn.NUMBERVALUE(LEFT(AB308,FIND("-",AB308)-1)),A2_SaLi!$B$8:$E$507,4,0),IFERROR(VLOOKUP(LEFT(AB308,FIND("-",AB308)-1),A2_SaLi!$B$8:$E$507,4,0),""))</f>
        <v/>
      </c>
      <c r="AD308" s="465"/>
    </row>
    <row r="309" spans="1:30" x14ac:dyDescent="0.25">
      <c r="A309" s="269"/>
      <c r="B309" s="54"/>
      <c r="C309" s="54"/>
      <c r="D309" s="274"/>
      <c r="E309" s="450"/>
      <c r="F309" s="383"/>
      <c r="G309" s="383"/>
      <c r="H309" s="383"/>
      <c r="I309" s="383"/>
      <c r="J309" s="478"/>
      <c r="K309" s="381">
        <f t="shared" si="9"/>
        <v>0</v>
      </c>
      <c r="L309" s="450"/>
      <c r="M309" s="383"/>
      <c r="N309" s="383"/>
      <c r="O309" s="383"/>
      <c r="P309" s="383"/>
      <c r="Q309" s="478"/>
      <c r="R309" s="381">
        <f t="shared" si="10"/>
        <v>0</v>
      </c>
      <c r="S309" s="450"/>
      <c r="T309" s="387" t="str">
        <f>IFERROR(VLOOKUP(_xlfn.NUMBERVALUE(LEFT(S309,FIND("-",S309)-1)),A2_SaLi!$B$8:$E$507,4,0),IFERROR(VLOOKUP(LEFT(S309,FIND("-",S309)-1),A2_SaLi!$B$8:$E$507,4,0),""))</f>
        <v/>
      </c>
      <c r="U309" s="478"/>
      <c r="V309" s="450"/>
      <c r="W309" s="387" t="str">
        <f>IFERROR(VLOOKUP(_xlfn.NUMBERVALUE(LEFT(V309,FIND("-",V309)-1)),A2_SaLi!$B$8:$E$507,4,0),IFERROR(VLOOKUP(LEFT(V309,FIND("-",V309)-1),A2_SaLi!$B$8:$E$507,4,0),""))</f>
        <v/>
      </c>
      <c r="X309" s="383"/>
      <c r="Y309" s="450"/>
      <c r="Z309" s="387" t="str">
        <f>IFERROR(VLOOKUP(_xlfn.NUMBERVALUE(LEFT(Y309,FIND("-",Y309)-1)),A2_SaLi!$B$8:$E$507,4,0),IFERROR(VLOOKUP(LEFT(Y309,FIND("-",Y309)-1),A2_SaLi!$B$8:$E$507,4,0),""))</f>
        <v/>
      </c>
      <c r="AA309" s="383"/>
      <c r="AB309" s="450"/>
      <c r="AC309" s="387" t="str">
        <f>IFERROR(VLOOKUP(_xlfn.NUMBERVALUE(LEFT(AB309,FIND("-",AB309)-1)),A2_SaLi!$B$8:$E$507,4,0),IFERROR(VLOOKUP(LEFT(AB309,FIND("-",AB309)-1),A2_SaLi!$B$8:$E$507,4,0),""))</f>
        <v/>
      </c>
      <c r="AD309" s="465"/>
    </row>
    <row r="310" spans="1:30" x14ac:dyDescent="0.25">
      <c r="A310" s="269"/>
      <c r="B310" s="54"/>
      <c r="C310" s="54"/>
      <c r="D310" s="274"/>
      <c r="E310" s="450"/>
      <c r="F310" s="383"/>
      <c r="G310" s="383"/>
      <c r="H310" s="383"/>
      <c r="I310" s="383"/>
      <c r="J310" s="478"/>
      <c r="K310" s="381">
        <f t="shared" si="9"/>
        <v>0</v>
      </c>
      <c r="L310" s="450"/>
      <c r="M310" s="383"/>
      <c r="N310" s="383"/>
      <c r="O310" s="383"/>
      <c r="P310" s="383"/>
      <c r="Q310" s="478"/>
      <c r="R310" s="381">
        <f t="shared" si="10"/>
        <v>0</v>
      </c>
      <c r="S310" s="450"/>
      <c r="T310" s="387" t="str">
        <f>IFERROR(VLOOKUP(_xlfn.NUMBERVALUE(LEFT(S310,FIND("-",S310)-1)),A2_SaLi!$B$8:$E$507,4,0),IFERROR(VLOOKUP(LEFT(S310,FIND("-",S310)-1),A2_SaLi!$B$8:$E$507,4,0),""))</f>
        <v/>
      </c>
      <c r="U310" s="478"/>
      <c r="V310" s="450"/>
      <c r="W310" s="387" t="str">
        <f>IFERROR(VLOOKUP(_xlfn.NUMBERVALUE(LEFT(V310,FIND("-",V310)-1)),A2_SaLi!$B$8:$E$507,4,0),IFERROR(VLOOKUP(LEFT(V310,FIND("-",V310)-1),A2_SaLi!$B$8:$E$507,4,0),""))</f>
        <v/>
      </c>
      <c r="X310" s="383"/>
      <c r="Y310" s="450"/>
      <c r="Z310" s="387" t="str">
        <f>IFERROR(VLOOKUP(_xlfn.NUMBERVALUE(LEFT(Y310,FIND("-",Y310)-1)),A2_SaLi!$B$8:$E$507,4,0),IFERROR(VLOOKUP(LEFT(Y310,FIND("-",Y310)-1),A2_SaLi!$B$8:$E$507,4,0),""))</f>
        <v/>
      </c>
      <c r="AA310" s="383"/>
      <c r="AB310" s="450"/>
      <c r="AC310" s="387" t="str">
        <f>IFERROR(VLOOKUP(_xlfn.NUMBERVALUE(LEFT(AB310,FIND("-",AB310)-1)),A2_SaLi!$B$8:$E$507,4,0),IFERROR(VLOOKUP(LEFT(AB310,FIND("-",AB310)-1),A2_SaLi!$B$8:$E$507,4,0),""))</f>
        <v/>
      </c>
      <c r="AD310" s="465"/>
    </row>
    <row r="311" spans="1:30" x14ac:dyDescent="0.25">
      <c r="A311" s="269"/>
      <c r="B311" s="54"/>
      <c r="C311" s="54"/>
      <c r="D311" s="274"/>
      <c r="E311" s="450"/>
      <c r="F311" s="383"/>
      <c r="G311" s="383"/>
      <c r="H311" s="383"/>
      <c r="I311" s="383"/>
      <c r="J311" s="478"/>
      <c r="K311" s="381">
        <f t="shared" si="9"/>
        <v>0</v>
      </c>
      <c r="L311" s="450"/>
      <c r="M311" s="383"/>
      <c r="N311" s="383"/>
      <c r="O311" s="383"/>
      <c r="P311" s="383"/>
      <c r="Q311" s="478"/>
      <c r="R311" s="381">
        <f t="shared" si="10"/>
        <v>0</v>
      </c>
      <c r="S311" s="450"/>
      <c r="T311" s="387" t="str">
        <f>IFERROR(VLOOKUP(_xlfn.NUMBERVALUE(LEFT(S311,FIND("-",S311)-1)),A2_SaLi!$B$8:$E$507,4,0),IFERROR(VLOOKUP(LEFT(S311,FIND("-",S311)-1),A2_SaLi!$B$8:$E$507,4,0),""))</f>
        <v/>
      </c>
      <c r="U311" s="478"/>
      <c r="V311" s="450"/>
      <c r="W311" s="387" t="str">
        <f>IFERROR(VLOOKUP(_xlfn.NUMBERVALUE(LEFT(V311,FIND("-",V311)-1)),A2_SaLi!$B$8:$E$507,4,0),IFERROR(VLOOKUP(LEFT(V311,FIND("-",V311)-1),A2_SaLi!$B$8:$E$507,4,0),""))</f>
        <v/>
      </c>
      <c r="X311" s="383"/>
      <c r="Y311" s="450"/>
      <c r="Z311" s="387" t="str">
        <f>IFERROR(VLOOKUP(_xlfn.NUMBERVALUE(LEFT(Y311,FIND("-",Y311)-1)),A2_SaLi!$B$8:$E$507,4,0),IFERROR(VLOOKUP(LEFT(Y311,FIND("-",Y311)-1),A2_SaLi!$B$8:$E$507,4,0),""))</f>
        <v/>
      </c>
      <c r="AA311" s="383"/>
      <c r="AB311" s="450"/>
      <c r="AC311" s="387" t="str">
        <f>IFERROR(VLOOKUP(_xlfn.NUMBERVALUE(LEFT(AB311,FIND("-",AB311)-1)),A2_SaLi!$B$8:$E$507,4,0),IFERROR(VLOOKUP(LEFT(AB311,FIND("-",AB311)-1),A2_SaLi!$B$8:$E$507,4,0),""))</f>
        <v/>
      </c>
      <c r="AD311" s="465"/>
    </row>
    <row r="312" spans="1:30" x14ac:dyDescent="0.25">
      <c r="A312" s="269"/>
      <c r="B312" s="54"/>
      <c r="C312" s="54"/>
      <c r="D312" s="274"/>
      <c r="E312" s="450"/>
      <c r="F312" s="383"/>
      <c r="G312" s="383"/>
      <c r="H312" s="383"/>
      <c r="I312" s="383"/>
      <c r="J312" s="478"/>
      <c r="K312" s="381">
        <f t="shared" si="9"/>
        <v>0</v>
      </c>
      <c r="L312" s="450"/>
      <c r="M312" s="383"/>
      <c r="N312" s="383"/>
      <c r="O312" s="383"/>
      <c r="P312" s="383"/>
      <c r="Q312" s="478"/>
      <c r="R312" s="381">
        <f t="shared" si="10"/>
        <v>0</v>
      </c>
      <c r="S312" s="450"/>
      <c r="T312" s="387" t="str">
        <f>IFERROR(VLOOKUP(_xlfn.NUMBERVALUE(LEFT(S312,FIND("-",S312)-1)),A2_SaLi!$B$8:$E$507,4,0),IFERROR(VLOOKUP(LEFT(S312,FIND("-",S312)-1),A2_SaLi!$B$8:$E$507,4,0),""))</f>
        <v/>
      </c>
      <c r="U312" s="478"/>
      <c r="V312" s="450"/>
      <c r="W312" s="387" t="str">
        <f>IFERROR(VLOOKUP(_xlfn.NUMBERVALUE(LEFT(V312,FIND("-",V312)-1)),A2_SaLi!$B$8:$E$507,4,0),IFERROR(VLOOKUP(LEFT(V312,FIND("-",V312)-1),A2_SaLi!$B$8:$E$507,4,0),""))</f>
        <v/>
      </c>
      <c r="X312" s="383"/>
      <c r="Y312" s="450"/>
      <c r="Z312" s="387" t="str">
        <f>IFERROR(VLOOKUP(_xlfn.NUMBERVALUE(LEFT(Y312,FIND("-",Y312)-1)),A2_SaLi!$B$8:$E$507,4,0),IFERROR(VLOOKUP(LEFT(Y312,FIND("-",Y312)-1),A2_SaLi!$B$8:$E$507,4,0),""))</f>
        <v/>
      </c>
      <c r="AA312" s="383"/>
      <c r="AB312" s="450"/>
      <c r="AC312" s="387" t="str">
        <f>IFERROR(VLOOKUP(_xlfn.NUMBERVALUE(LEFT(AB312,FIND("-",AB312)-1)),A2_SaLi!$B$8:$E$507,4,0),IFERROR(VLOOKUP(LEFT(AB312,FIND("-",AB312)-1),A2_SaLi!$B$8:$E$507,4,0),""))</f>
        <v/>
      </c>
      <c r="AD312" s="465"/>
    </row>
    <row r="313" spans="1:30" x14ac:dyDescent="0.25">
      <c r="A313" s="269"/>
      <c r="B313" s="54"/>
      <c r="C313" s="54"/>
      <c r="D313" s="274"/>
      <c r="E313" s="450"/>
      <c r="F313" s="383"/>
      <c r="G313" s="383"/>
      <c r="H313" s="383"/>
      <c r="I313" s="383"/>
      <c r="J313" s="478"/>
      <c r="K313" s="381">
        <f t="shared" si="9"/>
        <v>0</v>
      </c>
      <c r="L313" s="450"/>
      <c r="M313" s="383"/>
      <c r="N313" s="383"/>
      <c r="O313" s="383"/>
      <c r="P313" s="383"/>
      <c r="Q313" s="478"/>
      <c r="R313" s="381">
        <f t="shared" si="10"/>
        <v>0</v>
      </c>
      <c r="S313" s="450"/>
      <c r="T313" s="387" t="str">
        <f>IFERROR(VLOOKUP(_xlfn.NUMBERVALUE(LEFT(S313,FIND("-",S313)-1)),A2_SaLi!$B$8:$E$507,4,0),IFERROR(VLOOKUP(LEFT(S313,FIND("-",S313)-1),A2_SaLi!$B$8:$E$507,4,0),""))</f>
        <v/>
      </c>
      <c r="U313" s="478"/>
      <c r="V313" s="450"/>
      <c r="W313" s="387" t="str">
        <f>IFERROR(VLOOKUP(_xlfn.NUMBERVALUE(LEFT(V313,FIND("-",V313)-1)),A2_SaLi!$B$8:$E$507,4,0),IFERROR(VLOOKUP(LEFT(V313,FIND("-",V313)-1),A2_SaLi!$B$8:$E$507,4,0),""))</f>
        <v/>
      </c>
      <c r="X313" s="383"/>
      <c r="Y313" s="450"/>
      <c r="Z313" s="387" t="str">
        <f>IFERROR(VLOOKUP(_xlfn.NUMBERVALUE(LEFT(Y313,FIND("-",Y313)-1)),A2_SaLi!$B$8:$E$507,4,0),IFERROR(VLOOKUP(LEFT(Y313,FIND("-",Y313)-1),A2_SaLi!$B$8:$E$507,4,0),""))</f>
        <v/>
      </c>
      <c r="AA313" s="383"/>
      <c r="AB313" s="450"/>
      <c r="AC313" s="387" t="str">
        <f>IFERROR(VLOOKUP(_xlfn.NUMBERVALUE(LEFT(AB313,FIND("-",AB313)-1)),A2_SaLi!$B$8:$E$507,4,0),IFERROR(VLOOKUP(LEFT(AB313,FIND("-",AB313)-1),A2_SaLi!$B$8:$E$507,4,0),""))</f>
        <v/>
      </c>
      <c r="AD313" s="465"/>
    </row>
    <row r="314" spans="1:30" x14ac:dyDescent="0.25">
      <c r="A314" s="269"/>
      <c r="B314" s="54"/>
      <c r="C314" s="54"/>
      <c r="D314" s="274"/>
      <c r="E314" s="450"/>
      <c r="F314" s="383"/>
      <c r="G314" s="383"/>
      <c r="H314" s="383"/>
      <c r="I314" s="383"/>
      <c r="J314" s="478"/>
      <c r="K314" s="381">
        <f t="shared" si="9"/>
        <v>0</v>
      </c>
      <c r="L314" s="450"/>
      <c r="M314" s="383"/>
      <c r="N314" s="383"/>
      <c r="O314" s="383"/>
      <c r="P314" s="383"/>
      <c r="Q314" s="478"/>
      <c r="R314" s="381">
        <f t="shared" si="10"/>
        <v>0</v>
      </c>
      <c r="S314" s="450"/>
      <c r="T314" s="387" t="str">
        <f>IFERROR(VLOOKUP(_xlfn.NUMBERVALUE(LEFT(S314,FIND("-",S314)-1)),A2_SaLi!$B$8:$E$507,4,0),IFERROR(VLOOKUP(LEFT(S314,FIND("-",S314)-1),A2_SaLi!$B$8:$E$507,4,0),""))</f>
        <v/>
      </c>
      <c r="U314" s="478"/>
      <c r="V314" s="450"/>
      <c r="W314" s="387" t="str">
        <f>IFERROR(VLOOKUP(_xlfn.NUMBERVALUE(LEFT(V314,FIND("-",V314)-1)),A2_SaLi!$B$8:$E$507,4,0),IFERROR(VLOOKUP(LEFT(V314,FIND("-",V314)-1),A2_SaLi!$B$8:$E$507,4,0),""))</f>
        <v/>
      </c>
      <c r="X314" s="383"/>
      <c r="Y314" s="450"/>
      <c r="Z314" s="387" t="str">
        <f>IFERROR(VLOOKUP(_xlfn.NUMBERVALUE(LEFT(Y314,FIND("-",Y314)-1)),A2_SaLi!$B$8:$E$507,4,0),IFERROR(VLOOKUP(LEFT(Y314,FIND("-",Y314)-1),A2_SaLi!$B$8:$E$507,4,0),""))</f>
        <v/>
      </c>
      <c r="AA314" s="383"/>
      <c r="AB314" s="450"/>
      <c r="AC314" s="387" t="str">
        <f>IFERROR(VLOOKUP(_xlfn.NUMBERVALUE(LEFT(AB314,FIND("-",AB314)-1)),A2_SaLi!$B$8:$E$507,4,0),IFERROR(VLOOKUP(LEFT(AB314,FIND("-",AB314)-1),A2_SaLi!$B$8:$E$507,4,0),""))</f>
        <v/>
      </c>
      <c r="AD314" s="465"/>
    </row>
    <row r="315" spans="1:30" x14ac:dyDescent="0.25">
      <c r="A315" s="269"/>
      <c r="B315" s="54"/>
      <c r="C315" s="54"/>
      <c r="D315" s="274"/>
      <c r="E315" s="450"/>
      <c r="F315" s="383"/>
      <c r="G315" s="383"/>
      <c r="H315" s="383"/>
      <c r="I315" s="383"/>
      <c r="J315" s="478"/>
      <c r="K315" s="381">
        <f t="shared" si="9"/>
        <v>0</v>
      </c>
      <c r="L315" s="450"/>
      <c r="M315" s="383"/>
      <c r="N315" s="383"/>
      <c r="O315" s="383"/>
      <c r="P315" s="383"/>
      <c r="Q315" s="478"/>
      <c r="R315" s="381">
        <f t="shared" si="10"/>
        <v>0</v>
      </c>
      <c r="S315" s="450"/>
      <c r="T315" s="387" t="str">
        <f>IFERROR(VLOOKUP(_xlfn.NUMBERVALUE(LEFT(S315,FIND("-",S315)-1)),A2_SaLi!$B$8:$E$507,4,0),IFERROR(VLOOKUP(LEFT(S315,FIND("-",S315)-1),A2_SaLi!$B$8:$E$507,4,0),""))</f>
        <v/>
      </c>
      <c r="U315" s="478"/>
      <c r="V315" s="450"/>
      <c r="W315" s="387" t="str">
        <f>IFERROR(VLOOKUP(_xlfn.NUMBERVALUE(LEFT(V315,FIND("-",V315)-1)),A2_SaLi!$B$8:$E$507,4,0),IFERROR(VLOOKUP(LEFT(V315,FIND("-",V315)-1),A2_SaLi!$B$8:$E$507,4,0),""))</f>
        <v/>
      </c>
      <c r="X315" s="383"/>
      <c r="Y315" s="450"/>
      <c r="Z315" s="387" t="str">
        <f>IFERROR(VLOOKUP(_xlfn.NUMBERVALUE(LEFT(Y315,FIND("-",Y315)-1)),A2_SaLi!$B$8:$E$507,4,0),IFERROR(VLOOKUP(LEFT(Y315,FIND("-",Y315)-1),A2_SaLi!$B$8:$E$507,4,0),""))</f>
        <v/>
      </c>
      <c r="AA315" s="383"/>
      <c r="AB315" s="450"/>
      <c r="AC315" s="387" t="str">
        <f>IFERROR(VLOOKUP(_xlfn.NUMBERVALUE(LEFT(AB315,FIND("-",AB315)-1)),A2_SaLi!$B$8:$E$507,4,0),IFERROR(VLOOKUP(LEFT(AB315,FIND("-",AB315)-1),A2_SaLi!$B$8:$E$507,4,0),""))</f>
        <v/>
      </c>
      <c r="AD315" s="465"/>
    </row>
    <row r="316" spans="1:30" x14ac:dyDescent="0.25">
      <c r="A316" s="269"/>
      <c r="B316" s="54"/>
      <c r="C316" s="54"/>
      <c r="D316" s="274"/>
      <c r="E316" s="450"/>
      <c r="F316" s="383"/>
      <c r="G316" s="383"/>
      <c r="H316" s="383"/>
      <c r="I316" s="383"/>
      <c r="J316" s="478"/>
      <c r="K316" s="381">
        <f t="shared" si="9"/>
        <v>0</v>
      </c>
      <c r="L316" s="450"/>
      <c r="M316" s="383"/>
      <c r="N316" s="383"/>
      <c r="O316" s="383"/>
      <c r="P316" s="383"/>
      <c r="Q316" s="478"/>
      <c r="R316" s="381">
        <f t="shared" si="10"/>
        <v>0</v>
      </c>
      <c r="S316" s="450"/>
      <c r="T316" s="387" t="str">
        <f>IFERROR(VLOOKUP(_xlfn.NUMBERVALUE(LEFT(S316,FIND("-",S316)-1)),A2_SaLi!$B$8:$E$507,4,0),IFERROR(VLOOKUP(LEFT(S316,FIND("-",S316)-1),A2_SaLi!$B$8:$E$507,4,0),""))</f>
        <v/>
      </c>
      <c r="U316" s="478"/>
      <c r="V316" s="450"/>
      <c r="W316" s="387" t="str">
        <f>IFERROR(VLOOKUP(_xlfn.NUMBERVALUE(LEFT(V316,FIND("-",V316)-1)),A2_SaLi!$B$8:$E$507,4,0),IFERROR(VLOOKUP(LEFT(V316,FIND("-",V316)-1),A2_SaLi!$B$8:$E$507,4,0),""))</f>
        <v/>
      </c>
      <c r="X316" s="383"/>
      <c r="Y316" s="450"/>
      <c r="Z316" s="387" t="str">
        <f>IFERROR(VLOOKUP(_xlfn.NUMBERVALUE(LEFT(Y316,FIND("-",Y316)-1)),A2_SaLi!$B$8:$E$507,4,0),IFERROR(VLOOKUP(LEFT(Y316,FIND("-",Y316)-1),A2_SaLi!$B$8:$E$507,4,0),""))</f>
        <v/>
      </c>
      <c r="AA316" s="383"/>
      <c r="AB316" s="450"/>
      <c r="AC316" s="387" t="str">
        <f>IFERROR(VLOOKUP(_xlfn.NUMBERVALUE(LEFT(AB316,FIND("-",AB316)-1)),A2_SaLi!$B$8:$E$507,4,0),IFERROR(VLOOKUP(LEFT(AB316,FIND("-",AB316)-1),A2_SaLi!$B$8:$E$507,4,0),""))</f>
        <v/>
      </c>
      <c r="AD316" s="465"/>
    </row>
    <row r="317" spans="1:30" x14ac:dyDescent="0.25">
      <c r="A317" s="269"/>
      <c r="B317" s="54"/>
      <c r="C317" s="54"/>
      <c r="D317" s="274"/>
      <c r="E317" s="450"/>
      <c r="F317" s="383"/>
      <c r="G317" s="383"/>
      <c r="H317" s="383"/>
      <c r="I317" s="383"/>
      <c r="J317" s="478"/>
      <c r="K317" s="381">
        <f t="shared" si="9"/>
        <v>0</v>
      </c>
      <c r="L317" s="450"/>
      <c r="M317" s="383"/>
      <c r="N317" s="383"/>
      <c r="O317" s="383"/>
      <c r="P317" s="383"/>
      <c r="Q317" s="478"/>
      <c r="R317" s="381">
        <f t="shared" si="10"/>
        <v>0</v>
      </c>
      <c r="S317" s="450"/>
      <c r="T317" s="387" t="str">
        <f>IFERROR(VLOOKUP(_xlfn.NUMBERVALUE(LEFT(S317,FIND("-",S317)-1)),A2_SaLi!$B$8:$E$507,4,0),IFERROR(VLOOKUP(LEFT(S317,FIND("-",S317)-1),A2_SaLi!$B$8:$E$507,4,0),""))</f>
        <v/>
      </c>
      <c r="U317" s="478"/>
      <c r="V317" s="450"/>
      <c r="W317" s="387" t="str">
        <f>IFERROR(VLOOKUP(_xlfn.NUMBERVALUE(LEFT(V317,FIND("-",V317)-1)),A2_SaLi!$B$8:$E$507,4,0),IFERROR(VLOOKUP(LEFT(V317,FIND("-",V317)-1),A2_SaLi!$B$8:$E$507,4,0),""))</f>
        <v/>
      </c>
      <c r="X317" s="383"/>
      <c r="Y317" s="450"/>
      <c r="Z317" s="387" t="str">
        <f>IFERROR(VLOOKUP(_xlfn.NUMBERVALUE(LEFT(Y317,FIND("-",Y317)-1)),A2_SaLi!$B$8:$E$507,4,0),IFERROR(VLOOKUP(LEFT(Y317,FIND("-",Y317)-1),A2_SaLi!$B$8:$E$507,4,0),""))</f>
        <v/>
      </c>
      <c r="AA317" s="383"/>
      <c r="AB317" s="450"/>
      <c r="AC317" s="387" t="str">
        <f>IFERROR(VLOOKUP(_xlfn.NUMBERVALUE(LEFT(AB317,FIND("-",AB317)-1)),A2_SaLi!$B$8:$E$507,4,0),IFERROR(VLOOKUP(LEFT(AB317,FIND("-",AB317)-1),A2_SaLi!$B$8:$E$507,4,0),""))</f>
        <v/>
      </c>
      <c r="AD317" s="465"/>
    </row>
    <row r="318" spans="1:30" x14ac:dyDescent="0.25">
      <c r="A318" s="269"/>
      <c r="B318" s="54"/>
      <c r="C318" s="54"/>
      <c r="D318" s="274"/>
      <c r="E318" s="450"/>
      <c r="F318" s="383"/>
      <c r="G318" s="383"/>
      <c r="H318" s="383"/>
      <c r="I318" s="383"/>
      <c r="J318" s="478"/>
      <c r="K318" s="381">
        <f t="shared" si="9"/>
        <v>0</v>
      </c>
      <c r="L318" s="450"/>
      <c r="M318" s="383"/>
      <c r="N318" s="383"/>
      <c r="O318" s="383"/>
      <c r="P318" s="383"/>
      <c r="Q318" s="478"/>
      <c r="R318" s="381">
        <f t="shared" si="10"/>
        <v>0</v>
      </c>
      <c r="S318" s="450"/>
      <c r="T318" s="387" t="str">
        <f>IFERROR(VLOOKUP(_xlfn.NUMBERVALUE(LEFT(S318,FIND("-",S318)-1)),A2_SaLi!$B$8:$E$507,4,0),IFERROR(VLOOKUP(LEFT(S318,FIND("-",S318)-1),A2_SaLi!$B$8:$E$507,4,0),""))</f>
        <v/>
      </c>
      <c r="U318" s="478"/>
      <c r="V318" s="450"/>
      <c r="W318" s="387" t="str">
        <f>IFERROR(VLOOKUP(_xlfn.NUMBERVALUE(LEFT(V318,FIND("-",V318)-1)),A2_SaLi!$B$8:$E$507,4,0),IFERROR(VLOOKUP(LEFT(V318,FIND("-",V318)-1),A2_SaLi!$B$8:$E$507,4,0),""))</f>
        <v/>
      </c>
      <c r="X318" s="383"/>
      <c r="Y318" s="450"/>
      <c r="Z318" s="387" t="str">
        <f>IFERROR(VLOOKUP(_xlfn.NUMBERVALUE(LEFT(Y318,FIND("-",Y318)-1)),A2_SaLi!$B$8:$E$507,4,0),IFERROR(VLOOKUP(LEFT(Y318,FIND("-",Y318)-1),A2_SaLi!$B$8:$E$507,4,0),""))</f>
        <v/>
      </c>
      <c r="AA318" s="383"/>
      <c r="AB318" s="450"/>
      <c r="AC318" s="387" t="str">
        <f>IFERROR(VLOOKUP(_xlfn.NUMBERVALUE(LEFT(AB318,FIND("-",AB318)-1)),A2_SaLi!$B$8:$E$507,4,0),IFERROR(VLOOKUP(LEFT(AB318,FIND("-",AB318)-1),A2_SaLi!$B$8:$E$507,4,0),""))</f>
        <v/>
      </c>
      <c r="AD318" s="465"/>
    </row>
    <row r="319" spans="1:30" x14ac:dyDescent="0.25">
      <c r="A319" s="269"/>
      <c r="B319" s="54"/>
      <c r="C319" s="54"/>
      <c r="D319" s="274"/>
      <c r="E319" s="450"/>
      <c r="F319" s="383"/>
      <c r="G319" s="383"/>
      <c r="H319" s="383"/>
      <c r="I319" s="383"/>
      <c r="J319" s="478"/>
      <c r="K319" s="381">
        <f t="shared" si="9"/>
        <v>0</v>
      </c>
      <c r="L319" s="450"/>
      <c r="M319" s="383"/>
      <c r="N319" s="383"/>
      <c r="O319" s="383"/>
      <c r="P319" s="383"/>
      <c r="Q319" s="478"/>
      <c r="R319" s="381">
        <f t="shared" si="10"/>
        <v>0</v>
      </c>
      <c r="S319" s="450"/>
      <c r="T319" s="387" t="str">
        <f>IFERROR(VLOOKUP(_xlfn.NUMBERVALUE(LEFT(S319,FIND("-",S319)-1)),A2_SaLi!$B$8:$E$507,4,0),IFERROR(VLOOKUP(LEFT(S319,FIND("-",S319)-1),A2_SaLi!$B$8:$E$507,4,0),""))</f>
        <v/>
      </c>
      <c r="U319" s="478"/>
      <c r="V319" s="450"/>
      <c r="W319" s="387" t="str">
        <f>IFERROR(VLOOKUP(_xlfn.NUMBERVALUE(LEFT(V319,FIND("-",V319)-1)),A2_SaLi!$B$8:$E$507,4,0),IFERROR(VLOOKUP(LEFT(V319,FIND("-",V319)-1),A2_SaLi!$B$8:$E$507,4,0),""))</f>
        <v/>
      </c>
      <c r="X319" s="383"/>
      <c r="Y319" s="450"/>
      <c r="Z319" s="387" t="str">
        <f>IFERROR(VLOOKUP(_xlfn.NUMBERVALUE(LEFT(Y319,FIND("-",Y319)-1)),A2_SaLi!$B$8:$E$507,4,0),IFERROR(VLOOKUP(LEFT(Y319,FIND("-",Y319)-1),A2_SaLi!$B$8:$E$507,4,0),""))</f>
        <v/>
      </c>
      <c r="AA319" s="383"/>
      <c r="AB319" s="450"/>
      <c r="AC319" s="387" t="str">
        <f>IFERROR(VLOOKUP(_xlfn.NUMBERVALUE(LEFT(AB319,FIND("-",AB319)-1)),A2_SaLi!$B$8:$E$507,4,0),IFERROR(VLOOKUP(LEFT(AB319,FIND("-",AB319)-1),A2_SaLi!$B$8:$E$507,4,0),""))</f>
        <v/>
      </c>
      <c r="AD319" s="465"/>
    </row>
    <row r="320" spans="1:30" x14ac:dyDescent="0.25">
      <c r="A320" s="269"/>
      <c r="B320" s="54"/>
      <c r="C320" s="54"/>
      <c r="D320" s="274"/>
      <c r="E320" s="450"/>
      <c r="F320" s="383"/>
      <c r="G320" s="383"/>
      <c r="H320" s="383"/>
      <c r="I320" s="383"/>
      <c r="J320" s="478"/>
      <c r="K320" s="381">
        <f t="shared" si="9"/>
        <v>0</v>
      </c>
      <c r="L320" s="450"/>
      <c r="M320" s="383"/>
      <c r="N320" s="383"/>
      <c r="O320" s="383"/>
      <c r="P320" s="383"/>
      <c r="Q320" s="478"/>
      <c r="R320" s="381">
        <f t="shared" si="10"/>
        <v>0</v>
      </c>
      <c r="S320" s="450"/>
      <c r="T320" s="387" t="str">
        <f>IFERROR(VLOOKUP(_xlfn.NUMBERVALUE(LEFT(S320,FIND("-",S320)-1)),A2_SaLi!$B$8:$E$507,4,0),IFERROR(VLOOKUP(LEFT(S320,FIND("-",S320)-1),A2_SaLi!$B$8:$E$507,4,0),""))</f>
        <v/>
      </c>
      <c r="U320" s="478"/>
      <c r="V320" s="450"/>
      <c r="W320" s="387" t="str">
        <f>IFERROR(VLOOKUP(_xlfn.NUMBERVALUE(LEFT(V320,FIND("-",V320)-1)),A2_SaLi!$B$8:$E$507,4,0),IFERROR(VLOOKUP(LEFT(V320,FIND("-",V320)-1),A2_SaLi!$B$8:$E$507,4,0),""))</f>
        <v/>
      </c>
      <c r="X320" s="383"/>
      <c r="Y320" s="450"/>
      <c r="Z320" s="387" t="str">
        <f>IFERROR(VLOOKUP(_xlfn.NUMBERVALUE(LEFT(Y320,FIND("-",Y320)-1)),A2_SaLi!$B$8:$E$507,4,0),IFERROR(VLOOKUP(LEFT(Y320,FIND("-",Y320)-1),A2_SaLi!$B$8:$E$507,4,0),""))</f>
        <v/>
      </c>
      <c r="AA320" s="383"/>
      <c r="AB320" s="450"/>
      <c r="AC320" s="387" t="str">
        <f>IFERROR(VLOOKUP(_xlfn.NUMBERVALUE(LEFT(AB320,FIND("-",AB320)-1)),A2_SaLi!$B$8:$E$507,4,0),IFERROR(VLOOKUP(LEFT(AB320,FIND("-",AB320)-1),A2_SaLi!$B$8:$E$507,4,0),""))</f>
        <v/>
      </c>
      <c r="AD320" s="465"/>
    </row>
    <row r="321" spans="1:30" x14ac:dyDescent="0.25">
      <c r="A321" s="269"/>
      <c r="B321" s="54"/>
      <c r="C321" s="54"/>
      <c r="D321" s="274"/>
      <c r="E321" s="450"/>
      <c r="F321" s="383"/>
      <c r="G321" s="383"/>
      <c r="H321" s="383"/>
      <c r="I321" s="383"/>
      <c r="J321" s="478"/>
      <c r="K321" s="381">
        <f t="shared" si="9"/>
        <v>0</v>
      </c>
      <c r="L321" s="450"/>
      <c r="M321" s="383"/>
      <c r="N321" s="383"/>
      <c r="O321" s="383"/>
      <c r="P321" s="383"/>
      <c r="Q321" s="478"/>
      <c r="R321" s="381">
        <f t="shared" si="10"/>
        <v>0</v>
      </c>
      <c r="S321" s="450"/>
      <c r="T321" s="387" t="str">
        <f>IFERROR(VLOOKUP(_xlfn.NUMBERVALUE(LEFT(S321,FIND("-",S321)-1)),A2_SaLi!$B$8:$E$507,4,0),IFERROR(VLOOKUP(LEFT(S321,FIND("-",S321)-1),A2_SaLi!$B$8:$E$507,4,0),""))</f>
        <v/>
      </c>
      <c r="U321" s="478"/>
      <c r="V321" s="450"/>
      <c r="W321" s="387" t="str">
        <f>IFERROR(VLOOKUP(_xlfn.NUMBERVALUE(LEFT(V321,FIND("-",V321)-1)),A2_SaLi!$B$8:$E$507,4,0),IFERROR(VLOOKUP(LEFT(V321,FIND("-",V321)-1),A2_SaLi!$B$8:$E$507,4,0),""))</f>
        <v/>
      </c>
      <c r="X321" s="383"/>
      <c r="Y321" s="450"/>
      <c r="Z321" s="387" t="str">
        <f>IFERROR(VLOOKUP(_xlfn.NUMBERVALUE(LEFT(Y321,FIND("-",Y321)-1)),A2_SaLi!$B$8:$E$507,4,0),IFERROR(VLOOKUP(LEFT(Y321,FIND("-",Y321)-1),A2_SaLi!$B$8:$E$507,4,0),""))</f>
        <v/>
      </c>
      <c r="AA321" s="383"/>
      <c r="AB321" s="450"/>
      <c r="AC321" s="387" t="str">
        <f>IFERROR(VLOOKUP(_xlfn.NUMBERVALUE(LEFT(AB321,FIND("-",AB321)-1)),A2_SaLi!$B$8:$E$507,4,0),IFERROR(VLOOKUP(LEFT(AB321,FIND("-",AB321)-1),A2_SaLi!$B$8:$E$507,4,0),""))</f>
        <v/>
      </c>
      <c r="AD321" s="465"/>
    </row>
    <row r="322" spans="1:30" x14ac:dyDescent="0.25">
      <c r="A322" s="269"/>
      <c r="B322" s="54"/>
      <c r="C322" s="54"/>
      <c r="D322" s="274"/>
      <c r="E322" s="450"/>
      <c r="F322" s="383"/>
      <c r="G322" s="383"/>
      <c r="H322" s="383"/>
      <c r="I322" s="383"/>
      <c r="J322" s="478"/>
      <c r="K322" s="381">
        <f t="shared" si="9"/>
        <v>0</v>
      </c>
      <c r="L322" s="450"/>
      <c r="M322" s="383"/>
      <c r="N322" s="383"/>
      <c r="O322" s="383"/>
      <c r="P322" s="383"/>
      <c r="Q322" s="478"/>
      <c r="R322" s="381">
        <f t="shared" si="10"/>
        <v>0</v>
      </c>
      <c r="S322" s="450"/>
      <c r="T322" s="387" t="str">
        <f>IFERROR(VLOOKUP(_xlfn.NUMBERVALUE(LEFT(S322,FIND("-",S322)-1)),A2_SaLi!$B$8:$E$507,4,0),IFERROR(VLOOKUP(LEFT(S322,FIND("-",S322)-1),A2_SaLi!$B$8:$E$507,4,0),""))</f>
        <v/>
      </c>
      <c r="U322" s="478"/>
      <c r="V322" s="450"/>
      <c r="W322" s="387" t="str">
        <f>IFERROR(VLOOKUP(_xlfn.NUMBERVALUE(LEFT(V322,FIND("-",V322)-1)),A2_SaLi!$B$8:$E$507,4,0),IFERROR(VLOOKUP(LEFT(V322,FIND("-",V322)-1),A2_SaLi!$B$8:$E$507,4,0),""))</f>
        <v/>
      </c>
      <c r="X322" s="383"/>
      <c r="Y322" s="450"/>
      <c r="Z322" s="387" t="str">
        <f>IFERROR(VLOOKUP(_xlfn.NUMBERVALUE(LEFT(Y322,FIND("-",Y322)-1)),A2_SaLi!$B$8:$E$507,4,0),IFERROR(VLOOKUP(LEFT(Y322,FIND("-",Y322)-1),A2_SaLi!$B$8:$E$507,4,0),""))</f>
        <v/>
      </c>
      <c r="AA322" s="383"/>
      <c r="AB322" s="450"/>
      <c r="AC322" s="387" t="str">
        <f>IFERROR(VLOOKUP(_xlfn.NUMBERVALUE(LEFT(AB322,FIND("-",AB322)-1)),A2_SaLi!$B$8:$E$507,4,0),IFERROR(VLOOKUP(LEFT(AB322,FIND("-",AB322)-1),A2_SaLi!$B$8:$E$507,4,0),""))</f>
        <v/>
      </c>
      <c r="AD322" s="465"/>
    </row>
    <row r="323" spans="1:30" x14ac:dyDescent="0.25">
      <c r="A323" s="269"/>
      <c r="B323" s="54"/>
      <c r="C323" s="54"/>
      <c r="D323" s="274"/>
      <c r="E323" s="450"/>
      <c r="F323" s="383"/>
      <c r="G323" s="383"/>
      <c r="H323" s="383"/>
      <c r="I323" s="383"/>
      <c r="J323" s="478"/>
      <c r="K323" s="381">
        <f t="shared" si="9"/>
        <v>0</v>
      </c>
      <c r="L323" s="450"/>
      <c r="M323" s="383"/>
      <c r="N323" s="383"/>
      <c r="O323" s="383"/>
      <c r="P323" s="383"/>
      <c r="Q323" s="478"/>
      <c r="R323" s="381">
        <f t="shared" si="10"/>
        <v>0</v>
      </c>
      <c r="S323" s="450"/>
      <c r="T323" s="387" t="str">
        <f>IFERROR(VLOOKUP(_xlfn.NUMBERVALUE(LEFT(S323,FIND("-",S323)-1)),A2_SaLi!$B$8:$E$507,4,0),IFERROR(VLOOKUP(LEFT(S323,FIND("-",S323)-1),A2_SaLi!$B$8:$E$507,4,0),""))</f>
        <v/>
      </c>
      <c r="U323" s="478"/>
      <c r="V323" s="450"/>
      <c r="W323" s="387" t="str">
        <f>IFERROR(VLOOKUP(_xlfn.NUMBERVALUE(LEFT(V323,FIND("-",V323)-1)),A2_SaLi!$B$8:$E$507,4,0),IFERROR(VLOOKUP(LEFT(V323,FIND("-",V323)-1),A2_SaLi!$B$8:$E$507,4,0),""))</f>
        <v/>
      </c>
      <c r="X323" s="383"/>
      <c r="Y323" s="450"/>
      <c r="Z323" s="387" t="str">
        <f>IFERROR(VLOOKUP(_xlfn.NUMBERVALUE(LEFT(Y323,FIND("-",Y323)-1)),A2_SaLi!$B$8:$E$507,4,0),IFERROR(VLOOKUP(LEFT(Y323,FIND("-",Y323)-1),A2_SaLi!$B$8:$E$507,4,0),""))</f>
        <v/>
      </c>
      <c r="AA323" s="383"/>
      <c r="AB323" s="450"/>
      <c r="AC323" s="387" t="str">
        <f>IFERROR(VLOOKUP(_xlfn.NUMBERVALUE(LEFT(AB323,FIND("-",AB323)-1)),A2_SaLi!$B$8:$E$507,4,0),IFERROR(VLOOKUP(LEFT(AB323,FIND("-",AB323)-1),A2_SaLi!$B$8:$E$507,4,0),""))</f>
        <v/>
      </c>
      <c r="AD323" s="465"/>
    </row>
    <row r="324" spans="1:30" x14ac:dyDescent="0.25">
      <c r="A324" s="269"/>
      <c r="B324" s="54"/>
      <c r="C324" s="54"/>
      <c r="D324" s="274"/>
      <c r="E324" s="450"/>
      <c r="F324" s="383"/>
      <c r="G324" s="383"/>
      <c r="H324" s="383"/>
      <c r="I324" s="383"/>
      <c r="J324" s="478"/>
      <c r="K324" s="381">
        <f t="shared" si="9"/>
        <v>0</v>
      </c>
      <c r="L324" s="450"/>
      <c r="M324" s="383"/>
      <c r="N324" s="383"/>
      <c r="O324" s="383"/>
      <c r="P324" s="383"/>
      <c r="Q324" s="478"/>
      <c r="R324" s="381">
        <f t="shared" si="10"/>
        <v>0</v>
      </c>
      <c r="S324" s="450"/>
      <c r="T324" s="387" t="str">
        <f>IFERROR(VLOOKUP(_xlfn.NUMBERVALUE(LEFT(S324,FIND("-",S324)-1)),A2_SaLi!$B$8:$E$507,4,0),IFERROR(VLOOKUP(LEFT(S324,FIND("-",S324)-1),A2_SaLi!$B$8:$E$507,4,0),""))</f>
        <v/>
      </c>
      <c r="U324" s="478"/>
      <c r="V324" s="450"/>
      <c r="W324" s="387" t="str">
        <f>IFERROR(VLOOKUP(_xlfn.NUMBERVALUE(LEFT(V324,FIND("-",V324)-1)),A2_SaLi!$B$8:$E$507,4,0),IFERROR(VLOOKUP(LEFT(V324,FIND("-",V324)-1),A2_SaLi!$B$8:$E$507,4,0),""))</f>
        <v/>
      </c>
      <c r="X324" s="383"/>
      <c r="Y324" s="450"/>
      <c r="Z324" s="387" t="str">
        <f>IFERROR(VLOOKUP(_xlfn.NUMBERVALUE(LEFT(Y324,FIND("-",Y324)-1)),A2_SaLi!$B$8:$E$507,4,0),IFERROR(VLOOKUP(LEFT(Y324,FIND("-",Y324)-1),A2_SaLi!$B$8:$E$507,4,0),""))</f>
        <v/>
      </c>
      <c r="AA324" s="383"/>
      <c r="AB324" s="450"/>
      <c r="AC324" s="387" t="str">
        <f>IFERROR(VLOOKUP(_xlfn.NUMBERVALUE(LEFT(AB324,FIND("-",AB324)-1)),A2_SaLi!$B$8:$E$507,4,0),IFERROR(VLOOKUP(LEFT(AB324,FIND("-",AB324)-1),A2_SaLi!$B$8:$E$507,4,0),""))</f>
        <v/>
      </c>
      <c r="AD324" s="465"/>
    </row>
    <row r="325" spans="1:30" x14ac:dyDescent="0.25">
      <c r="A325" s="269"/>
      <c r="B325" s="54"/>
      <c r="C325" s="54"/>
      <c r="D325" s="274"/>
      <c r="E325" s="450"/>
      <c r="F325" s="383"/>
      <c r="G325" s="383"/>
      <c r="H325" s="383"/>
      <c r="I325" s="383"/>
      <c r="J325" s="478"/>
      <c r="K325" s="381">
        <f t="shared" si="9"/>
        <v>0</v>
      </c>
      <c r="L325" s="450"/>
      <c r="M325" s="383"/>
      <c r="N325" s="383"/>
      <c r="O325" s="383"/>
      <c r="P325" s="383"/>
      <c r="Q325" s="478"/>
      <c r="R325" s="381">
        <f t="shared" si="10"/>
        <v>0</v>
      </c>
      <c r="S325" s="450"/>
      <c r="T325" s="387" t="str">
        <f>IFERROR(VLOOKUP(_xlfn.NUMBERVALUE(LEFT(S325,FIND("-",S325)-1)),A2_SaLi!$B$8:$E$507,4,0),IFERROR(VLOOKUP(LEFT(S325,FIND("-",S325)-1),A2_SaLi!$B$8:$E$507,4,0),""))</f>
        <v/>
      </c>
      <c r="U325" s="478"/>
      <c r="V325" s="450"/>
      <c r="W325" s="387" t="str">
        <f>IFERROR(VLOOKUP(_xlfn.NUMBERVALUE(LEFT(V325,FIND("-",V325)-1)),A2_SaLi!$B$8:$E$507,4,0),IFERROR(VLOOKUP(LEFT(V325,FIND("-",V325)-1),A2_SaLi!$B$8:$E$507,4,0),""))</f>
        <v/>
      </c>
      <c r="X325" s="383"/>
      <c r="Y325" s="450"/>
      <c r="Z325" s="387" t="str">
        <f>IFERROR(VLOOKUP(_xlfn.NUMBERVALUE(LEFT(Y325,FIND("-",Y325)-1)),A2_SaLi!$B$8:$E$507,4,0),IFERROR(VLOOKUP(LEFT(Y325,FIND("-",Y325)-1),A2_SaLi!$B$8:$E$507,4,0),""))</f>
        <v/>
      </c>
      <c r="AA325" s="383"/>
      <c r="AB325" s="450"/>
      <c r="AC325" s="387" t="str">
        <f>IFERROR(VLOOKUP(_xlfn.NUMBERVALUE(LEFT(AB325,FIND("-",AB325)-1)),A2_SaLi!$B$8:$E$507,4,0),IFERROR(VLOOKUP(LEFT(AB325,FIND("-",AB325)-1),A2_SaLi!$B$8:$E$507,4,0),""))</f>
        <v/>
      </c>
      <c r="AD325" s="465"/>
    </row>
    <row r="326" spans="1:30" x14ac:dyDescent="0.25">
      <c r="A326" s="269"/>
      <c r="B326" s="54"/>
      <c r="C326" s="54"/>
      <c r="D326" s="274"/>
      <c r="E326" s="450"/>
      <c r="F326" s="383"/>
      <c r="G326" s="383"/>
      <c r="H326" s="383"/>
      <c r="I326" s="383"/>
      <c r="J326" s="478"/>
      <c r="K326" s="381">
        <f t="shared" ref="K326:K389" si="11">E326-F326-G326+H326+I326+J326</f>
        <v>0</v>
      </c>
      <c r="L326" s="450"/>
      <c r="M326" s="383"/>
      <c r="N326" s="383"/>
      <c r="O326" s="383"/>
      <c r="P326" s="383"/>
      <c r="Q326" s="478"/>
      <c r="R326" s="381">
        <f t="shared" ref="R326:R389" si="12">L326-M326-N326+O326+P326+Q326</f>
        <v>0</v>
      </c>
      <c r="S326" s="450"/>
      <c r="T326" s="387" t="str">
        <f>IFERROR(VLOOKUP(_xlfn.NUMBERVALUE(LEFT(S326,FIND("-",S326)-1)),A2_SaLi!$B$8:$E$507,4,0),IFERROR(VLOOKUP(LEFT(S326,FIND("-",S326)-1),A2_SaLi!$B$8:$E$507,4,0),""))</f>
        <v/>
      </c>
      <c r="U326" s="478"/>
      <c r="V326" s="450"/>
      <c r="W326" s="387" t="str">
        <f>IFERROR(VLOOKUP(_xlfn.NUMBERVALUE(LEFT(V326,FIND("-",V326)-1)),A2_SaLi!$B$8:$E$507,4,0),IFERROR(VLOOKUP(LEFT(V326,FIND("-",V326)-1),A2_SaLi!$B$8:$E$507,4,0),""))</f>
        <v/>
      </c>
      <c r="X326" s="383"/>
      <c r="Y326" s="450"/>
      <c r="Z326" s="387" t="str">
        <f>IFERROR(VLOOKUP(_xlfn.NUMBERVALUE(LEFT(Y326,FIND("-",Y326)-1)),A2_SaLi!$B$8:$E$507,4,0),IFERROR(VLOOKUP(LEFT(Y326,FIND("-",Y326)-1),A2_SaLi!$B$8:$E$507,4,0),""))</f>
        <v/>
      </c>
      <c r="AA326" s="383"/>
      <c r="AB326" s="450"/>
      <c r="AC326" s="387" t="str">
        <f>IFERROR(VLOOKUP(_xlfn.NUMBERVALUE(LEFT(AB326,FIND("-",AB326)-1)),A2_SaLi!$B$8:$E$507,4,0),IFERROR(VLOOKUP(LEFT(AB326,FIND("-",AB326)-1),A2_SaLi!$B$8:$E$507,4,0),""))</f>
        <v/>
      </c>
      <c r="AD326" s="465"/>
    </row>
    <row r="327" spans="1:30" x14ac:dyDescent="0.25">
      <c r="A327" s="269"/>
      <c r="B327" s="54"/>
      <c r="C327" s="54"/>
      <c r="D327" s="274"/>
      <c r="E327" s="450"/>
      <c r="F327" s="383"/>
      <c r="G327" s="383"/>
      <c r="H327" s="383"/>
      <c r="I327" s="383"/>
      <c r="J327" s="478"/>
      <c r="K327" s="381">
        <f t="shared" si="11"/>
        <v>0</v>
      </c>
      <c r="L327" s="450"/>
      <c r="M327" s="383"/>
      <c r="N327" s="383"/>
      <c r="O327" s="383"/>
      <c r="P327" s="383"/>
      <c r="Q327" s="478"/>
      <c r="R327" s="381">
        <f t="shared" si="12"/>
        <v>0</v>
      </c>
      <c r="S327" s="450"/>
      <c r="T327" s="387" t="str">
        <f>IFERROR(VLOOKUP(_xlfn.NUMBERVALUE(LEFT(S327,FIND("-",S327)-1)),A2_SaLi!$B$8:$E$507,4,0),IFERROR(VLOOKUP(LEFT(S327,FIND("-",S327)-1),A2_SaLi!$B$8:$E$507,4,0),""))</f>
        <v/>
      </c>
      <c r="U327" s="478"/>
      <c r="V327" s="450"/>
      <c r="W327" s="387" t="str">
        <f>IFERROR(VLOOKUP(_xlfn.NUMBERVALUE(LEFT(V327,FIND("-",V327)-1)),A2_SaLi!$B$8:$E$507,4,0),IFERROR(VLOOKUP(LEFT(V327,FIND("-",V327)-1),A2_SaLi!$B$8:$E$507,4,0),""))</f>
        <v/>
      </c>
      <c r="X327" s="383"/>
      <c r="Y327" s="450"/>
      <c r="Z327" s="387" t="str">
        <f>IFERROR(VLOOKUP(_xlfn.NUMBERVALUE(LEFT(Y327,FIND("-",Y327)-1)),A2_SaLi!$B$8:$E$507,4,0),IFERROR(VLOOKUP(LEFT(Y327,FIND("-",Y327)-1),A2_SaLi!$B$8:$E$507,4,0),""))</f>
        <v/>
      </c>
      <c r="AA327" s="383"/>
      <c r="AB327" s="450"/>
      <c r="AC327" s="387" t="str">
        <f>IFERROR(VLOOKUP(_xlfn.NUMBERVALUE(LEFT(AB327,FIND("-",AB327)-1)),A2_SaLi!$B$8:$E$507,4,0),IFERROR(VLOOKUP(LEFT(AB327,FIND("-",AB327)-1),A2_SaLi!$B$8:$E$507,4,0),""))</f>
        <v/>
      </c>
      <c r="AD327" s="465"/>
    </row>
    <row r="328" spans="1:30" x14ac:dyDescent="0.25">
      <c r="A328" s="269"/>
      <c r="B328" s="54"/>
      <c r="C328" s="54"/>
      <c r="D328" s="274"/>
      <c r="E328" s="450"/>
      <c r="F328" s="383"/>
      <c r="G328" s="383"/>
      <c r="H328" s="383"/>
      <c r="I328" s="383"/>
      <c r="J328" s="478"/>
      <c r="K328" s="381">
        <f t="shared" si="11"/>
        <v>0</v>
      </c>
      <c r="L328" s="450"/>
      <c r="M328" s="383"/>
      <c r="N328" s="383"/>
      <c r="O328" s="383"/>
      <c r="P328" s="383"/>
      <c r="Q328" s="478"/>
      <c r="R328" s="381">
        <f t="shared" si="12"/>
        <v>0</v>
      </c>
      <c r="S328" s="450"/>
      <c r="T328" s="387" t="str">
        <f>IFERROR(VLOOKUP(_xlfn.NUMBERVALUE(LEFT(S328,FIND("-",S328)-1)),A2_SaLi!$B$8:$E$507,4,0),IFERROR(VLOOKUP(LEFT(S328,FIND("-",S328)-1),A2_SaLi!$B$8:$E$507,4,0),""))</f>
        <v/>
      </c>
      <c r="U328" s="478"/>
      <c r="V328" s="450"/>
      <c r="W328" s="387" t="str">
        <f>IFERROR(VLOOKUP(_xlfn.NUMBERVALUE(LEFT(V328,FIND("-",V328)-1)),A2_SaLi!$B$8:$E$507,4,0),IFERROR(VLOOKUP(LEFT(V328,FIND("-",V328)-1),A2_SaLi!$B$8:$E$507,4,0),""))</f>
        <v/>
      </c>
      <c r="X328" s="383"/>
      <c r="Y328" s="450"/>
      <c r="Z328" s="387" t="str">
        <f>IFERROR(VLOOKUP(_xlfn.NUMBERVALUE(LEFT(Y328,FIND("-",Y328)-1)),A2_SaLi!$B$8:$E$507,4,0),IFERROR(VLOOKUP(LEFT(Y328,FIND("-",Y328)-1),A2_SaLi!$B$8:$E$507,4,0),""))</f>
        <v/>
      </c>
      <c r="AA328" s="383"/>
      <c r="AB328" s="450"/>
      <c r="AC328" s="387" t="str">
        <f>IFERROR(VLOOKUP(_xlfn.NUMBERVALUE(LEFT(AB328,FIND("-",AB328)-1)),A2_SaLi!$B$8:$E$507,4,0),IFERROR(VLOOKUP(LEFT(AB328,FIND("-",AB328)-1),A2_SaLi!$B$8:$E$507,4,0),""))</f>
        <v/>
      </c>
      <c r="AD328" s="465"/>
    </row>
    <row r="329" spans="1:30" x14ac:dyDescent="0.25">
      <c r="A329" s="269"/>
      <c r="B329" s="54"/>
      <c r="C329" s="54"/>
      <c r="D329" s="274"/>
      <c r="E329" s="450"/>
      <c r="F329" s="383"/>
      <c r="G329" s="383"/>
      <c r="H329" s="383"/>
      <c r="I329" s="383"/>
      <c r="J329" s="478"/>
      <c r="K329" s="381">
        <f t="shared" si="11"/>
        <v>0</v>
      </c>
      <c r="L329" s="450"/>
      <c r="M329" s="383"/>
      <c r="N329" s="383"/>
      <c r="O329" s="383"/>
      <c r="P329" s="383"/>
      <c r="Q329" s="478"/>
      <c r="R329" s="381">
        <f t="shared" si="12"/>
        <v>0</v>
      </c>
      <c r="S329" s="450"/>
      <c r="T329" s="387" t="str">
        <f>IFERROR(VLOOKUP(_xlfn.NUMBERVALUE(LEFT(S329,FIND("-",S329)-1)),A2_SaLi!$B$8:$E$507,4,0),IFERROR(VLOOKUP(LEFT(S329,FIND("-",S329)-1),A2_SaLi!$B$8:$E$507,4,0),""))</f>
        <v/>
      </c>
      <c r="U329" s="478"/>
      <c r="V329" s="450"/>
      <c r="W329" s="387" t="str">
        <f>IFERROR(VLOOKUP(_xlfn.NUMBERVALUE(LEFT(V329,FIND("-",V329)-1)),A2_SaLi!$B$8:$E$507,4,0),IFERROR(VLOOKUP(LEFT(V329,FIND("-",V329)-1),A2_SaLi!$B$8:$E$507,4,0),""))</f>
        <v/>
      </c>
      <c r="X329" s="383"/>
      <c r="Y329" s="450"/>
      <c r="Z329" s="387" t="str">
        <f>IFERROR(VLOOKUP(_xlfn.NUMBERVALUE(LEFT(Y329,FIND("-",Y329)-1)),A2_SaLi!$B$8:$E$507,4,0),IFERROR(VLOOKUP(LEFT(Y329,FIND("-",Y329)-1),A2_SaLi!$B$8:$E$507,4,0),""))</f>
        <v/>
      </c>
      <c r="AA329" s="383"/>
      <c r="AB329" s="450"/>
      <c r="AC329" s="387" t="str">
        <f>IFERROR(VLOOKUP(_xlfn.NUMBERVALUE(LEFT(AB329,FIND("-",AB329)-1)),A2_SaLi!$B$8:$E$507,4,0),IFERROR(VLOOKUP(LEFT(AB329,FIND("-",AB329)-1),A2_SaLi!$B$8:$E$507,4,0),""))</f>
        <v/>
      </c>
      <c r="AD329" s="465"/>
    </row>
    <row r="330" spans="1:30" x14ac:dyDescent="0.25">
      <c r="A330" s="269"/>
      <c r="B330" s="54"/>
      <c r="C330" s="54"/>
      <c r="D330" s="274"/>
      <c r="E330" s="450"/>
      <c r="F330" s="383"/>
      <c r="G330" s="383"/>
      <c r="H330" s="383"/>
      <c r="I330" s="383"/>
      <c r="J330" s="478"/>
      <c r="K330" s="381">
        <f t="shared" si="11"/>
        <v>0</v>
      </c>
      <c r="L330" s="450"/>
      <c r="M330" s="383"/>
      <c r="N330" s="383"/>
      <c r="O330" s="383"/>
      <c r="P330" s="383"/>
      <c r="Q330" s="478"/>
      <c r="R330" s="381">
        <f t="shared" si="12"/>
        <v>0</v>
      </c>
      <c r="S330" s="450"/>
      <c r="T330" s="387" t="str">
        <f>IFERROR(VLOOKUP(_xlfn.NUMBERVALUE(LEFT(S330,FIND("-",S330)-1)),A2_SaLi!$B$8:$E$507,4,0),IFERROR(VLOOKUP(LEFT(S330,FIND("-",S330)-1),A2_SaLi!$B$8:$E$507,4,0),""))</f>
        <v/>
      </c>
      <c r="U330" s="478"/>
      <c r="V330" s="450"/>
      <c r="W330" s="387" t="str">
        <f>IFERROR(VLOOKUP(_xlfn.NUMBERVALUE(LEFT(V330,FIND("-",V330)-1)),A2_SaLi!$B$8:$E$507,4,0),IFERROR(VLOOKUP(LEFT(V330,FIND("-",V330)-1),A2_SaLi!$B$8:$E$507,4,0),""))</f>
        <v/>
      </c>
      <c r="X330" s="383"/>
      <c r="Y330" s="450"/>
      <c r="Z330" s="387" t="str">
        <f>IFERROR(VLOOKUP(_xlfn.NUMBERVALUE(LEFT(Y330,FIND("-",Y330)-1)),A2_SaLi!$B$8:$E$507,4,0),IFERROR(VLOOKUP(LEFT(Y330,FIND("-",Y330)-1),A2_SaLi!$B$8:$E$507,4,0),""))</f>
        <v/>
      </c>
      <c r="AA330" s="383"/>
      <c r="AB330" s="450"/>
      <c r="AC330" s="387" t="str">
        <f>IFERROR(VLOOKUP(_xlfn.NUMBERVALUE(LEFT(AB330,FIND("-",AB330)-1)),A2_SaLi!$B$8:$E$507,4,0),IFERROR(VLOOKUP(LEFT(AB330,FIND("-",AB330)-1),A2_SaLi!$B$8:$E$507,4,0),""))</f>
        <v/>
      </c>
      <c r="AD330" s="465"/>
    </row>
    <row r="331" spans="1:30" x14ac:dyDescent="0.25">
      <c r="A331" s="269"/>
      <c r="B331" s="54"/>
      <c r="C331" s="54"/>
      <c r="D331" s="274"/>
      <c r="E331" s="450"/>
      <c r="F331" s="383"/>
      <c r="G331" s="383"/>
      <c r="H331" s="383"/>
      <c r="I331" s="383"/>
      <c r="J331" s="478"/>
      <c r="K331" s="381">
        <f t="shared" si="11"/>
        <v>0</v>
      </c>
      <c r="L331" s="450"/>
      <c r="M331" s="383"/>
      <c r="N331" s="383"/>
      <c r="O331" s="383"/>
      <c r="P331" s="383"/>
      <c r="Q331" s="478"/>
      <c r="R331" s="381">
        <f t="shared" si="12"/>
        <v>0</v>
      </c>
      <c r="S331" s="450"/>
      <c r="T331" s="387" t="str">
        <f>IFERROR(VLOOKUP(_xlfn.NUMBERVALUE(LEFT(S331,FIND("-",S331)-1)),A2_SaLi!$B$8:$E$507,4,0),IFERROR(VLOOKUP(LEFT(S331,FIND("-",S331)-1),A2_SaLi!$B$8:$E$507,4,0),""))</f>
        <v/>
      </c>
      <c r="U331" s="478"/>
      <c r="V331" s="450"/>
      <c r="W331" s="387" t="str">
        <f>IFERROR(VLOOKUP(_xlfn.NUMBERVALUE(LEFT(V331,FIND("-",V331)-1)),A2_SaLi!$B$8:$E$507,4,0),IFERROR(VLOOKUP(LEFT(V331,FIND("-",V331)-1),A2_SaLi!$B$8:$E$507,4,0),""))</f>
        <v/>
      </c>
      <c r="X331" s="383"/>
      <c r="Y331" s="450"/>
      <c r="Z331" s="387" t="str">
        <f>IFERROR(VLOOKUP(_xlfn.NUMBERVALUE(LEFT(Y331,FIND("-",Y331)-1)),A2_SaLi!$B$8:$E$507,4,0),IFERROR(VLOOKUP(LEFT(Y331,FIND("-",Y331)-1),A2_SaLi!$B$8:$E$507,4,0),""))</f>
        <v/>
      </c>
      <c r="AA331" s="383"/>
      <c r="AB331" s="450"/>
      <c r="AC331" s="387" t="str">
        <f>IFERROR(VLOOKUP(_xlfn.NUMBERVALUE(LEFT(AB331,FIND("-",AB331)-1)),A2_SaLi!$B$8:$E$507,4,0),IFERROR(VLOOKUP(LEFT(AB331,FIND("-",AB331)-1),A2_SaLi!$B$8:$E$507,4,0),""))</f>
        <v/>
      </c>
      <c r="AD331" s="465"/>
    </row>
    <row r="332" spans="1:30" x14ac:dyDescent="0.25">
      <c r="A332" s="269"/>
      <c r="B332" s="54"/>
      <c r="C332" s="54"/>
      <c r="D332" s="274"/>
      <c r="E332" s="450"/>
      <c r="F332" s="383"/>
      <c r="G332" s="383"/>
      <c r="H332" s="383"/>
      <c r="I332" s="383"/>
      <c r="J332" s="478"/>
      <c r="K332" s="381">
        <f t="shared" si="11"/>
        <v>0</v>
      </c>
      <c r="L332" s="450"/>
      <c r="M332" s="383"/>
      <c r="N332" s="383"/>
      <c r="O332" s="383"/>
      <c r="P332" s="383"/>
      <c r="Q332" s="478"/>
      <c r="R332" s="381">
        <f t="shared" si="12"/>
        <v>0</v>
      </c>
      <c r="S332" s="450"/>
      <c r="T332" s="387" t="str">
        <f>IFERROR(VLOOKUP(_xlfn.NUMBERVALUE(LEFT(S332,FIND("-",S332)-1)),A2_SaLi!$B$8:$E$507,4,0),IFERROR(VLOOKUP(LEFT(S332,FIND("-",S332)-1),A2_SaLi!$B$8:$E$507,4,0),""))</f>
        <v/>
      </c>
      <c r="U332" s="478"/>
      <c r="V332" s="450"/>
      <c r="W332" s="387" t="str">
        <f>IFERROR(VLOOKUP(_xlfn.NUMBERVALUE(LEFT(V332,FIND("-",V332)-1)),A2_SaLi!$B$8:$E$507,4,0),IFERROR(VLOOKUP(LEFT(V332,FIND("-",V332)-1),A2_SaLi!$B$8:$E$507,4,0),""))</f>
        <v/>
      </c>
      <c r="X332" s="383"/>
      <c r="Y332" s="450"/>
      <c r="Z332" s="387" t="str">
        <f>IFERROR(VLOOKUP(_xlfn.NUMBERVALUE(LEFT(Y332,FIND("-",Y332)-1)),A2_SaLi!$B$8:$E$507,4,0),IFERROR(VLOOKUP(LEFT(Y332,FIND("-",Y332)-1),A2_SaLi!$B$8:$E$507,4,0),""))</f>
        <v/>
      </c>
      <c r="AA332" s="383"/>
      <c r="AB332" s="450"/>
      <c r="AC332" s="387" t="str">
        <f>IFERROR(VLOOKUP(_xlfn.NUMBERVALUE(LEFT(AB332,FIND("-",AB332)-1)),A2_SaLi!$B$8:$E$507,4,0),IFERROR(VLOOKUP(LEFT(AB332,FIND("-",AB332)-1),A2_SaLi!$B$8:$E$507,4,0),""))</f>
        <v/>
      </c>
      <c r="AD332" s="465"/>
    </row>
    <row r="333" spans="1:30" x14ac:dyDescent="0.25">
      <c r="A333" s="269"/>
      <c r="B333" s="54"/>
      <c r="C333" s="54"/>
      <c r="D333" s="274"/>
      <c r="E333" s="450"/>
      <c r="F333" s="383"/>
      <c r="G333" s="383"/>
      <c r="H333" s="383"/>
      <c r="I333" s="383"/>
      <c r="J333" s="478"/>
      <c r="K333" s="381">
        <f t="shared" si="11"/>
        <v>0</v>
      </c>
      <c r="L333" s="450"/>
      <c r="M333" s="383"/>
      <c r="N333" s="383"/>
      <c r="O333" s="383"/>
      <c r="P333" s="383"/>
      <c r="Q333" s="478"/>
      <c r="R333" s="381">
        <f t="shared" si="12"/>
        <v>0</v>
      </c>
      <c r="S333" s="450"/>
      <c r="T333" s="387" t="str">
        <f>IFERROR(VLOOKUP(_xlfn.NUMBERVALUE(LEFT(S333,FIND("-",S333)-1)),A2_SaLi!$B$8:$E$507,4,0),IFERROR(VLOOKUP(LEFT(S333,FIND("-",S333)-1),A2_SaLi!$B$8:$E$507,4,0),""))</f>
        <v/>
      </c>
      <c r="U333" s="478"/>
      <c r="V333" s="450"/>
      <c r="W333" s="387" t="str">
        <f>IFERROR(VLOOKUP(_xlfn.NUMBERVALUE(LEFT(V333,FIND("-",V333)-1)),A2_SaLi!$B$8:$E$507,4,0),IFERROR(VLOOKUP(LEFT(V333,FIND("-",V333)-1),A2_SaLi!$B$8:$E$507,4,0),""))</f>
        <v/>
      </c>
      <c r="X333" s="383"/>
      <c r="Y333" s="450"/>
      <c r="Z333" s="387" t="str">
        <f>IFERROR(VLOOKUP(_xlfn.NUMBERVALUE(LEFT(Y333,FIND("-",Y333)-1)),A2_SaLi!$B$8:$E$507,4,0),IFERROR(VLOOKUP(LEFT(Y333,FIND("-",Y333)-1),A2_SaLi!$B$8:$E$507,4,0),""))</f>
        <v/>
      </c>
      <c r="AA333" s="383"/>
      <c r="AB333" s="450"/>
      <c r="AC333" s="387" t="str">
        <f>IFERROR(VLOOKUP(_xlfn.NUMBERVALUE(LEFT(AB333,FIND("-",AB333)-1)),A2_SaLi!$B$8:$E$507,4,0),IFERROR(VLOOKUP(LEFT(AB333,FIND("-",AB333)-1),A2_SaLi!$B$8:$E$507,4,0),""))</f>
        <v/>
      </c>
      <c r="AD333" s="465"/>
    </row>
    <row r="334" spans="1:30" x14ac:dyDescent="0.25">
      <c r="A334" s="269"/>
      <c r="B334" s="54"/>
      <c r="C334" s="54"/>
      <c r="D334" s="274"/>
      <c r="E334" s="450"/>
      <c r="F334" s="383"/>
      <c r="G334" s="383"/>
      <c r="H334" s="383"/>
      <c r="I334" s="383"/>
      <c r="J334" s="478"/>
      <c r="K334" s="381">
        <f t="shared" si="11"/>
        <v>0</v>
      </c>
      <c r="L334" s="450"/>
      <c r="M334" s="383"/>
      <c r="N334" s="383"/>
      <c r="O334" s="383"/>
      <c r="P334" s="383"/>
      <c r="Q334" s="478"/>
      <c r="R334" s="381">
        <f t="shared" si="12"/>
        <v>0</v>
      </c>
      <c r="S334" s="450"/>
      <c r="T334" s="387" t="str">
        <f>IFERROR(VLOOKUP(_xlfn.NUMBERVALUE(LEFT(S334,FIND("-",S334)-1)),A2_SaLi!$B$8:$E$507,4,0),IFERROR(VLOOKUP(LEFT(S334,FIND("-",S334)-1),A2_SaLi!$B$8:$E$507,4,0),""))</f>
        <v/>
      </c>
      <c r="U334" s="478"/>
      <c r="V334" s="450"/>
      <c r="W334" s="387" t="str">
        <f>IFERROR(VLOOKUP(_xlfn.NUMBERVALUE(LEFT(V334,FIND("-",V334)-1)),A2_SaLi!$B$8:$E$507,4,0),IFERROR(VLOOKUP(LEFT(V334,FIND("-",V334)-1),A2_SaLi!$B$8:$E$507,4,0),""))</f>
        <v/>
      </c>
      <c r="X334" s="383"/>
      <c r="Y334" s="450"/>
      <c r="Z334" s="387" t="str">
        <f>IFERROR(VLOOKUP(_xlfn.NUMBERVALUE(LEFT(Y334,FIND("-",Y334)-1)),A2_SaLi!$B$8:$E$507,4,0),IFERROR(VLOOKUP(LEFT(Y334,FIND("-",Y334)-1),A2_SaLi!$B$8:$E$507,4,0),""))</f>
        <v/>
      </c>
      <c r="AA334" s="383"/>
      <c r="AB334" s="450"/>
      <c r="AC334" s="387" t="str">
        <f>IFERROR(VLOOKUP(_xlfn.NUMBERVALUE(LEFT(AB334,FIND("-",AB334)-1)),A2_SaLi!$B$8:$E$507,4,0),IFERROR(VLOOKUP(LEFT(AB334,FIND("-",AB334)-1),A2_SaLi!$B$8:$E$507,4,0),""))</f>
        <v/>
      </c>
      <c r="AD334" s="465"/>
    </row>
    <row r="335" spans="1:30" x14ac:dyDescent="0.25">
      <c r="A335" s="269"/>
      <c r="B335" s="54"/>
      <c r="C335" s="54"/>
      <c r="D335" s="274"/>
      <c r="E335" s="450"/>
      <c r="F335" s="383"/>
      <c r="G335" s="383"/>
      <c r="H335" s="383"/>
      <c r="I335" s="383"/>
      <c r="J335" s="478"/>
      <c r="K335" s="381">
        <f t="shared" si="11"/>
        <v>0</v>
      </c>
      <c r="L335" s="450"/>
      <c r="M335" s="383"/>
      <c r="N335" s="383"/>
      <c r="O335" s="383"/>
      <c r="P335" s="383"/>
      <c r="Q335" s="478"/>
      <c r="R335" s="381">
        <f t="shared" si="12"/>
        <v>0</v>
      </c>
      <c r="S335" s="450"/>
      <c r="T335" s="387" t="str">
        <f>IFERROR(VLOOKUP(_xlfn.NUMBERVALUE(LEFT(S335,FIND("-",S335)-1)),A2_SaLi!$B$8:$E$507,4,0),IFERROR(VLOOKUP(LEFT(S335,FIND("-",S335)-1),A2_SaLi!$B$8:$E$507,4,0),""))</f>
        <v/>
      </c>
      <c r="U335" s="478"/>
      <c r="V335" s="450"/>
      <c r="W335" s="387" t="str">
        <f>IFERROR(VLOOKUP(_xlfn.NUMBERVALUE(LEFT(V335,FIND("-",V335)-1)),A2_SaLi!$B$8:$E$507,4,0),IFERROR(VLOOKUP(LEFT(V335,FIND("-",V335)-1),A2_SaLi!$B$8:$E$507,4,0),""))</f>
        <v/>
      </c>
      <c r="X335" s="383"/>
      <c r="Y335" s="450"/>
      <c r="Z335" s="387" t="str">
        <f>IFERROR(VLOOKUP(_xlfn.NUMBERVALUE(LEFT(Y335,FIND("-",Y335)-1)),A2_SaLi!$B$8:$E$507,4,0),IFERROR(VLOOKUP(LEFT(Y335,FIND("-",Y335)-1),A2_SaLi!$B$8:$E$507,4,0),""))</f>
        <v/>
      </c>
      <c r="AA335" s="383"/>
      <c r="AB335" s="450"/>
      <c r="AC335" s="387" t="str">
        <f>IFERROR(VLOOKUP(_xlfn.NUMBERVALUE(LEFT(AB335,FIND("-",AB335)-1)),A2_SaLi!$B$8:$E$507,4,0),IFERROR(VLOOKUP(LEFT(AB335,FIND("-",AB335)-1),A2_SaLi!$B$8:$E$507,4,0),""))</f>
        <v/>
      </c>
      <c r="AD335" s="465"/>
    </row>
    <row r="336" spans="1:30" x14ac:dyDescent="0.25">
      <c r="A336" s="269"/>
      <c r="B336" s="54"/>
      <c r="C336" s="54"/>
      <c r="D336" s="274"/>
      <c r="E336" s="450"/>
      <c r="F336" s="383"/>
      <c r="G336" s="383"/>
      <c r="H336" s="383"/>
      <c r="I336" s="383"/>
      <c r="J336" s="478"/>
      <c r="K336" s="381">
        <f t="shared" si="11"/>
        <v>0</v>
      </c>
      <c r="L336" s="450"/>
      <c r="M336" s="383"/>
      <c r="N336" s="383"/>
      <c r="O336" s="383"/>
      <c r="P336" s="383"/>
      <c r="Q336" s="478"/>
      <c r="R336" s="381">
        <f t="shared" si="12"/>
        <v>0</v>
      </c>
      <c r="S336" s="450"/>
      <c r="T336" s="387" t="str">
        <f>IFERROR(VLOOKUP(_xlfn.NUMBERVALUE(LEFT(S336,FIND("-",S336)-1)),A2_SaLi!$B$8:$E$507,4,0),IFERROR(VLOOKUP(LEFT(S336,FIND("-",S336)-1),A2_SaLi!$B$8:$E$507,4,0),""))</f>
        <v/>
      </c>
      <c r="U336" s="478"/>
      <c r="V336" s="450"/>
      <c r="W336" s="387" t="str">
        <f>IFERROR(VLOOKUP(_xlfn.NUMBERVALUE(LEFT(V336,FIND("-",V336)-1)),A2_SaLi!$B$8:$E$507,4,0),IFERROR(VLOOKUP(LEFT(V336,FIND("-",V336)-1),A2_SaLi!$B$8:$E$507,4,0),""))</f>
        <v/>
      </c>
      <c r="X336" s="383"/>
      <c r="Y336" s="450"/>
      <c r="Z336" s="387" t="str">
        <f>IFERROR(VLOOKUP(_xlfn.NUMBERVALUE(LEFT(Y336,FIND("-",Y336)-1)),A2_SaLi!$B$8:$E$507,4,0),IFERROR(VLOOKUP(LEFT(Y336,FIND("-",Y336)-1),A2_SaLi!$B$8:$E$507,4,0),""))</f>
        <v/>
      </c>
      <c r="AA336" s="383"/>
      <c r="AB336" s="450"/>
      <c r="AC336" s="387" t="str">
        <f>IFERROR(VLOOKUP(_xlfn.NUMBERVALUE(LEFT(AB336,FIND("-",AB336)-1)),A2_SaLi!$B$8:$E$507,4,0),IFERROR(VLOOKUP(LEFT(AB336,FIND("-",AB336)-1),A2_SaLi!$B$8:$E$507,4,0),""))</f>
        <v/>
      </c>
      <c r="AD336" s="465"/>
    </row>
    <row r="337" spans="1:30" x14ac:dyDescent="0.25">
      <c r="A337" s="269"/>
      <c r="B337" s="54"/>
      <c r="C337" s="54"/>
      <c r="D337" s="274"/>
      <c r="E337" s="450"/>
      <c r="F337" s="383"/>
      <c r="G337" s="383"/>
      <c r="H337" s="383"/>
      <c r="I337" s="383"/>
      <c r="J337" s="478"/>
      <c r="K337" s="381">
        <f t="shared" si="11"/>
        <v>0</v>
      </c>
      <c r="L337" s="450"/>
      <c r="M337" s="383"/>
      <c r="N337" s="383"/>
      <c r="O337" s="383"/>
      <c r="P337" s="383"/>
      <c r="Q337" s="478"/>
      <c r="R337" s="381">
        <f t="shared" si="12"/>
        <v>0</v>
      </c>
      <c r="S337" s="450"/>
      <c r="T337" s="387" t="str">
        <f>IFERROR(VLOOKUP(_xlfn.NUMBERVALUE(LEFT(S337,FIND("-",S337)-1)),A2_SaLi!$B$8:$E$507,4,0),IFERROR(VLOOKUP(LEFT(S337,FIND("-",S337)-1),A2_SaLi!$B$8:$E$507,4,0),""))</f>
        <v/>
      </c>
      <c r="U337" s="478"/>
      <c r="V337" s="450"/>
      <c r="W337" s="387" t="str">
        <f>IFERROR(VLOOKUP(_xlfn.NUMBERVALUE(LEFT(V337,FIND("-",V337)-1)),A2_SaLi!$B$8:$E$507,4,0),IFERROR(VLOOKUP(LEFT(V337,FIND("-",V337)-1),A2_SaLi!$B$8:$E$507,4,0),""))</f>
        <v/>
      </c>
      <c r="X337" s="383"/>
      <c r="Y337" s="450"/>
      <c r="Z337" s="387" t="str">
        <f>IFERROR(VLOOKUP(_xlfn.NUMBERVALUE(LEFT(Y337,FIND("-",Y337)-1)),A2_SaLi!$B$8:$E$507,4,0),IFERROR(VLOOKUP(LEFT(Y337,FIND("-",Y337)-1),A2_SaLi!$B$8:$E$507,4,0),""))</f>
        <v/>
      </c>
      <c r="AA337" s="383"/>
      <c r="AB337" s="450"/>
      <c r="AC337" s="387" t="str">
        <f>IFERROR(VLOOKUP(_xlfn.NUMBERVALUE(LEFT(AB337,FIND("-",AB337)-1)),A2_SaLi!$B$8:$E$507,4,0),IFERROR(VLOOKUP(LEFT(AB337,FIND("-",AB337)-1),A2_SaLi!$B$8:$E$507,4,0),""))</f>
        <v/>
      </c>
      <c r="AD337" s="465"/>
    </row>
    <row r="338" spans="1:30" x14ac:dyDescent="0.25">
      <c r="A338" s="269"/>
      <c r="B338" s="54"/>
      <c r="C338" s="54"/>
      <c r="D338" s="274"/>
      <c r="E338" s="450"/>
      <c r="F338" s="383"/>
      <c r="G338" s="383"/>
      <c r="H338" s="383"/>
      <c r="I338" s="383"/>
      <c r="J338" s="478"/>
      <c r="K338" s="381">
        <f t="shared" si="11"/>
        <v>0</v>
      </c>
      <c r="L338" s="450"/>
      <c r="M338" s="383"/>
      <c r="N338" s="383"/>
      <c r="O338" s="383"/>
      <c r="P338" s="383"/>
      <c r="Q338" s="478"/>
      <c r="R338" s="381">
        <f t="shared" si="12"/>
        <v>0</v>
      </c>
      <c r="S338" s="450"/>
      <c r="T338" s="387" t="str">
        <f>IFERROR(VLOOKUP(_xlfn.NUMBERVALUE(LEFT(S338,FIND("-",S338)-1)),A2_SaLi!$B$8:$E$507,4,0),IFERROR(VLOOKUP(LEFT(S338,FIND("-",S338)-1),A2_SaLi!$B$8:$E$507,4,0),""))</f>
        <v/>
      </c>
      <c r="U338" s="478"/>
      <c r="V338" s="450"/>
      <c r="W338" s="387" t="str">
        <f>IFERROR(VLOOKUP(_xlfn.NUMBERVALUE(LEFT(V338,FIND("-",V338)-1)),A2_SaLi!$B$8:$E$507,4,0),IFERROR(VLOOKUP(LEFT(V338,FIND("-",V338)-1),A2_SaLi!$B$8:$E$507,4,0),""))</f>
        <v/>
      </c>
      <c r="X338" s="383"/>
      <c r="Y338" s="450"/>
      <c r="Z338" s="387" t="str">
        <f>IFERROR(VLOOKUP(_xlfn.NUMBERVALUE(LEFT(Y338,FIND("-",Y338)-1)),A2_SaLi!$B$8:$E$507,4,0),IFERROR(VLOOKUP(LEFT(Y338,FIND("-",Y338)-1),A2_SaLi!$B$8:$E$507,4,0),""))</f>
        <v/>
      </c>
      <c r="AA338" s="383"/>
      <c r="AB338" s="450"/>
      <c r="AC338" s="387" t="str">
        <f>IFERROR(VLOOKUP(_xlfn.NUMBERVALUE(LEFT(AB338,FIND("-",AB338)-1)),A2_SaLi!$B$8:$E$507,4,0),IFERROR(VLOOKUP(LEFT(AB338,FIND("-",AB338)-1),A2_SaLi!$B$8:$E$507,4,0),""))</f>
        <v/>
      </c>
      <c r="AD338" s="465"/>
    </row>
    <row r="339" spans="1:30" x14ac:dyDescent="0.25">
      <c r="A339" s="269"/>
      <c r="B339" s="54"/>
      <c r="C339" s="54"/>
      <c r="D339" s="274"/>
      <c r="E339" s="450"/>
      <c r="F339" s="383"/>
      <c r="G339" s="383"/>
      <c r="H339" s="383"/>
      <c r="I339" s="383"/>
      <c r="J339" s="478"/>
      <c r="K339" s="381">
        <f t="shared" si="11"/>
        <v>0</v>
      </c>
      <c r="L339" s="450"/>
      <c r="M339" s="383"/>
      <c r="N339" s="383"/>
      <c r="O339" s="383"/>
      <c r="P339" s="383"/>
      <c r="Q339" s="478"/>
      <c r="R339" s="381">
        <f t="shared" si="12"/>
        <v>0</v>
      </c>
      <c r="S339" s="450"/>
      <c r="T339" s="387" t="str">
        <f>IFERROR(VLOOKUP(_xlfn.NUMBERVALUE(LEFT(S339,FIND("-",S339)-1)),A2_SaLi!$B$8:$E$507,4,0),IFERROR(VLOOKUP(LEFT(S339,FIND("-",S339)-1),A2_SaLi!$B$8:$E$507,4,0),""))</f>
        <v/>
      </c>
      <c r="U339" s="478"/>
      <c r="V339" s="450"/>
      <c r="W339" s="387" t="str">
        <f>IFERROR(VLOOKUP(_xlfn.NUMBERVALUE(LEFT(V339,FIND("-",V339)-1)),A2_SaLi!$B$8:$E$507,4,0),IFERROR(VLOOKUP(LEFT(V339,FIND("-",V339)-1),A2_SaLi!$B$8:$E$507,4,0),""))</f>
        <v/>
      </c>
      <c r="X339" s="383"/>
      <c r="Y339" s="450"/>
      <c r="Z339" s="387" t="str">
        <f>IFERROR(VLOOKUP(_xlfn.NUMBERVALUE(LEFT(Y339,FIND("-",Y339)-1)),A2_SaLi!$B$8:$E$507,4,0),IFERROR(VLOOKUP(LEFT(Y339,FIND("-",Y339)-1),A2_SaLi!$B$8:$E$507,4,0),""))</f>
        <v/>
      </c>
      <c r="AA339" s="383"/>
      <c r="AB339" s="450"/>
      <c r="AC339" s="387" t="str">
        <f>IFERROR(VLOOKUP(_xlfn.NUMBERVALUE(LEFT(AB339,FIND("-",AB339)-1)),A2_SaLi!$B$8:$E$507,4,0),IFERROR(VLOOKUP(LEFT(AB339,FIND("-",AB339)-1),A2_SaLi!$B$8:$E$507,4,0),""))</f>
        <v/>
      </c>
      <c r="AD339" s="465"/>
    </row>
    <row r="340" spans="1:30" x14ac:dyDescent="0.25">
      <c r="A340" s="269"/>
      <c r="B340" s="54"/>
      <c r="C340" s="54"/>
      <c r="D340" s="274"/>
      <c r="E340" s="450"/>
      <c r="F340" s="383"/>
      <c r="G340" s="383"/>
      <c r="H340" s="383"/>
      <c r="I340" s="383"/>
      <c r="J340" s="478"/>
      <c r="K340" s="381">
        <f t="shared" si="11"/>
        <v>0</v>
      </c>
      <c r="L340" s="450"/>
      <c r="M340" s="383"/>
      <c r="N340" s="383"/>
      <c r="O340" s="383"/>
      <c r="P340" s="383"/>
      <c r="Q340" s="478"/>
      <c r="R340" s="381">
        <f t="shared" si="12"/>
        <v>0</v>
      </c>
      <c r="S340" s="450"/>
      <c r="T340" s="387" t="str">
        <f>IFERROR(VLOOKUP(_xlfn.NUMBERVALUE(LEFT(S340,FIND("-",S340)-1)),A2_SaLi!$B$8:$E$507,4,0),IFERROR(VLOOKUP(LEFT(S340,FIND("-",S340)-1),A2_SaLi!$B$8:$E$507,4,0),""))</f>
        <v/>
      </c>
      <c r="U340" s="478"/>
      <c r="V340" s="450"/>
      <c r="W340" s="387" t="str">
        <f>IFERROR(VLOOKUP(_xlfn.NUMBERVALUE(LEFT(V340,FIND("-",V340)-1)),A2_SaLi!$B$8:$E$507,4,0),IFERROR(VLOOKUP(LEFT(V340,FIND("-",V340)-1),A2_SaLi!$B$8:$E$507,4,0),""))</f>
        <v/>
      </c>
      <c r="X340" s="383"/>
      <c r="Y340" s="450"/>
      <c r="Z340" s="387" t="str">
        <f>IFERROR(VLOOKUP(_xlfn.NUMBERVALUE(LEFT(Y340,FIND("-",Y340)-1)),A2_SaLi!$B$8:$E$507,4,0),IFERROR(VLOOKUP(LEFT(Y340,FIND("-",Y340)-1),A2_SaLi!$B$8:$E$507,4,0),""))</f>
        <v/>
      </c>
      <c r="AA340" s="383"/>
      <c r="AB340" s="450"/>
      <c r="AC340" s="387" t="str">
        <f>IFERROR(VLOOKUP(_xlfn.NUMBERVALUE(LEFT(AB340,FIND("-",AB340)-1)),A2_SaLi!$B$8:$E$507,4,0),IFERROR(VLOOKUP(LEFT(AB340,FIND("-",AB340)-1),A2_SaLi!$B$8:$E$507,4,0),""))</f>
        <v/>
      </c>
      <c r="AD340" s="465"/>
    </row>
    <row r="341" spans="1:30" x14ac:dyDescent="0.25">
      <c r="A341" s="269"/>
      <c r="B341" s="54"/>
      <c r="C341" s="54"/>
      <c r="D341" s="274"/>
      <c r="E341" s="450"/>
      <c r="F341" s="383"/>
      <c r="G341" s="383"/>
      <c r="H341" s="383"/>
      <c r="I341" s="383"/>
      <c r="J341" s="478"/>
      <c r="K341" s="381">
        <f t="shared" si="11"/>
        <v>0</v>
      </c>
      <c r="L341" s="450"/>
      <c r="M341" s="383"/>
      <c r="N341" s="383"/>
      <c r="O341" s="383"/>
      <c r="P341" s="383"/>
      <c r="Q341" s="478"/>
      <c r="R341" s="381">
        <f t="shared" si="12"/>
        <v>0</v>
      </c>
      <c r="S341" s="450"/>
      <c r="T341" s="387" t="str">
        <f>IFERROR(VLOOKUP(_xlfn.NUMBERVALUE(LEFT(S341,FIND("-",S341)-1)),A2_SaLi!$B$8:$E$507,4,0),IFERROR(VLOOKUP(LEFT(S341,FIND("-",S341)-1),A2_SaLi!$B$8:$E$507,4,0),""))</f>
        <v/>
      </c>
      <c r="U341" s="478"/>
      <c r="V341" s="450"/>
      <c r="W341" s="387" t="str">
        <f>IFERROR(VLOOKUP(_xlfn.NUMBERVALUE(LEFT(V341,FIND("-",V341)-1)),A2_SaLi!$B$8:$E$507,4,0),IFERROR(VLOOKUP(LEFT(V341,FIND("-",V341)-1),A2_SaLi!$B$8:$E$507,4,0),""))</f>
        <v/>
      </c>
      <c r="X341" s="383"/>
      <c r="Y341" s="450"/>
      <c r="Z341" s="387" t="str">
        <f>IFERROR(VLOOKUP(_xlfn.NUMBERVALUE(LEFT(Y341,FIND("-",Y341)-1)),A2_SaLi!$B$8:$E$507,4,0),IFERROR(VLOOKUP(LEFT(Y341,FIND("-",Y341)-1),A2_SaLi!$B$8:$E$507,4,0),""))</f>
        <v/>
      </c>
      <c r="AA341" s="383"/>
      <c r="AB341" s="450"/>
      <c r="AC341" s="387" t="str">
        <f>IFERROR(VLOOKUP(_xlfn.NUMBERVALUE(LEFT(AB341,FIND("-",AB341)-1)),A2_SaLi!$B$8:$E$507,4,0),IFERROR(VLOOKUP(LEFT(AB341,FIND("-",AB341)-1),A2_SaLi!$B$8:$E$507,4,0),""))</f>
        <v/>
      </c>
      <c r="AD341" s="465"/>
    </row>
    <row r="342" spans="1:30" x14ac:dyDescent="0.25">
      <c r="A342" s="269"/>
      <c r="B342" s="54"/>
      <c r="C342" s="54"/>
      <c r="D342" s="274"/>
      <c r="E342" s="450"/>
      <c r="F342" s="383"/>
      <c r="G342" s="383"/>
      <c r="H342" s="383"/>
      <c r="I342" s="383"/>
      <c r="J342" s="478"/>
      <c r="K342" s="381">
        <f t="shared" si="11"/>
        <v>0</v>
      </c>
      <c r="L342" s="450"/>
      <c r="M342" s="383"/>
      <c r="N342" s="383"/>
      <c r="O342" s="383"/>
      <c r="P342" s="383"/>
      <c r="Q342" s="478"/>
      <c r="R342" s="381">
        <f t="shared" si="12"/>
        <v>0</v>
      </c>
      <c r="S342" s="450"/>
      <c r="T342" s="387" t="str">
        <f>IFERROR(VLOOKUP(_xlfn.NUMBERVALUE(LEFT(S342,FIND("-",S342)-1)),A2_SaLi!$B$8:$E$507,4,0),IFERROR(VLOOKUP(LEFT(S342,FIND("-",S342)-1),A2_SaLi!$B$8:$E$507,4,0),""))</f>
        <v/>
      </c>
      <c r="U342" s="478"/>
      <c r="V342" s="450"/>
      <c r="W342" s="387" t="str">
        <f>IFERROR(VLOOKUP(_xlfn.NUMBERVALUE(LEFT(V342,FIND("-",V342)-1)),A2_SaLi!$B$8:$E$507,4,0),IFERROR(VLOOKUP(LEFT(V342,FIND("-",V342)-1),A2_SaLi!$B$8:$E$507,4,0),""))</f>
        <v/>
      </c>
      <c r="X342" s="383"/>
      <c r="Y342" s="450"/>
      <c r="Z342" s="387" t="str">
        <f>IFERROR(VLOOKUP(_xlfn.NUMBERVALUE(LEFT(Y342,FIND("-",Y342)-1)),A2_SaLi!$B$8:$E$507,4,0),IFERROR(VLOOKUP(LEFT(Y342,FIND("-",Y342)-1),A2_SaLi!$B$8:$E$507,4,0),""))</f>
        <v/>
      </c>
      <c r="AA342" s="383"/>
      <c r="AB342" s="450"/>
      <c r="AC342" s="387" t="str">
        <f>IFERROR(VLOOKUP(_xlfn.NUMBERVALUE(LEFT(AB342,FIND("-",AB342)-1)),A2_SaLi!$B$8:$E$507,4,0),IFERROR(VLOOKUP(LEFT(AB342,FIND("-",AB342)-1),A2_SaLi!$B$8:$E$507,4,0),""))</f>
        <v/>
      </c>
      <c r="AD342" s="465"/>
    </row>
    <row r="343" spans="1:30" x14ac:dyDescent="0.25">
      <c r="A343" s="269"/>
      <c r="B343" s="54"/>
      <c r="C343" s="54"/>
      <c r="D343" s="274"/>
      <c r="E343" s="450"/>
      <c r="F343" s="383"/>
      <c r="G343" s="383"/>
      <c r="H343" s="383"/>
      <c r="I343" s="383"/>
      <c r="J343" s="478"/>
      <c r="K343" s="381">
        <f t="shared" si="11"/>
        <v>0</v>
      </c>
      <c r="L343" s="450"/>
      <c r="M343" s="383"/>
      <c r="N343" s="383"/>
      <c r="O343" s="383"/>
      <c r="P343" s="383"/>
      <c r="Q343" s="478"/>
      <c r="R343" s="381">
        <f t="shared" si="12"/>
        <v>0</v>
      </c>
      <c r="S343" s="450"/>
      <c r="T343" s="387" t="str">
        <f>IFERROR(VLOOKUP(_xlfn.NUMBERVALUE(LEFT(S343,FIND("-",S343)-1)),A2_SaLi!$B$8:$E$507,4,0),IFERROR(VLOOKUP(LEFT(S343,FIND("-",S343)-1),A2_SaLi!$B$8:$E$507,4,0),""))</f>
        <v/>
      </c>
      <c r="U343" s="478"/>
      <c r="V343" s="450"/>
      <c r="W343" s="387" t="str">
        <f>IFERROR(VLOOKUP(_xlfn.NUMBERVALUE(LEFT(V343,FIND("-",V343)-1)),A2_SaLi!$B$8:$E$507,4,0),IFERROR(VLOOKUP(LEFT(V343,FIND("-",V343)-1),A2_SaLi!$B$8:$E$507,4,0),""))</f>
        <v/>
      </c>
      <c r="X343" s="383"/>
      <c r="Y343" s="450"/>
      <c r="Z343" s="387" t="str">
        <f>IFERROR(VLOOKUP(_xlfn.NUMBERVALUE(LEFT(Y343,FIND("-",Y343)-1)),A2_SaLi!$B$8:$E$507,4,0),IFERROR(VLOOKUP(LEFT(Y343,FIND("-",Y343)-1),A2_SaLi!$B$8:$E$507,4,0),""))</f>
        <v/>
      </c>
      <c r="AA343" s="383"/>
      <c r="AB343" s="450"/>
      <c r="AC343" s="387" t="str">
        <f>IFERROR(VLOOKUP(_xlfn.NUMBERVALUE(LEFT(AB343,FIND("-",AB343)-1)),A2_SaLi!$B$8:$E$507,4,0),IFERROR(VLOOKUP(LEFT(AB343,FIND("-",AB343)-1),A2_SaLi!$B$8:$E$507,4,0),""))</f>
        <v/>
      </c>
      <c r="AD343" s="465"/>
    </row>
    <row r="344" spans="1:30" x14ac:dyDescent="0.25">
      <c r="A344" s="269"/>
      <c r="B344" s="54"/>
      <c r="C344" s="54"/>
      <c r="D344" s="274"/>
      <c r="E344" s="450"/>
      <c r="F344" s="383"/>
      <c r="G344" s="383"/>
      <c r="H344" s="383"/>
      <c r="I344" s="383"/>
      <c r="J344" s="478"/>
      <c r="K344" s="381">
        <f t="shared" si="11"/>
        <v>0</v>
      </c>
      <c r="L344" s="450"/>
      <c r="M344" s="383"/>
      <c r="N344" s="383"/>
      <c r="O344" s="383"/>
      <c r="P344" s="383"/>
      <c r="Q344" s="478"/>
      <c r="R344" s="381">
        <f t="shared" si="12"/>
        <v>0</v>
      </c>
      <c r="S344" s="450"/>
      <c r="T344" s="387" t="str">
        <f>IFERROR(VLOOKUP(_xlfn.NUMBERVALUE(LEFT(S344,FIND("-",S344)-1)),A2_SaLi!$B$8:$E$507,4,0),IFERROR(VLOOKUP(LEFT(S344,FIND("-",S344)-1),A2_SaLi!$B$8:$E$507,4,0),""))</f>
        <v/>
      </c>
      <c r="U344" s="478"/>
      <c r="V344" s="450"/>
      <c r="W344" s="387" t="str">
        <f>IFERROR(VLOOKUP(_xlfn.NUMBERVALUE(LEFT(V344,FIND("-",V344)-1)),A2_SaLi!$B$8:$E$507,4,0),IFERROR(VLOOKUP(LEFT(V344,FIND("-",V344)-1),A2_SaLi!$B$8:$E$507,4,0),""))</f>
        <v/>
      </c>
      <c r="X344" s="383"/>
      <c r="Y344" s="450"/>
      <c r="Z344" s="387" t="str">
        <f>IFERROR(VLOOKUP(_xlfn.NUMBERVALUE(LEFT(Y344,FIND("-",Y344)-1)),A2_SaLi!$B$8:$E$507,4,0),IFERROR(VLOOKUP(LEFT(Y344,FIND("-",Y344)-1),A2_SaLi!$B$8:$E$507,4,0),""))</f>
        <v/>
      </c>
      <c r="AA344" s="383"/>
      <c r="AB344" s="450"/>
      <c r="AC344" s="387" t="str">
        <f>IFERROR(VLOOKUP(_xlfn.NUMBERVALUE(LEFT(AB344,FIND("-",AB344)-1)),A2_SaLi!$B$8:$E$507,4,0),IFERROR(VLOOKUP(LEFT(AB344,FIND("-",AB344)-1),A2_SaLi!$B$8:$E$507,4,0),""))</f>
        <v/>
      </c>
      <c r="AD344" s="465"/>
    </row>
    <row r="345" spans="1:30" x14ac:dyDescent="0.25">
      <c r="A345" s="269"/>
      <c r="B345" s="54"/>
      <c r="C345" s="54"/>
      <c r="D345" s="274"/>
      <c r="E345" s="450"/>
      <c r="F345" s="383"/>
      <c r="G345" s="383"/>
      <c r="H345" s="383"/>
      <c r="I345" s="383"/>
      <c r="J345" s="478"/>
      <c r="K345" s="381">
        <f t="shared" si="11"/>
        <v>0</v>
      </c>
      <c r="L345" s="450"/>
      <c r="M345" s="383"/>
      <c r="N345" s="383"/>
      <c r="O345" s="383"/>
      <c r="P345" s="383"/>
      <c r="Q345" s="478"/>
      <c r="R345" s="381">
        <f t="shared" si="12"/>
        <v>0</v>
      </c>
      <c r="S345" s="450"/>
      <c r="T345" s="387" t="str">
        <f>IFERROR(VLOOKUP(_xlfn.NUMBERVALUE(LEFT(S345,FIND("-",S345)-1)),A2_SaLi!$B$8:$E$507,4,0),IFERROR(VLOOKUP(LEFT(S345,FIND("-",S345)-1),A2_SaLi!$B$8:$E$507,4,0),""))</f>
        <v/>
      </c>
      <c r="U345" s="478"/>
      <c r="V345" s="450"/>
      <c r="W345" s="387" t="str">
        <f>IFERROR(VLOOKUP(_xlfn.NUMBERVALUE(LEFT(V345,FIND("-",V345)-1)),A2_SaLi!$B$8:$E$507,4,0),IFERROR(VLOOKUP(LEFT(V345,FIND("-",V345)-1),A2_SaLi!$B$8:$E$507,4,0),""))</f>
        <v/>
      </c>
      <c r="X345" s="383"/>
      <c r="Y345" s="450"/>
      <c r="Z345" s="387" t="str">
        <f>IFERROR(VLOOKUP(_xlfn.NUMBERVALUE(LEFT(Y345,FIND("-",Y345)-1)),A2_SaLi!$B$8:$E$507,4,0),IFERROR(VLOOKUP(LEFT(Y345,FIND("-",Y345)-1),A2_SaLi!$B$8:$E$507,4,0),""))</f>
        <v/>
      </c>
      <c r="AA345" s="383"/>
      <c r="AB345" s="450"/>
      <c r="AC345" s="387" t="str">
        <f>IFERROR(VLOOKUP(_xlfn.NUMBERVALUE(LEFT(AB345,FIND("-",AB345)-1)),A2_SaLi!$B$8:$E$507,4,0),IFERROR(VLOOKUP(LEFT(AB345,FIND("-",AB345)-1),A2_SaLi!$B$8:$E$507,4,0),""))</f>
        <v/>
      </c>
      <c r="AD345" s="465"/>
    </row>
    <row r="346" spans="1:30" x14ac:dyDescent="0.25">
      <c r="A346" s="269"/>
      <c r="B346" s="54"/>
      <c r="C346" s="54"/>
      <c r="D346" s="274"/>
      <c r="E346" s="450"/>
      <c r="F346" s="383"/>
      <c r="G346" s="383"/>
      <c r="H346" s="383"/>
      <c r="I346" s="383"/>
      <c r="J346" s="478"/>
      <c r="K346" s="381">
        <f t="shared" si="11"/>
        <v>0</v>
      </c>
      <c r="L346" s="450"/>
      <c r="M346" s="383"/>
      <c r="N346" s="383"/>
      <c r="O346" s="383"/>
      <c r="P346" s="383"/>
      <c r="Q346" s="478"/>
      <c r="R346" s="381">
        <f t="shared" si="12"/>
        <v>0</v>
      </c>
      <c r="S346" s="450"/>
      <c r="T346" s="387" t="str">
        <f>IFERROR(VLOOKUP(_xlfn.NUMBERVALUE(LEFT(S346,FIND("-",S346)-1)),A2_SaLi!$B$8:$E$507,4,0),IFERROR(VLOOKUP(LEFT(S346,FIND("-",S346)-1),A2_SaLi!$B$8:$E$507,4,0),""))</f>
        <v/>
      </c>
      <c r="U346" s="478"/>
      <c r="V346" s="450"/>
      <c r="W346" s="387" t="str">
        <f>IFERROR(VLOOKUP(_xlfn.NUMBERVALUE(LEFT(V346,FIND("-",V346)-1)),A2_SaLi!$B$8:$E$507,4,0),IFERROR(VLOOKUP(LEFT(V346,FIND("-",V346)-1),A2_SaLi!$B$8:$E$507,4,0),""))</f>
        <v/>
      </c>
      <c r="X346" s="383"/>
      <c r="Y346" s="450"/>
      <c r="Z346" s="387" t="str">
        <f>IFERROR(VLOOKUP(_xlfn.NUMBERVALUE(LEFT(Y346,FIND("-",Y346)-1)),A2_SaLi!$B$8:$E$507,4,0),IFERROR(VLOOKUP(LEFT(Y346,FIND("-",Y346)-1),A2_SaLi!$B$8:$E$507,4,0),""))</f>
        <v/>
      </c>
      <c r="AA346" s="383"/>
      <c r="AB346" s="450"/>
      <c r="AC346" s="387" t="str">
        <f>IFERROR(VLOOKUP(_xlfn.NUMBERVALUE(LEFT(AB346,FIND("-",AB346)-1)),A2_SaLi!$B$8:$E$507,4,0),IFERROR(VLOOKUP(LEFT(AB346,FIND("-",AB346)-1),A2_SaLi!$B$8:$E$507,4,0),""))</f>
        <v/>
      </c>
      <c r="AD346" s="465"/>
    </row>
    <row r="347" spans="1:30" x14ac:dyDescent="0.25">
      <c r="A347" s="269"/>
      <c r="B347" s="54"/>
      <c r="C347" s="54"/>
      <c r="D347" s="274"/>
      <c r="E347" s="450"/>
      <c r="F347" s="383"/>
      <c r="G347" s="383"/>
      <c r="H347" s="383"/>
      <c r="I347" s="383"/>
      <c r="J347" s="478"/>
      <c r="K347" s="381">
        <f t="shared" si="11"/>
        <v>0</v>
      </c>
      <c r="L347" s="450"/>
      <c r="M347" s="383"/>
      <c r="N347" s="383"/>
      <c r="O347" s="383"/>
      <c r="P347" s="383"/>
      <c r="Q347" s="478"/>
      <c r="R347" s="381">
        <f t="shared" si="12"/>
        <v>0</v>
      </c>
      <c r="S347" s="450"/>
      <c r="T347" s="387" t="str">
        <f>IFERROR(VLOOKUP(_xlfn.NUMBERVALUE(LEFT(S347,FIND("-",S347)-1)),A2_SaLi!$B$8:$E$507,4,0),IFERROR(VLOOKUP(LEFT(S347,FIND("-",S347)-1),A2_SaLi!$B$8:$E$507,4,0),""))</f>
        <v/>
      </c>
      <c r="U347" s="478"/>
      <c r="V347" s="450"/>
      <c r="W347" s="387" t="str">
        <f>IFERROR(VLOOKUP(_xlfn.NUMBERVALUE(LEFT(V347,FIND("-",V347)-1)),A2_SaLi!$B$8:$E$507,4,0),IFERROR(VLOOKUP(LEFT(V347,FIND("-",V347)-1),A2_SaLi!$B$8:$E$507,4,0),""))</f>
        <v/>
      </c>
      <c r="X347" s="383"/>
      <c r="Y347" s="450"/>
      <c r="Z347" s="387" t="str">
        <f>IFERROR(VLOOKUP(_xlfn.NUMBERVALUE(LEFT(Y347,FIND("-",Y347)-1)),A2_SaLi!$B$8:$E$507,4,0),IFERROR(VLOOKUP(LEFT(Y347,FIND("-",Y347)-1),A2_SaLi!$B$8:$E$507,4,0),""))</f>
        <v/>
      </c>
      <c r="AA347" s="383"/>
      <c r="AB347" s="450"/>
      <c r="AC347" s="387" t="str">
        <f>IFERROR(VLOOKUP(_xlfn.NUMBERVALUE(LEFT(AB347,FIND("-",AB347)-1)),A2_SaLi!$B$8:$E$507,4,0),IFERROR(VLOOKUP(LEFT(AB347,FIND("-",AB347)-1),A2_SaLi!$B$8:$E$507,4,0),""))</f>
        <v/>
      </c>
      <c r="AD347" s="465"/>
    </row>
    <row r="348" spans="1:30" x14ac:dyDescent="0.25">
      <c r="A348" s="269"/>
      <c r="B348" s="54"/>
      <c r="C348" s="54"/>
      <c r="D348" s="274"/>
      <c r="E348" s="450"/>
      <c r="F348" s="383"/>
      <c r="G348" s="383"/>
      <c r="H348" s="383"/>
      <c r="I348" s="383"/>
      <c r="J348" s="478"/>
      <c r="K348" s="381">
        <f t="shared" si="11"/>
        <v>0</v>
      </c>
      <c r="L348" s="450"/>
      <c r="M348" s="383"/>
      <c r="N348" s="383"/>
      <c r="O348" s="383"/>
      <c r="P348" s="383"/>
      <c r="Q348" s="478"/>
      <c r="R348" s="381">
        <f t="shared" si="12"/>
        <v>0</v>
      </c>
      <c r="S348" s="450"/>
      <c r="T348" s="387" t="str">
        <f>IFERROR(VLOOKUP(_xlfn.NUMBERVALUE(LEFT(S348,FIND("-",S348)-1)),A2_SaLi!$B$8:$E$507,4,0),IFERROR(VLOOKUP(LEFT(S348,FIND("-",S348)-1),A2_SaLi!$B$8:$E$507,4,0),""))</f>
        <v/>
      </c>
      <c r="U348" s="478"/>
      <c r="V348" s="450"/>
      <c r="W348" s="387" t="str">
        <f>IFERROR(VLOOKUP(_xlfn.NUMBERVALUE(LEFT(V348,FIND("-",V348)-1)),A2_SaLi!$B$8:$E$507,4,0),IFERROR(VLOOKUP(LEFT(V348,FIND("-",V348)-1),A2_SaLi!$B$8:$E$507,4,0),""))</f>
        <v/>
      </c>
      <c r="X348" s="383"/>
      <c r="Y348" s="450"/>
      <c r="Z348" s="387" t="str">
        <f>IFERROR(VLOOKUP(_xlfn.NUMBERVALUE(LEFT(Y348,FIND("-",Y348)-1)),A2_SaLi!$B$8:$E$507,4,0),IFERROR(VLOOKUP(LEFT(Y348,FIND("-",Y348)-1),A2_SaLi!$B$8:$E$507,4,0),""))</f>
        <v/>
      </c>
      <c r="AA348" s="383"/>
      <c r="AB348" s="450"/>
      <c r="AC348" s="387" t="str">
        <f>IFERROR(VLOOKUP(_xlfn.NUMBERVALUE(LEFT(AB348,FIND("-",AB348)-1)),A2_SaLi!$B$8:$E$507,4,0),IFERROR(VLOOKUP(LEFT(AB348,FIND("-",AB348)-1),A2_SaLi!$B$8:$E$507,4,0),""))</f>
        <v/>
      </c>
      <c r="AD348" s="465"/>
    </row>
    <row r="349" spans="1:30" x14ac:dyDescent="0.25">
      <c r="A349" s="269"/>
      <c r="B349" s="54"/>
      <c r="C349" s="54"/>
      <c r="D349" s="274"/>
      <c r="E349" s="450"/>
      <c r="F349" s="383"/>
      <c r="G349" s="383"/>
      <c r="H349" s="383"/>
      <c r="I349" s="383"/>
      <c r="J349" s="478"/>
      <c r="K349" s="381">
        <f t="shared" si="11"/>
        <v>0</v>
      </c>
      <c r="L349" s="450"/>
      <c r="M349" s="383"/>
      <c r="N349" s="383"/>
      <c r="O349" s="383"/>
      <c r="P349" s="383"/>
      <c r="Q349" s="478"/>
      <c r="R349" s="381">
        <f t="shared" si="12"/>
        <v>0</v>
      </c>
      <c r="S349" s="450"/>
      <c r="T349" s="387" t="str">
        <f>IFERROR(VLOOKUP(_xlfn.NUMBERVALUE(LEFT(S349,FIND("-",S349)-1)),A2_SaLi!$B$8:$E$507,4,0),IFERROR(VLOOKUP(LEFT(S349,FIND("-",S349)-1),A2_SaLi!$B$8:$E$507,4,0),""))</f>
        <v/>
      </c>
      <c r="U349" s="478"/>
      <c r="V349" s="450"/>
      <c r="W349" s="387" t="str">
        <f>IFERROR(VLOOKUP(_xlfn.NUMBERVALUE(LEFT(V349,FIND("-",V349)-1)),A2_SaLi!$B$8:$E$507,4,0),IFERROR(VLOOKUP(LEFT(V349,FIND("-",V349)-1),A2_SaLi!$B$8:$E$507,4,0),""))</f>
        <v/>
      </c>
      <c r="X349" s="383"/>
      <c r="Y349" s="450"/>
      <c r="Z349" s="387" t="str">
        <f>IFERROR(VLOOKUP(_xlfn.NUMBERVALUE(LEFT(Y349,FIND("-",Y349)-1)),A2_SaLi!$B$8:$E$507,4,0),IFERROR(VLOOKUP(LEFT(Y349,FIND("-",Y349)-1),A2_SaLi!$B$8:$E$507,4,0),""))</f>
        <v/>
      </c>
      <c r="AA349" s="383"/>
      <c r="AB349" s="450"/>
      <c r="AC349" s="387" t="str">
        <f>IFERROR(VLOOKUP(_xlfn.NUMBERVALUE(LEFT(AB349,FIND("-",AB349)-1)),A2_SaLi!$B$8:$E$507,4,0),IFERROR(VLOOKUP(LEFT(AB349,FIND("-",AB349)-1),A2_SaLi!$B$8:$E$507,4,0),""))</f>
        <v/>
      </c>
      <c r="AD349" s="465"/>
    </row>
    <row r="350" spans="1:30" x14ac:dyDescent="0.25">
      <c r="A350" s="269"/>
      <c r="B350" s="54"/>
      <c r="C350" s="54"/>
      <c r="D350" s="274"/>
      <c r="E350" s="450"/>
      <c r="F350" s="383"/>
      <c r="G350" s="383"/>
      <c r="H350" s="383"/>
      <c r="I350" s="383"/>
      <c r="J350" s="478"/>
      <c r="K350" s="381">
        <f t="shared" si="11"/>
        <v>0</v>
      </c>
      <c r="L350" s="450"/>
      <c r="M350" s="383"/>
      <c r="N350" s="383"/>
      <c r="O350" s="383"/>
      <c r="P350" s="383"/>
      <c r="Q350" s="478"/>
      <c r="R350" s="381">
        <f t="shared" si="12"/>
        <v>0</v>
      </c>
      <c r="S350" s="450"/>
      <c r="T350" s="387" t="str">
        <f>IFERROR(VLOOKUP(_xlfn.NUMBERVALUE(LEFT(S350,FIND("-",S350)-1)),A2_SaLi!$B$8:$E$507,4,0),IFERROR(VLOOKUP(LEFT(S350,FIND("-",S350)-1),A2_SaLi!$B$8:$E$507,4,0),""))</f>
        <v/>
      </c>
      <c r="U350" s="478"/>
      <c r="V350" s="450"/>
      <c r="W350" s="387" t="str">
        <f>IFERROR(VLOOKUP(_xlfn.NUMBERVALUE(LEFT(V350,FIND("-",V350)-1)),A2_SaLi!$B$8:$E$507,4,0),IFERROR(VLOOKUP(LEFT(V350,FIND("-",V350)-1),A2_SaLi!$B$8:$E$507,4,0),""))</f>
        <v/>
      </c>
      <c r="X350" s="383"/>
      <c r="Y350" s="450"/>
      <c r="Z350" s="387" t="str">
        <f>IFERROR(VLOOKUP(_xlfn.NUMBERVALUE(LEFT(Y350,FIND("-",Y350)-1)),A2_SaLi!$B$8:$E$507,4,0),IFERROR(VLOOKUP(LEFT(Y350,FIND("-",Y350)-1),A2_SaLi!$B$8:$E$507,4,0),""))</f>
        <v/>
      </c>
      <c r="AA350" s="383"/>
      <c r="AB350" s="450"/>
      <c r="AC350" s="387" t="str">
        <f>IFERROR(VLOOKUP(_xlfn.NUMBERVALUE(LEFT(AB350,FIND("-",AB350)-1)),A2_SaLi!$B$8:$E$507,4,0),IFERROR(VLOOKUP(LEFT(AB350,FIND("-",AB350)-1),A2_SaLi!$B$8:$E$507,4,0),""))</f>
        <v/>
      </c>
      <c r="AD350" s="465"/>
    </row>
    <row r="351" spans="1:30" x14ac:dyDescent="0.25">
      <c r="A351" s="269"/>
      <c r="B351" s="54"/>
      <c r="C351" s="54"/>
      <c r="D351" s="274"/>
      <c r="E351" s="450"/>
      <c r="F351" s="383"/>
      <c r="G351" s="383"/>
      <c r="H351" s="383"/>
      <c r="I351" s="383"/>
      <c r="J351" s="478"/>
      <c r="K351" s="381">
        <f t="shared" si="11"/>
        <v>0</v>
      </c>
      <c r="L351" s="450"/>
      <c r="M351" s="383"/>
      <c r="N351" s="383"/>
      <c r="O351" s="383"/>
      <c r="P351" s="383"/>
      <c r="Q351" s="478"/>
      <c r="R351" s="381">
        <f t="shared" si="12"/>
        <v>0</v>
      </c>
      <c r="S351" s="450"/>
      <c r="T351" s="387" t="str">
        <f>IFERROR(VLOOKUP(_xlfn.NUMBERVALUE(LEFT(S351,FIND("-",S351)-1)),A2_SaLi!$B$8:$E$507,4,0),IFERROR(VLOOKUP(LEFT(S351,FIND("-",S351)-1),A2_SaLi!$B$8:$E$507,4,0),""))</f>
        <v/>
      </c>
      <c r="U351" s="478"/>
      <c r="V351" s="450"/>
      <c r="W351" s="387" t="str">
        <f>IFERROR(VLOOKUP(_xlfn.NUMBERVALUE(LEFT(V351,FIND("-",V351)-1)),A2_SaLi!$B$8:$E$507,4,0),IFERROR(VLOOKUP(LEFT(V351,FIND("-",V351)-1),A2_SaLi!$B$8:$E$507,4,0),""))</f>
        <v/>
      </c>
      <c r="X351" s="383"/>
      <c r="Y351" s="450"/>
      <c r="Z351" s="387" t="str">
        <f>IFERROR(VLOOKUP(_xlfn.NUMBERVALUE(LEFT(Y351,FIND("-",Y351)-1)),A2_SaLi!$B$8:$E$507,4,0),IFERROR(VLOOKUP(LEFT(Y351,FIND("-",Y351)-1),A2_SaLi!$B$8:$E$507,4,0),""))</f>
        <v/>
      </c>
      <c r="AA351" s="383"/>
      <c r="AB351" s="450"/>
      <c r="AC351" s="387" t="str">
        <f>IFERROR(VLOOKUP(_xlfn.NUMBERVALUE(LEFT(AB351,FIND("-",AB351)-1)),A2_SaLi!$B$8:$E$507,4,0),IFERROR(VLOOKUP(LEFT(AB351,FIND("-",AB351)-1),A2_SaLi!$B$8:$E$507,4,0),""))</f>
        <v/>
      </c>
      <c r="AD351" s="465"/>
    </row>
    <row r="352" spans="1:30" x14ac:dyDescent="0.25">
      <c r="A352" s="269"/>
      <c r="B352" s="54"/>
      <c r="C352" s="54"/>
      <c r="D352" s="274"/>
      <c r="E352" s="450"/>
      <c r="F352" s="383"/>
      <c r="G352" s="383"/>
      <c r="H352" s="383"/>
      <c r="I352" s="383"/>
      <c r="J352" s="478"/>
      <c r="K352" s="381">
        <f t="shared" si="11"/>
        <v>0</v>
      </c>
      <c r="L352" s="450"/>
      <c r="M352" s="383"/>
      <c r="N352" s="383"/>
      <c r="O352" s="383"/>
      <c r="P352" s="383"/>
      <c r="Q352" s="478"/>
      <c r="R352" s="381">
        <f t="shared" si="12"/>
        <v>0</v>
      </c>
      <c r="S352" s="450"/>
      <c r="T352" s="387" t="str">
        <f>IFERROR(VLOOKUP(_xlfn.NUMBERVALUE(LEFT(S352,FIND("-",S352)-1)),A2_SaLi!$B$8:$E$507,4,0),IFERROR(VLOOKUP(LEFT(S352,FIND("-",S352)-1),A2_SaLi!$B$8:$E$507,4,0),""))</f>
        <v/>
      </c>
      <c r="U352" s="478"/>
      <c r="V352" s="450"/>
      <c r="W352" s="387" t="str">
        <f>IFERROR(VLOOKUP(_xlfn.NUMBERVALUE(LEFT(V352,FIND("-",V352)-1)),A2_SaLi!$B$8:$E$507,4,0),IFERROR(VLOOKUP(LEFT(V352,FIND("-",V352)-1),A2_SaLi!$B$8:$E$507,4,0),""))</f>
        <v/>
      </c>
      <c r="X352" s="383"/>
      <c r="Y352" s="450"/>
      <c r="Z352" s="387" t="str">
        <f>IFERROR(VLOOKUP(_xlfn.NUMBERVALUE(LEFT(Y352,FIND("-",Y352)-1)),A2_SaLi!$B$8:$E$507,4,0),IFERROR(VLOOKUP(LEFT(Y352,FIND("-",Y352)-1),A2_SaLi!$B$8:$E$507,4,0),""))</f>
        <v/>
      </c>
      <c r="AA352" s="383"/>
      <c r="AB352" s="450"/>
      <c r="AC352" s="387" t="str">
        <f>IFERROR(VLOOKUP(_xlfn.NUMBERVALUE(LEFT(AB352,FIND("-",AB352)-1)),A2_SaLi!$B$8:$E$507,4,0),IFERROR(VLOOKUP(LEFT(AB352,FIND("-",AB352)-1),A2_SaLi!$B$8:$E$507,4,0),""))</f>
        <v/>
      </c>
      <c r="AD352" s="465"/>
    </row>
    <row r="353" spans="1:30" x14ac:dyDescent="0.25">
      <c r="A353" s="269"/>
      <c r="B353" s="54"/>
      <c r="C353" s="54"/>
      <c r="D353" s="274"/>
      <c r="E353" s="450"/>
      <c r="F353" s="383"/>
      <c r="G353" s="383"/>
      <c r="H353" s="383"/>
      <c r="I353" s="383"/>
      <c r="J353" s="478"/>
      <c r="K353" s="381">
        <f t="shared" si="11"/>
        <v>0</v>
      </c>
      <c r="L353" s="450"/>
      <c r="M353" s="383"/>
      <c r="N353" s="383"/>
      <c r="O353" s="383"/>
      <c r="P353" s="383"/>
      <c r="Q353" s="478"/>
      <c r="R353" s="381">
        <f t="shared" si="12"/>
        <v>0</v>
      </c>
      <c r="S353" s="450"/>
      <c r="T353" s="387" t="str">
        <f>IFERROR(VLOOKUP(_xlfn.NUMBERVALUE(LEFT(S353,FIND("-",S353)-1)),A2_SaLi!$B$8:$E$507,4,0),IFERROR(VLOOKUP(LEFT(S353,FIND("-",S353)-1),A2_SaLi!$B$8:$E$507,4,0),""))</f>
        <v/>
      </c>
      <c r="U353" s="478"/>
      <c r="V353" s="450"/>
      <c r="W353" s="387" t="str">
        <f>IFERROR(VLOOKUP(_xlfn.NUMBERVALUE(LEFT(V353,FIND("-",V353)-1)),A2_SaLi!$B$8:$E$507,4,0),IFERROR(VLOOKUP(LEFT(V353,FIND("-",V353)-1),A2_SaLi!$B$8:$E$507,4,0),""))</f>
        <v/>
      </c>
      <c r="X353" s="383"/>
      <c r="Y353" s="450"/>
      <c r="Z353" s="387" t="str">
        <f>IFERROR(VLOOKUP(_xlfn.NUMBERVALUE(LEFT(Y353,FIND("-",Y353)-1)),A2_SaLi!$B$8:$E$507,4,0),IFERROR(VLOOKUP(LEFT(Y353,FIND("-",Y353)-1),A2_SaLi!$B$8:$E$507,4,0),""))</f>
        <v/>
      </c>
      <c r="AA353" s="383"/>
      <c r="AB353" s="450"/>
      <c r="AC353" s="387" t="str">
        <f>IFERROR(VLOOKUP(_xlfn.NUMBERVALUE(LEFT(AB353,FIND("-",AB353)-1)),A2_SaLi!$B$8:$E$507,4,0),IFERROR(VLOOKUP(LEFT(AB353,FIND("-",AB353)-1),A2_SaLi!$B$8:$E$507,4,0),""))</f>
        <v/>
      </c>
      <c r="AD353" s="465"/>
    </row>
    <row r="354" spans="1:30" x14ac:dyDescent="0.25">
      <c r="A354" s="269"/>
      <c r="B354" s="54"/>
      <c r="C354" s="54"/>
      <c r="D354" s="274"/>
      <c r="E354" s="450"/>
      <c r="F354" s="383"/>
      <c r="G354" s="383"/>
      <c r="H354" s="383"/>
      <c r="I354" s="383"/>
      <c r="J354" s="478"/>
      <c r="K354" s="381">
        <f t="shared" si="11"/>
        <v>0</v>
      </c>
      <c r="L354" s="450"/>
      <c r="M354" s="383"/>
      <c r="N354" s="383"/>
      <c r="O354" s="383"/>
      <c r="P354" s="383"/>
      <c r="Q354" s="478"/>
      <c r="R354" s="381">
        <f t="shared" si="12"/>
        <v>0</v>
      </c>
      <c r="S354" s="450"/>
      <c r="T354" s="387" t="str">
        <f>IFERROR(VLOOKUP(_xlfn.NUMBERVALUE(LEFT(S354,FIND("-",S354)-1)),A2_SaLi!$B$8:$E$507,4,0),IFERROR(VLOOKUP(LEFT(S354,FIND("-",S354)-1),A2_SaLi!$B$8:$E$507,4,0),""))</f>
        <v/>
      </c>
      <c r="U354" s="478"/>
      <c r="V354" s="450"/>
      <c r="W354" s="387" t="str">
        <f>IFERROR(VLOOKUP(_xlfn.NUMBERVALUE(LEFT(V354,FIND("-",V354)-1)),A2_SaLi!$B$8:$E$507,4,0),IFERROR(VLOOKUP(LEFT(V354,FIND("-",V354)-1),A2_SaLi!$B$8:$E$507,4,0),""))</f>
        <v/>
      </c>
      <c r="X354" s="383"/>
      <c r="Y354" s="450"/>
      <c r="Z354" s="387" t="str">
        <f>IFERROR(VLOOKUP(_xlfn.NUMBERVALUE(LEFT(Y354,FIND("-",Y354)-1)),A2_SaLi!$B$8:$E$507,4,0),IFERROR(VLOOKUP(LEFT(Y354,FIND("-",Y354)-1),A2_SaLi!$B$8:$E$507,4,0),""))</f>
        <v/>
      </c>
      <c r="AA354" s="383"/>
      <c r="AB354" s="450"/>
      <c r="AC354" s="387" t="str">
        <f>IFERROR(VLOOKUP(_xlfn.NUMBERVALUE(LEFT(AB354,FIND("-",AB354)-1)),A2_SaLi!$B$8:$E$507,4,0),IFERROR(VLOOKUP(LEFT(AB354,FIND("-",AB354)-1),A2_SaLi!$B$8:$E$507,4,0),""))</f>
        <v/>
      </c>
      <c r="AD354" s="465"/>
    </row>
    <row r="355" spans="1:30" x14ac:dyDescent="0.25">
      <c r="A355" s="269"/>
      <c r="B355" s="54"/>
      <c r="C355" s="54"/>
      <c r="D355" s="274"/>
      <c r="E355" s="450"/>
      <c r="F355" s="383"/>
      <c r="G355" s="383"/>
      <c r="H355" s="383"/>
      <c r="I355" s="383"/>
      <c r="J355" s="478"/>
      <c r="K355" s="381">
        <f t="shared" si="11"/>
        <v>0</v>
      </c>
      <c r="L355" s="450"/>
      <c r="M355" s="383"/>
      <c r="N355" s="383"/>
      <c r="O355" s="383"/>
      <c r="P355" s="383"/>
      <c r="Q355" s="478"/>
      <c r="R355" s="381">
        <f t="shared" si="12"/>
        <v>0</v>
      </c>
      <c r="S355" s="450"/>
      <c r="T355" s="387" t="str">
        <f>IFERROR(VLOOKUP(_xlfn.NUMBERVALUE(LEFT(S355,FIND("-",S355)-1)),A2_SaLi!$B$8:$E$507,4,0),IFERROR(VLOOKUP(LEFT(S355,FIND("-",S355)-1),A2_SaLi!$B$8:$E$507,4,0),""))</f>
        <v/>
      </c>
      <c r="U355" s="478"/>
      <c r="V355" s="450"/>
      <c r="W355" s="387" t="str">
        <f>IFERROR(VLOOKUP(_xlfn.NUMBERVALUE(LEFT(V355,FIND("-",V355)-1)),A2_SaLi!$B$8:$E$507,4,0),IFERROR(VLOOKUP(LEFT(V355,FIND("-",V355)-1),A2_SaLi!$B$8:$E$507,4,0),""))</f>
        <v/>
      </c>
      <c r="X355" s="383"/>
      <c r="Y355" s="450"/>
      <c r="Z355" s="387" t="str">
        <f>IFERROR(VLOOKUP(_xlfn.NUMBERVALUE(LEFT(Y355,FIND("-",Y355)-1)),A2_SaLi!$B$8:$E$507,4,0),IFERROR(VLOOKUP(LEFT(Y355,FIND("-",Y355)-1),A2_SaLi!$B$8:$E$507,4,0),""))</f>
        <v/>
      </c>
      <c r="AA355" s="383"/>
      <c r="AB355" s="450"/>
      <c r="AC355" s="387" t="str">
        <f>IFERROR(VLOOKUP(_xlfn.NUMBERVALUE(LEFT(AB355,FIND("-",AB355)-1)),A2_SaLi!$B$8:$E$507,4,0),IFERROR(VLOOKUP(LEFT(AB355,FIND("-",AB355)-1),A2_SaLi!$B$8:$E$507,4,0),""))</f>
        <v/>
      </c>
      <c r="AD355" s="465"/>
    </row>
    <row r="356" spans="1:30" x14ac:dyDescent="0.25">
      <c r="A356" s="269"/>
      <c r="B356" s="54"/>
      <c r="C356" s="54"/>
      <c r="D356" s="274"/>
      <c r="E356" s="450"/>
      <c r="F356" s="383"/>
      <c r="G356" s="383"/>
      <c r="H356" s="383"/>
      <c r="I356" s="383"/>
      <c r="J356" s="478"/>
      <c r="K356" s="381">
        <f t="shared" si="11"/>
        <v>0</v>
      </c>
      <c r="L356" s="450"/>
      <c r="M356" s="383"/>
      <c r="N356" s="383"/>
      <c r="O356" s="383"/>
      <c r="P356" s="383"/>
      <c r="Q356" s="478"/>
      <c r="R356" s="381">
        <f t="shared" si="12"/>
        <v>0</v>
      </c>
      <c r="S356" s="450"/>
      <c r="T356" s="387" t="str">
        <f>IFERROR(VLOOKUP(_xlfn.NUMBERVALUE(LEFT(S356,FIND("-",S356)-1)),A2_SaLi!$B$8:$E$507,4,0),IFERROR(VLOOKUP(LEFT(S356,FIND("-",S356)-1),A2_SaLi!$B$8:$E$507,4,0),""))</f>
        <v/>
      </c>
      <c r="U356" s="478"/>
      <c r="V356" s="450"/>
      <c r="W356" s="387" t="str">
        <f>IFERROR(VLOOKUP(_xlfn.NUMBERVALUE(LEFT(V356,FIND("-",V356)-1)),A2_SaLi!$B$8:$E$507,4,0),IFERROR(VLOOKUP(LEFT(V356,FIND("-",V356)-1),A2_SaLi!$B$8:$E$507,4,0),""))</f>
        <v/>
      </c>
      <c r="X356" s="383"/>
      <c r="Y356" s="450"/>
      <c r="Z356" s="387" t="str">
        <f>IFERROR(VLOOKUP(_xlfn.NUMBERVALUE(LEFT(Y356,FIND("-",Y356)-1)),A2_SaLi!$B$8:$E$507,4,0),IFERROR(VLOOKUP(LEFT(Y356,FIND("-",Y356)-1),A2_SaLi!$B$8:$E$507,4,0),""))</f>
        <v/>
      </c>
      <c r="AA356" s="383"/>
      <c r="AB356" s="450"/>
      <c r="AC356" s="387" t="str">
        <f>IFERROR(VLOOKUP(_xlfn.NUMBERVALUE(LEFT(AB356,FIND("-",AB356)-1)),A2_SaLi!$B$8:$E$507,4,0),IFERROR(VLOOKUP(LEFT(AB356,FIND("-",AB356)-1),A2_SaLi!$B$8:$E$507,4,0),""))</f>
        <v/>
      </c>
      <c r="AD356" s="465"/>
    </row>
    <row r="357" spans="1:30" x14ac:dyDescent="0.25">
      <c r="A357" s="269"/>
      <c r="B357" s="54"/>
      <c r="C357" s="54"/>
      <c r="D357" s="274"/>
      <c r="E357" s="450"/>
      <c r="F357" s="383"/>
      <c r="G357" s="383"/>
      <c r="H357" s="383"/>
      <c r="I357" s="383"/>
      <c r="J357" s="478"/>
      <c r="K357" s="381">
        <f t="shared" si="11"/>
        <v>0</v>
      </c>
      <c r="L357" s="450"/>
      <c r="M357" s="383"/>
      <c r="N357" s="383"/>
      <c r="O357" s="383"/>
      <c r="P357" s="383"/>
      <c r="Q357" s="478"/>
      <c r="R357" s="381">
        <f t="shared" si="12"/>
        <v>0</v>
      </c>
      <c r="S357" s="450"/>
      <c r="T357" s="387" t="str">
        <f>IFERROR(VLOOKUP(_xlfn.NUMBERVALUE(LEFT(S357,FIND("-",S357)-1)),A2_SaLi!$B$8:$E$507,4,0),IFERROR(VLOOKUP(LEFT(S357,FIND("-",S357)-1),A2_SaLi!$B$8:$E$507,4,0),""))</f>
        <v/>
      </c>
      <c r="U357" s="478"/>
      <c r="V357" s="450"/>
      <c r="W357" s="387" t="str">
        <f>IFERROR(VLOOKUP(_xlfn.NUMBERVALUE(LEFT(V357,FIND("-",V357)-1)),A2_SaLi!$B$8:$E$507,4,0),IFERROR(VLOOKUP(LEFT(V357,FIND("-",V357)-1),A2_SaLi!$B$8:$E$507,4,0),""))</f>
        <v/>
      </c>
      <c r="X357" s="383"/>
      <c r="Y357" s="450"/>
      <c r="Z357" s="387" t="str">
        <f>IFERROR(VLOOKUP(_xlfn.NUMBERVALUE(LEFT(Y357,FIND("-",Y357)-1)),A2_SaLi!$B$8:$E$507,4,0),IFERROR(VLOOKUP(LEFT(Y357,FIND("-",Y357)-1),A2_SaLi!$B$8:$E$507,4,0),""))</f>
        <v/>
      </c>
      <c r="AA357" s="383"/>
      <c r="AB357" s="450"/>
      <c r="AC357" s="387" t="str">
        <f>IFERROR(VLOOKUP(_xlfn.NUMBERVALUE(LEFT(AB357,FIND("-",AB357)-1)),A2_SaLi!$B$8:$E$507,4,0),IFERROR(VLOOKUP(LEFT(AB357,FIND("-",AB357)-1),A2_SaLi!$B$8:$E$507,4,0),""))</f>
        <v/>
      </c>
      <c r="AD357" s="465"/>
    </row>
    <row r="358" spans="1:30" x14ac:dyDescent="0.25">
      <c r="A358" s="269"/>
      <c r="B358" s="54"/>
      <c r="C358" s="54"/>
      <c r="D358" s="274"/>
      <c r="E358" s="450"/>
      <c r="F358" s="383"/>
      <c r="G358" s="383"/>
      <c r="H358" s="383"/>
      <c r="I358" s="383"/>
      <c r="J358" s="478"/>
      <c r="K358" s="381">
        <f t="shared" si="11"/>
        <v>0</v>
      </c>
      <c r="L358" s="450"/>
      <c r="M358" s="383"/>
      <c r="N358" s="383"/>
      <c r="O358" s="383"/>
      <c r="P358" s="383"/>
      <c r="Q358" s="478"/>
      <c r="R358" s="381">
        <f t="shared" si="12"/>
        <v>0</v>
      </c>
      <c r="S358" s="450"/>
      <c r="T358" s="387" t="str">
        <f>IFERROR(VLOOKUP(_xlfn.NUMBERVALUE(LEFT(S358,FIND("-",S358)-1)),A2_SaLi!$B$8:$E$507,4,0),IFERROR(VLOOKUP(LEFT(S358,FIND("-",S358)-1),A2_SaLi!$B$8:$E$507,4,0),""))</f>
        <v/>
      </c>
      <c r="U358" s="478"/>
      <c r="V358" s="450"/>
      <c r="W358" s="387" t="str">
        <f>IFERROR(VLOOKUP(_xlfn.NUMBERVALUE(LEFT(V358,FIND("-",V358)-1)),A2_SaLi!$B$8:$E$507,4,0),IFERROR(VLOOKUP(LEFT(V358,FIND("-",V358)-1),A2_SaLi!$B$8:$E$507,4,0),""))</f>
        <v/>
      </c>
      <c r="X358" s="383"/>
      <c r="Y358" s="450"/>
      <c r="Z358" s="387" t="str">
        <f>IFERROR(VLOOKUP(_xlfn.NUMBERVALUE(LEFT(Y358,FIND("-",Y358)-1)),A2_SaLi!$B$8:$E$507,4,0),IFERROR(VLOOKUP(LEFT(Y358,FIND("-",Y358)-1),A2_SaLi!$B$8:$E$507,4,0),""))</f>
        <v/>
      </c>
      <c r="AA358" s="383"/>
      <c r="AB358" s="450"/>
      <c r="AC358" s="387" t="str">
        <f>IFERROR(VLOOKUP(_xlfn.NUMBERVALUE(LEFT(AB358,FIND("-",AB358)-1)),A2_SaLi!$B$8:$E$507,4,0),IFERROR(VLOOKUP(LEFT(AB358,FIND("-",AB358)-1),A2_SaLi!$B$8:$E$507,4,0),""))</f>
        <v/>
      </c>
      <c r="AD358" s="465"/>
    </row>
    <row r="359" spans="1:30" x14ac:dyDescent="0.25">
      <c r="A359" s="269"/>
      <c r="B359" s="54"/>
      <c r="C359" s="54"/>
      <c r="D359" s="274"/>
      <c r="E359" s="450"/>
      <c r="F359" s="383"/>
      <c r="G359" s="383"/>
      <c r="H359" s="383"/>
      <c r="I359" s="383"/>
      <c r="J359" s="478"/>
      <c r="K359" s="381">
        <f t="shared" si="11"/>
        <v>0</v>
      </c>
      <c r="L359" s="450"/>
      <c r="M359" s="383"/>
      <c r="N359" s="383"/>
      <c r="O359" s="383"/>
      <c r="P359" s="383"/>
      <c r="Q359" s="478"/>
      <c r="R359" s="381">
        <f t="shared" si="12"/>
        <v>0</v>
      </c>
      <c r="S359" s="450"/>
      <c r="T359" s="387" t="str">
        <f>IFERROR(VLOOKUP(_xlfn.NUMBERVALUE(LEFT(S359,FIND("-",S359)-1)),A2_SaLi!$B$8:$E$507,4,0),IFERROR(VLOOKUP(LEFT(S359,FIND("-",S359)-1),A2_SaLi!$B$8:$E$507,4,0),""))</f>
        <v/>
      </c>
      <c r="U359" s="478"/>
      <c r="V359" s="450"/>
      <c r="W359" s="387" t="str">
        <f>IFERROR(VLOOKUP(_xlfn.NUMBERVALUE(LEFT(V359,FIND("-",V359)-1)),A2_SaLi!$B$8:$E$507,4,0),IFERROR(VLOOKUP(LEFT(V359,FIND("-",V359)-1),A2_SaLi!$B$8:$E$507,4,0),""))</f>
        <v/>
      </c>
      <c r="X359" s="383"/>
      <c r="Y359" s="450"/>
      <c r="Z359" s="387" t="str">
        <f>IFERROR(VLOOKUP(_xlfn.NUMBERVALUE(LEFT(Y359,FIND("-",Y359)-1)),A2_SaLi!$B$8:$E$507,4,0),IFERROR(VLOOKUP(LEFT(Y359,FIND("-",Y359)-1),A2_SaLi!$B$8:$E$507,4,0),""))</f>
        <v/>
      </c>
      <c r="AA359" s="383"/>
      <c r="AB359" s="450"/>
      <c r="AC359" s="387" t="str">
        <f>IFERROR(VLOOKUP(_xlfn.NUMBERVALUE(LEFT(AB359,FIND("-",AB359)-1)),A2_SaLi!$B$8:$E$507,4,0),IFERROR(VLOOKUP(LEFT(AB359,FIND("-",AB359)-1),A2_SaLi!$B$8:$E$507,4,0),""))</f>
        <v/>
      </c>
      <c r="AD359" s="465"/>
    </row>
    <row r="360" spans="1:30" x14ac:dyDescent="0.25">
      <c r="A360" s="269"/>
      <c r="B360" s="54"/>
      <c r="C360" s="54"/>
      <c r="D360" s="274"/>
      <c r="E360" s="450"/>
      <c r="F360" s="383"/>
      <c r="G360" s="383"/>
      <c r="H360" s="383"/>
      <c r="I360" s="383"/>
      <c r="J360" s="478"/>
      <c r="K360" s="381">
        <f t="shared" si="11"/>
        <v>0</v>
      </c>
      <c r="L360" s="450"/>
      <c r="M360" s="383"/>
      <c r="N360" s="383"/>
      <c r="O360" s="383"/>
      <c r="P360" s="383"/>
      <c r="Q360" s="478"/>
      <c r="R360" s="381">
        <f t="shared" si="12"/>
        <v>0</v>
      </c>
      <c r="S360" s="450"/>
      <c r="T360" s="387" t="str">
        <f>IFERROR(VLOOKUP(_xlfn.NUMBERVALUE(LEFT(S360,FIND("-",S360)-1)),A2_SaLi!$B$8:$E$507,4,0),IFERROR(VLOOKUP(LEFT(S360,FIND("-",S360)-1),A2_SaLi!$B$8:$E$507,4,0),""))</f>
        <v/>
      </c>
      <c r="U360" s="478"/>
      <c r="V360" s="450"/>
      <c r="W360" s="387" t="str">
        <f>IFERROR(VLOOKUP(_xlfn.NUMBERVALUE(LEFT(V360,FIND("-",V360)-1)),A2_SaLi!$B$8:$E$507,4,0),IFERROR(VLOOKUP(LEFT(V360,FIND("-",V360)-1),A2_SaLi!$B$8:$E$507,4,0),""))</f>
        <v/>
      </c>
      <c r="X360" s="383"/>
      <c r="Y360" s="450"/>
      <c r="Z360" s="387" t="str">
        <f>IFERROR(VLOOKUP(_xlfn.NUMBERVALUE(LEFT(Y360,FIND("-",Y360)-1)),A2_SaLi!$B$8:$E$507,4,0),IFERROR(VLOOKUP(LEFT(Y360,FIND("-",Y360)-1),A2_SaLi!$B$8:$E$507,4,0),""))</f>
        <v/>
      </c>
      <c r="AA360" s="383"/>
      <c r="AB360" s="450"/>
      <c r="AC360" s="387" t="str">
        <f>IFERROR(VLOOKUP(_xlfn.NUMBERVALUE(LEFT(AB360,FIND("-",AB360)-1)),A2_SaLi!$B$8:$E$507,4,0),IFERROR(VLOOKUP(LEFT(AB360,FIND("-",AB360)-1),A2_SaLi!$B$8:$E$507,4,0),""))</f>
        <v/>
      </c>
      <c r="AD360" s="465"/>
    </row>
    <row r="361" spans="1:30" x14ac:dyDescent="0.25">
      <c r="A361" s="269"/>
      <c r="B361" s="54"/>
      <c r="C361" s="54"/>
      <c r="D361" s="274"/>
      <c r="E361" s="450"/>
      <c r="F361" s="383"/>
      <c r="G361" s="383"/>
      <c r="H361" s="383"/>
      <c r="I361" s="383"/>
      <c r="J361" s="478"/>
      <c r="K361" s="381">
        <f t="shared" si="11"/>
        <v>0</v>
      </c>
      <c r="L361" s="450"/>
      <c r="M361" s="383"/>
      <c r="N361" s="383"/>
      <c r="O361" s="383"/>
      <c r="P361" s="383"/>
      <c r="Q361" s="478"/>
      <c r="R361" s="381">
        <f t="shared" si="12"/>
        <v>0</v>
      </c>
      <c r="S361" s="450"/>
      <c r="T361" s="387" t="str">
        <f>IFERROR(VLOOKUP(_xlfn.NUMBERVALUE(LEFT(S361,FIND("-",S361)-1)),A2_SaLi!$B$8:$E$507,4,0),IFERROR(VLOOKUP(LEFT(S361,FIND("-",S361)-1),A2_SaLi!$B$8:$E$507,4,0),""))</f>
        <v/>
      </c>
      <c r="U361" s="478"/>
      <c r="V361" s="450"/>
      <c r="W361" s="387" t="str">
        <f>IFERROR(VLOOKUP(_xlfn.NUMBERVALUE(LEFT(V361,FIND("-",V361)-1)),A2_SaLi!$B$8:$E$507,4,0),IFERROR(VLOOKUP(LEFT(V361,FIND("-",V361)-1),A2_SaLi!$B$8:$E$507,4,0),""))</f>
        <v/>
      </c>
      <c r="X361" s="383"/>
      <c r="Y361" s="450"/>
      <c r="Z361" s="387" t="str">
        <f>IFERROR(VLOOKUP(_xlfn.NUMBERVALUE(LEFT(Y361,FIND("-",Y361)-1)),A2_SaLi!$B$8:$E$507,4,0),IFERROR(VLOOKUP(LEFT(Y361,FIND("-",Y361)-1),A2_SaLi!$B$8:$E$507,4,0),""))</f>
        <v/>
      </c>
      <c r="AA361" s="383"/>
      <c r="AB361" s="450"/>
      <c r="AC361" s="387" t="str">
        <f>IFERROR(VLOOKUP(_xlfn.NUMBERVALUE(LEFT(AB361,FIND("-",AB361)-1)),A2_SaLi!$B$8:$E$507,4,0),IFERROR(VLOOKUP(LEFT(AB361,FIND("-",AB361)-1),A2_SaLi!$B$8:$E$507,4,0),""))</f>
        <v/>
      </c>
      <c r="AD361" s="465"/>
    </row>
    <row r="362" spans="1:30" x14ac:dyDescent="0.25">
      <c r="A362" s="269"/>
      <c r="B362" s="54"/>
      <c r="C362" s="54"/>
      <c r="D362" s="274"/>
      <c r="E362" s="450"/>
      <c r="F362" s="383"/>
      <c r="G362" s="383"/>
      <c r="H362" s="383"/>
      <c r="I362" s="383"/>
      <c r="J362" s="478"/>
      <c r="K362" s="381">
        <f t="shared" si="11"/>
        <v>0</v>
      </c>
      <c r="L362" s="450"/>
      <c r="M362" s="383"/>
      <c r="N362" s="383"/>
      <c r="O362" s="383"/>
      <c r="P362" s="383"/>
      <c r="Q362" s="478"/>
      <c r="R362" s="381">
        <f t="shared" si="12"/>
        <v>0</v>
      </c>
      <c r="S362" s="450"/>
      <c r="T362" s="387" t="str">
        <f>IFERROR(VLOOKUP(_xlfn.NUMBERVALUE(LEFT(S362,FIND("-",S362)-1)),A2_SaLi!$B$8:$E$507,4,0),IFERROR(VLOOKUP(LEFT(S362,FIND("-",S362)-1),A2_SaLi!$B$8:$E$507,4,0),""))</f>
        <v/>
      </c>
      <c r="U362" s="478"/>
      <c r="V362" s="450"/>
      <c r="W362" s="387" t="str">
        <f>IFERROR(VLOOKUP(_xlfn.NUMBERVALUE(LEFT(V362,FIND("-",V362)-1)),A2_SaLi!$B$8:$E$507,4,0),IFERROR(VLOOKUP(LEFT(V362,FIND("-",V362)-1),A2_SaLi!$B$8:$E$507,4,0),""))</f>
        <v/>
      </c>
      <c r="X362" s="383"/>
      <c r="Y362" s="450"/>
      <c r="Z362" s="387" t="str">
        <f>IFERROR(VLOOKUP(_xlfn.NUMBERVALUE(LEFT(Y362,FIND("-",Y362)-1)),A2_SaLi!$B$8:$E$507,4,0),IFERROR(VLOOKUP(LEFT(Y362,FIND("-",Y362)-1),A2_SaLi!$B$8:$E$507,4,0),""))</f>
        <v/>
      </c>
      <c r="AA362" s="383"/>
      <c r="AB362" s="450"/>
      <c r="AC362" s="387" t="str">
        <f>IFERROR(VLOOKUP(_xlfn.NUMBERVALUE(LEFT(AB362,FIND("-",AB362)-1)),A2_SaLi!$B$8:$E$507,4,0),IFERROR(VLOOKUP(LEFT(AB362,FIND("-",AB362)-1),A2_SaLi!$B$8:$E$507,4,0),""))</f>
        <v/>
      </c>
      <c r="AD362" s="465"/>
    </row>
    <row r="363" spans="1:30" x14ac:dyDescent="0.25">
      <c r="A363" s="269"/>
      <c r="B363" s="54"/>
      <c r="C363" s="54"/>
      <c r="D363" s="274"/>
      <c r="E363" s="450"/>
      <c r="F363" s="383"/>
      <c r="G363" s="383"/>
      <c r="H363" s="383"/>
      <c r="I363" s="383"/>
      <c r="J363" s="478"/>
      <c r="K363" s="381">
        <f t="shared" si="11"/>
        <v>0</v>
      </c>
      <c r="L363" s="450"/>
      <c r="M363" s="383"/>
      <c r="N363" s="383"/>
      <c r="O363" s="383"/>
      <c r="P363" s="383"/>
      <c r="Q363" s="478"/>
      <c r="R363" s="381">
        <f t="shared" si="12"/>
        <v>0</v>
      </c>
      <c r="S363" s="450"/>
      <c r="T363" s="387" t="str">
        <f>IFERROR(VLOOKUP(_xlfn.NUMBERVALUE(LEFT(S363,FIND("-",S363)-1)),A2_SaLi!$B$8:$E$507,4,0),IFERROR(VLOOKUP(LEFT(S363,FIND("-",S363)-1),A2_SaLi!$B$8:$E$507,4,0),""))</f>
        <v/>
      </c>
      <c r="U363" s="478"/>
      <c r="V363" s="450"/>
      <c r="W363" s="387" t="str">
        <f>IFERROR(VLOOKUP(_xlfn.NUMBERVALUE(LEFT(V363,FIND("-",V363)-1)),A2_SaLi!$B$8:$E$507,4,0),IFERROR(VLOOKUP(LEFT(V363,FIND("-",V363)-1),A2_SaLi!$B$8:$E$507,4,0),""))</f>
        <v/>
      </c>
      <c r="X363" s="383"/>
      <c r="Y363" s="450"/>
      <c r="Z363" s="387" t="str">
        <f>IFERROR(VLOOKUP(_xlfn.NUMBERVALUE(LEFT(Y363,FIND("-",Y363)-1)),A2_SaLi!$B$8:$E$507,4,0),IFERROR(VLOOKUP(LEFT(Y363,FIND("-",Y363)-1),A2_SaLi!$B$8:$E$507,4,0),""))</f>
        <v/>
      </c>
      <c r="AA363" s="383"/>
      <c r="AB363" s="450"/>
      <c r="AC363" s="387" t="str">
        <f>IFERROR(VLOOKUP(_xlfn.NUMBERVALUE(LEFT(AB363,FIND("-",AB363)-1)),A2_SaLi!$B$8:$E$507,4,0),IFERROR(VLOOKUP(LEFT(AB363,FIND("-",AB363)-1),A2_SaLi!$B$8:$E$507,4,0),""))</f>
        <v/>
      </c>
      <c r="AD363" s="465"/>
    </row>
    <row r="364" spans="1:30" x14ac:dyDescent="0.25">
      <c r="A364" s="269"/>
      <c r="B364" s="54"/>
      <c r="C364" s="54"/>
      <c r="D364" s="274"/>
      <c r="E364" s="450"/>
      <c r="F364" s="383"/>
      <c r="G364" s="383"/>
      <c r="H364" s="383"/>
      <c r="I364" s="383"/>
      <c r="J364" s="478"/>
      <c r="K364" s="381">
        <f t="shared" si="11"/>
        <v>0</v>
      </c>
      <c r="L364" s="450"/>
      <c r="M364" s="383"/>
      <c r="N364" s="383"/>
      <c r="O364" s="383"/>
      <c r="P364" s="383"/>
      <c r="Q364" s="478"/>
      <c r="R364" s="381">
        <f t="shared" si="12"/>
        <v>0</v>
      </c>
      <c r="S364" s="450"/>
      <c r="T364" s="387" t="str">
        <f>IFERROR(VLOOKUP(_xlfn.NUMBERVALUE(LEFT(S364,FIND("-",S364)-1)),A2_SaLi!$B$8:$E$507,4,0),IFERROR(VLOOKUP(LEFT(S364,FIND("-",S364)-1),A2_SaLi!$B$8:$E$507,4,0),""))</f>
        <v/>
      </c>
      <c r="U364" s="478"/>
      <c r="V364" s="450"/>
      <c r="W364" s="387" t="str">
        <f>IFERROR(VLOOKUP(_xlfn.NUMBERVALUE(LEFT(V364,FIND("-",V364)-1)),A2_SaLi!$B$8:$E$507,4,0),IFERROR(VLOOKUP(LEFT(V364,FIND("-",V364)-1),A2_SaLi!$B$8:$E$507,4,0),""))</f>
        <v/>
      </c>
      <c r="X364" s="383"/>
      <c r="Y364" s="450"/>
      <c r="Z364" s="387" t="str">
        <f>IFERROR(VLOOKUP(_xlfn.NUMBERVALUE(LEFT(Y364,FIND("-",Y364)-1)),A2_SaLi!$B$8:$E$507,4,0),IFERROR(VLOOKUP(LEFT(Y364,FIND("-",Y364)-1),A2_SaLi!$B$8:$E$507,4,0),""))</f>
        <v/>
      </c>
      <c r="AA364" s="383"/>
      <c r="AB364" s="450"/>
      <c r="AC364" s="387" t="str">
        <f>IFERROR(VLOOKUP(_xlfn.NUMBERVALUE(LEFT(AB364,FIND("-",AB364)-1)),A2_SaLi!$B$8:$E$507,4,0),IFERROR(VLOOKUP(LEFT(AB364,FIND("-",AB364)-1),A2_SaLi!$B$8:$E$507,4,0),""))</f>
        <v/>
      </c>
      <c r="AD364" s="465"/>
    </row>
    <row r="365" spans="1:30" x14ac:dyDescent="0.25">
      <c r="A365" s="269"/>
      <c r="B365" s="54"/>
      <c r="C365" s="54"/>
      <c r="D365" s="274"/>
      <c r="E365" s="450"/>
      <c r="F365" s="383"/>
      <c r="G365" s="383"/>
      <c r="H365" s="383"/>
      <c r="I365" s="383"/>
      <c r="J365" s="478"/>
      <c r="K365" s="381">
        <f t="shared" si="11"/>
        <v>0</v>
      </c>
      <c r="L365" s="450"/>
      <c r="M365" s="383"/>
      <c r="N365" s="383"/>
      <c r="O365" s="383"/>
      <c r="P365" s="383"/>
      <c r="Q365" s="478"/>
      <c r="R365" s="381">
        <f t="shared" si="12"/>
        <v>0</v>
      </c>
      <c r="S365" s="450"/>
      <c r="T365" s="387" t="str">
        <f>IFERROR(VLOOKUP(_xlfn.NUMBERVALUE(LEFT(S365,FIND("-",S365)-1)),A2_SaLi!$B$8:$E$507,4,0),IFERROR(VLOOKUP(LEFT(S365,FIND("-",S365)-1),A2_SaLi!$B$8:$E$507,4,0),""))</f>
        <v/>
      </c>
      <c r="U365" s="478"/>
      <c r="V365" s="450"/>
      <c r="W365" s="387" t="str">
        <f>IFERROR(VLOOKUP(_xlfn.NUMBERVALUE(LEFT(V365,FIND("-",V365)-1)),A2_SaLi!$B$8:$E$507,4,0),IFERROR(VLOOKUP(LEFT(V365,FIND("-",V365)-1),A2_SaLi!$B$8:$E$507,4,0),""))</f>
        <v/>
      </c>
      <c r="X365" s="383"/>
      <c r="Y365" s="450"/>
      <c r="Z365" s="387" t="str">
        <f>IFERROR(VLOOKUP(_xlfn.NUMBERVALUE(LEFT(Y365,FIND("-",Y365)-1)),A2_SaLi!$B$8:$E$507,4,0),IFERROR(VLOOKUP(LEFT(Y365,FIND("-",Y365)-1),A2_SaLi!$B$8:$E$507,4,0),""))</f>
        <v/>
      </c>
      <c r="AA365" s="383"/>
      <c r="AB365" s="450"/>
      <c r="AC365" s="387" t="str">
        <f>IFERROR(VLOOKUP(_xlfn.NUMBERVALUE(LEFT(AB365,FIND("-",AB365)-1)),A2_SaLi!$B$8:$E$507,4,0),IFERROR(VLOOKUP(LEFT(AB365,FIND("-",AB365)-1),A2_SaLi!$B$8:$E$507,4,0),""))</f>
        <v/>
      </c>
      <c r="AD365" s="465"/>
    </row>
    <row r="366" spans="1:30" x14ac:dyDescent="0.25">
      <c r="A366" s="269"/>
      <c r="B366" s="54"/>
      <c r="C366" s="54"/>
      <c r="D366" s="274"/>
      <c r="E366" s="450"/>
      <c r="F366" s="383"/>
      <c r="G366" s="383"/>
      <c r="H366" s="383"/>
      <c r="I366" s="383"/>
      <c r="J366" s="478"/>
      <c r="K366" s="381">
        <f t="shared" si="11"/>
        <v>0</v>
      </c>
      <c r="L366" s="450"/>
      <c r="M366" s="383"/>
      <c r="N366" s="383"/>
      <c r="O366" s="383"/>
      <c r="P366" s="383"/>
      <c r="Q366" s="478"/>
      <c r="R366" s="381">
        <f t="shared" si="12"/>
        <v>0</v>
      </c>
      <c r="S366" s="450"/>
      <c r="T366" s="387" t="str">
        <f>IFERROR(VLOOKUP(_xlfn.NUMBERVALUE(LEFT(S366,FIND("-",S366)-1)),A2_SaLi!$B$8:$E$507,4,0),IFERROR(VLOOKUP(LEFT(S366,FIND("-",S366)-1),A2_SaLi!$B$8:$E$507,4,0),""))</f>
        <v/>
      </c>
      <c r="U366" s="478"/>
      <c r="V366" s="450"/>
      <c r="W366" s="387" t="str">
        <f>IFERROR(VLOOKUP(_xlfn.NUMBERVALUE(LEFT(V366,FIND("-",V366)-1)),A2_SaLi!$B$8:$E$507,4,0),IFERROR(VLOOKUP(LEFT(V366,FIND("-",V366)-1),A2_SaLi!$B$8:$E$507,4,0),""))</f>
        <v/>
      </c>
      <c r="X366" s="383"/>
      <c r="Y366" s="450"/>
      <c r="Z366" s="387" t="str">
        <f>IFERROR(VLOOKUP(_xlfn.NUMBERVALUE(LEFT(Y366,FIND("-",Y366)-1)),A2_SaLi!$B$8:$E$507,4,0),IFERROR(VLOOKUP(LEFT(Y366,FIND("-",Y366)-1),A2_SaLi!$B$8:$E$507,4,0),""))</f>
        <v/>
      </c>
      <c r="AA366" s="383"/>
      <c r="AB366" s="450"/>
      <c r="AC366" s="387" t="str">
        <f>IFERROR(VLOOKUP(_xlfn.NUMBERVALUE(LEFT(AB366,FIND("-",AB366)-1)),A2_SaLi!$B$8:$E$507,4,0),IFERROR(VLOOKUP(LEFT(AB366,FIND("-",AB366)-1),A2_SaLi!$B$8:$E$507,4,0),""))</f>
        <v/>
      </c>
      <c r="AD366" s="465"/>
    </row>
    <row r="367" spans="1:30" x14ac:dyDescent="0.25">
      <c r="A367" s="269"/>
      <c r="B367" s="54"/>
      <c r="C367" s="54"/>
      <c r="D367" s="274"/>
      <c r="E367" s="450"/>
      <c r="F367" s="383"/>
      <c r="G367" s="383"/>
      <c r="H367" s="383"/>
      <c r="I367" s="383"/>
      <c r="J367" s="478"/>
      <c r="K367" s="381">
        <f t="shared" si="11"/>
        <v>0</v>
      </c>
      <c r="L367" s="450"/>
      <c r="M367" s="383"/>
      <c r="N367" s="383"/>
      <c r="O367" s="383"/>
      <c r="P367" s="383"/>
      <c r="Q367" s="478"/>
      <c r="R367" s="381">
        <f t="shared" si="12"/>
        <v>0</v>
      </c>
      <c r="S367" s="450"/>
      <c r="T367" s="387" t="str">
        <f>IFERROR(VLOOKUP(_xlfn.NUMBERVALUE(LEFT(S367,FIND("-",S367)-1)),A2_SaLi!$B$8:$E$507,4,0),IFERROR(VLOOKUP(LEFT(S367,FIND("-",S367)-1),A2_SaLi!$B$8:$E$507,4,0),""))</f>
        <v/>
      </c>
      <c r="U367" s="478"/>
      <c r="V367" s="450"/>
      <c r="W367" s="387" t="str">
        <f>IFERROR(VLOOKUP(_xlfn.NUMBERVALUE(LEFT(V367,FIND("-",V367)-1)),A2_SaLi!$B$8:$E$507,4,0),IFERROR(VLOOKUP(LEFT(V367,FIND("-",V367)-1),A2_SaLi!$B$8:$E$507,4,0),""))</f>
        <v/>
      </c>
      <c r="X367" s="383"/>
      <c r="Y367" s="450"/>
      <c r="Z367" s="387" t="str">
        <f>IFERROR(VLOOKUP(_xlfn.NUMBERVALUE(LEFT(Y367,FIND("-",Y367)-1)),A2_SaLi!$B$8:$E$507,4,0),IFERROR(VLOOKUP(LEFT(Y367,FIND("-",Y367)-1),A2_SaLi!$B$8:$E$507,4,0),""))</f>
        <v/>
      </c>
      <c r="AA367" s="383"/>
      <c r="AB367" s="450"/>
      <c r="AC367" s="387" t="str">
        <f>IFERROR(VLOOKUP(_xlfn.NUMBERVALUE(LEFT(AB367,FIND("-",AB367)-1)),A2_SaLi!$B$8:$E$507,4,0),IFERROR(VLOOKUP(LEFT(AB367,FIND("-",AB367)-1),A2_SaLi!$B$8:$E$507,4,0),""))</f>
        <v/>
      </c>
      <c r="AD367" s="465"/>
    </row>
    <row r="368" spans="1:30" x14ac:dyDescent="0.25">
      <c r="A368" s="269"/>
      <c r="B368" s="54"/>
      <c r="C368" s="54"/>
      <c r="D368" s="274"/>
      <c r="E368" s="450"/>
      <c r="F368" s="383"/>
      <c r="G368" s="383"/>
      <c r="H368" s="383"/>
      <c r="I368" s="383"/>
      <c r="J368" s="478"/>
      <c r="K368" s="381">
        <f t="shared" si="11"/>
        <v>0</v>
      </c>
      <c r="L368" s="450"/>
      <c r="M368" s="383"/>
      <c r="N368" s="383"/>
      <c r="O368" s="383"/>
      <c r="P368" s="383"/>
      <c r="Q368" s="478"/>
      <c r="R368" s="381">
        <f t="shared" si="12"/>
        <v>0</v>
      </c>
      <c r="S368" s="450"/>
      <c r="T368" s="387" t="str">
        <f>IFERROR(VLOOKUP(_xlfn.NUMBERVALUE(LEFT(S368,FIND("-",S368)-1)),A2_SaLi!$B$8:$E$507,4,0),IFERROR(VLOOKUP(LEFT(S368,FIND("-",S368)-1),A2_SaLi!$B$8:$E$507,4,0),""))</f>
        <v/>
      </c>
      <c r="U368" s="478"/>
      <c r="V368" s="450"/>
      <c r="W368" s="387" t="str">
        <f>IFERROR(VLOOKUP(_xlfn.NUMBERVALUE(LEFT(V368,FIND("-",V368)-1)),A2_SaLi!$B$8:$E$507,4,0),IFERROR(VLOOKUP(LEFT(V368,FIND("-",V368)-1),A2_SaLi!$B$8:$E$507,4,0),""))</f>
        <v/>
      </c>
      <c r="X368" s="383"/>
      <c r="Y368" s="450"/>
      <c r="Z368" s="387" t="str">
        <f>IFERROR(VLOOKUP(_xlfn.NUMBERVALUE(LEFT(Y368,FIND("-",Y368)-1)),A2_SaLi!$B$8:$E$507,4,0),IFERROR(VLOOKUP(LEFT(Y368,FIND("-",Y368)-1),A2_SaLi!$B$8:$E$507,4,0),""))</f>
        <v/>
      </c>
      <c r="AA368" s="383"/>
      <c r="AB368" s="450"/>
      <c r="AC368" s="387" t="str">
        <f>IFERROR(VLOOKUP(_xlfn.NUMBERVALUE(LEFT(AB368,FIND("-",AB368)-1)),A2_SaLi!$B$8:$E$507,4,0),IFERROR(VLOOKUP(LEFT(AB368,FIND("-",AB368)-1),A2_SaLi!$B$8:$E$507,4,0),""))</f>
        <v/>
      </c>
      <c r="AD368" s="465"/>
    </row>
    <row r="369" spans="1:30" x14ac:dyDescent="0.25">
      <c r="A369" s="269"/>
      <c r="B369" s="54"/>
      <c r="C369" s="54"/>
      <c r="D369" s="274"/>
      <c r="E369" s="450"/>
      <c r="F369" s="383"/>
      <c r="G369" s="383"/>
      <c r="H369" s="383"/>
      <c r="I369" s="383"/>
      <c r="J369" s="478"/>
      <c r="K369" s="381">
        <f t="shared" si="11"/>
        <v>0</v>
      </c>
      <c r="L369" s="450"/>
      <c r="M369" s="383"/>
      <c r="N369" s="383"/>
      <c r="O369" s="383"/>
      <c r="P369" s="383"/>
      <c r="Q369" s="478"/>
      <c r="R369" s="381">
        <f t="shared" si="12"/>
        <v>0</v>
      </c>
      <c r="S369" s="450"/>
      <c r="T369" s="387" t="str">
        <f>IFERROR(VLOOKUP(_xlfn.NUMBERVALUE(LEFT(S369,FIND("-",S369)-1)),A2_SaLi!$B$8:$E$507,4,0),IFERROR(VLOOKUP(LEFT(S369,FIND("-",S369)-1),A2_SaLi!$B$8:$E$507,4,0),""))</f>
        <v/>
      </c>
      <c r="U369" s="478"/>
      <c r="V369" s="450"/>
      <c r="W369" s="387" t="str">
        <f>IFERROR(VLOOKUP(_xlfn.NUMBERVALUE(LEFT(V369,FIND("-",V369)-1)),A2_SaLi!$B$8:$E$507,4,0),IFERROR(VLOOKUP(LEFT(V369,FIND("-",V369)-1),A2_SaLi!$B$8:$E$507,4,0),""))</f>
        <v/>
      </c>
      <c r="X369" s="383"/>
      <c r="Y369" s="450"/>
      <c r="Z369" s="387" t="str">
        <f>IFERROR(VLOOKUP(_xlfn.NUMBERVALUE(LEFT(Y369,FIND("-",Y369)-1)),A2_SaLi!$B$8:$E$507,4,0),IFERROR(VLOOKUP(LEFT(Y369,FIND("-",Y369)-1),A2_SaLi!$B$8:$E$507,4,0),""))</f>
        <v/>
      </c>
      <c r="AA369" s="383"/>
      <c r="AB369" s="450"/>
      <c r="AC369" s="387" t="str">
        <f>IFERROR(VLOOKUP(_xlfn.NUMBERVALUE(LEFT(AB369,FIND("-",AB369)-1)),A2_SaLi!$B$8:$E$507,4,0),IFERROR(VLOOKUP(LEFT(AB369,FIND("-",AB369)-1),A2_SaLi!$B$8:$E$507,4,0),""))</f>
        <v/>
      </c>
      <c r="AD369" s="465"/>
    </row>
    <row r="370" spans="1:30" x14ac:dyDescent="0.25">
      <c r="A370" s="269"/>
      <c r="B370" s="54"/>
      <c r="C370" s="54"/>
      <c r="D370" s="274"/>
      <c r="E370" s="450"/>
      <c r="F370" s="383"/>
      <c r="G370" s="383"/>
      <c r="H370" s="383"/>
      <c r="I370" s="383"/>
      <c r="J370" s="478"/>
      <c r="K370" s="381">
        <f t="shared" si="11"/>
        <v>0</v>
      </c>
      <c r="L370" s="450"/>
      <c r="M370" s="383"/>
      <c r="N370" s="383"/>
      <c r="O370" s="383"/>
      <c r="P370" s="383"/>
      <c r="Q370" s="478"/>
      <c r="R370" s="381">
        <f t="shared" si="12"/>
        <v>0</v>
      </c>
      <c r="S370" s="450"/>
      <c r="T370" s="387" t="str">
        <f>IFERROR(VLOOKUP(_xlfn.NUMBERVALUE(LEFT(S370,FIND("-",S370)-1)),A2_SaLi!$B$8:$E$507,4,0),IFERROR(VLOOKUP(LEFT(S370,FIND("-",S370)-1),A2_SaLi!$B$8:$E$507,4,0),""))</f>
        <v/>
      </c>
      <c r="U370" s="478"/>
      <c r="V370" s="450"/>
      <c r="W370" s="387" t="str">
        <f>IFERROR(VLOOKUP(_xlfn.NUMBERVALUE(LEFT(V370,FIND("-",V370)-1)),A2_SaLi!$B$8:$E$507,4,0),IFERROR(VLOOKUP(LEFT(V370,FIND("-",V370)-1),A2_SaLi!$B$8:$E$507,4,0),""))</f>
        <v/>
      </c>
      <c r="X370" s="383"/>
      <c r="Y370" s="450"/>
      <c r="Z370" s="387" t="str">
        <f>IFERROR(VLOOKUP(_xlfn.NUMBERVALUE(LEFT(Y370,FIND("-",Y370)-1)),A2_SaLi!$B$8:$E$507,4,0),IFERROR(VLOOKUP(LEFT(Y370,FIND("-",Y370)-1),A2_SaLi!$B$8:$E$507,4,0),""))</f>
        <v/>
      </c>
      <c r="AA370" s="383"/>
      <c r="AB370" s="450"/>
      <c r="AC370" s="387" t="str">
        <f>IFERROR(VLOOKUP(_xlfn.NUMBERVALUE(LEFT(AB370,FIND("-",AB370)-1)),A2_SaLi!$B$8:$E$507,4,0),IFERROR(VLOOKUP(LEFT(AB370,FIND("-",AB370)-1),A2_SaLi!$B$8:$E$507,4,0),""))</f>
        <v/>
      </c>
      <c r="AD370" s="465"/>
    </row>
    <row r="371" spans="1:30" x14ac:dyDescent="0.25">
      <c r="A371" s="269"/>
      <c r="B371" s="54"/>
      <c r="C371" s="54"/>
      <c r="D371" s="274"/>
      <c r="E371" s="450"/>
      <c r="F371" s="383"/>
      <c r="G371" s="383"/>
      <c r="H371" s="383"/>
      <c r="I371" s="383"/>
      <c r="J371" s="478"/>
      <c r="K371" s="381">
        <f t="shared" si="11"/>
        <v>0</v>
      </c>
      <c r="L371" s="450"/>
      <c r="M371" s="383"/>
      <c r="N371" s="383"/>
      <c r="O371" s="383"/>
      <c r="P371" s="383"/>
      <c r="Q371" s="478"/>
      <c r="R371" s="381">
        <f t="shared" si="12"/>
        <v>0</v>
      </c>
      <c r="S371" s="450"/>
      <c r="T371" s="387" t="str">
        <f>IFERROR(VLOOKUP(_xlfn.NUMBERVALUE(LEFT(S371,FIND("-",S371)-1)),A2_SaLi!$B$8:$E$507,4,0),IFERROR(VLOOKUP(LEFT(S371,FIND("-",S371)-1),A2_SaLi!$B$8:$E$507,4,0),""))</f>
        <v/>
      </c>
      <c r="U371" s="478"/>
      <c r="V371" s="450"/>
      <c r="W371" s="387" t="str">
        <f>IFERROR(VLOOKUP(_xlfn.NUMBERVALUE(LEFT(V371,FIND("-",V371)-1)),A2_SaLi!$B$8:$E$507,4,0),IFERROR(VLOOKUP(LEFT(V371,FIND("-",V371)-1),A2_SaLi!$B$8:$E$507,4,0),""))</f>
        <v/>
      </c>
      <c r="X371" s="383"/>
      <c r="Y371" s="450"/>
      <c r="Z371" s="387" t="str">
        <f>IFERROR(VLOOKUP(_xlfn.NUMBERVALUE(LEFT(Y371,FIND("-",Y371)-1)),A2_SaLi!$B$8:$E$507,4,0),IFERROR(VLOOKUP(LEFT(Y371,FIND("-",Y371)-1),A2_SaLi!$B$8:$E$507,4,0),""))</f>
        <v/>
      </c>
      <c r="AA371" s="383"/>
      <c r="AB371" s="450"/>
      <c r="AC371" s="387" t="str">
        <f>IFERROR(VLOOKUP(_xlfn.NUMBERVALUE(LEFT(AB371,FIND("-",AB371)-1)),A2_SaLi!$B$8:$E$507,4,0),IFERROR(VLOOKUP(LEFT(AB371,FIND("-",AB371)-1),A2_SaLi!$B$8:$E$507,4,0),""))</f>
        <v/>
      </c>
      <c r="AD371" s="465"/>
    </row>
    <row r="372" spans="1:30" x14ac:dyDescent="0.25">
      <c r="A372" s="269"/>
      <c r="B372" s="54"/>
      <c r="C372" s="54"/>
      <c r="D372" s="274"/>
      <c r="E372" s="450"/>
      <c r="F372" s="383"/>
      <c r="G372" s="383"/>
      <c r="H372" s="383"/>
      <c r="I372" s="383"/>
      <c r="J372" s="478"/>
      <c r="K372" s="381">
        <f t="shared" si="11"/>
        <v>0</v>
      </c>
      <c r="L372" s="450"/>
      <c r="M372" s="383"/>
      <c r="N372" s="383"/>
      <c r="O372" s="383"/>
      <c r="P372" s="383"/>
      <c r="Q372" s="478"/>
      <c r="R372" s="381">
        <f t="shared" si="12"/>
        <v>0</v>
      </c>
      <c r="S372" s="450"/>
      <c r="T372" s="387" t="str">
        <f>IFERROR(VLOOKUP(_xlfn.NUMBERVALUE(LEFT(S372,FIND("-",S372)-1)),A2_SaLi!$B$8:$E$507,4,0),IFERROR(VLOOKUP(LEFT(S372,FIND("-",S372)-1),A2_SaLi!$B$8:$E$507,4,0),""))</f>
        <v/>
      </c>
      <c r="U372" s="478"/>
      <c r="V372" s="450"/>
      <c r="W372" s="387" t="str">
        <f>IFERROR(VLOOKUP(_xlfn.NUMBERVALUE(LEFT(V372,FIND("-",V372)-1)),A2_SaLi!$B$8:$E$507,4,0),IFERROR(VLOOKUP(LEFT(V372,FIND("-",V372)-1),A2_SaLi!$B$8:$E$507,4,0),""))</f>
        <v/>
      </c>
      <c r="X372" s="383"/>
      <c r="Y372" s="450"/>
      <c r="Z372" s="387" t="str">
        <f>IFERROR(VLOOKUP(_xlfn.NUMBERVALUE(LEFT(Y372,FIND("-",Y372)-1)),A2_SaLi!$B$8:$E$507,4,0),IFERROR(VLOOKUP(LEFT(Y372,FIND("-",Y372)-1),A2_SaLi!$B$8:$E$507,4,0),""))</f>
        <v/>
      </c>
      <c r="AA372" s="383"/>
      <c r="AB372" s="450"/>
      <c r="AC372" s="387" t="str">
        <f>IFERROR(VLOOKUP(_xlfn.NUMBERVALUE(LEFT(AB372,FIND("-",AB372)-1)),A2_SaLi!$B$8:$E$507,4,0),IFERROR(VLOOKUP(LEFT(AB372,FIND("-",AB372)-1),A2_SaLi!$B$8:$E$507,4,0),""))</f>
        <v/>
      </c>
      <c r="AD372" s="465"/>
    </row>
    <row r="373" spans="1:30" x14ac:dyDescent="0.25">
      <c r="A373" s="269"/>
      <c r="B373" s="54"/>
      <c r="C373" s="54"/>
      <c r="D373" s="274"/>
      <c r="E373" s="450"/>
      <c r="F373" s="383"/>
      <c r="G373" s="383"/>
      <c r="H373" s="383"/>
      <c r="I373" s="383"/>
      <c r="J373" s="478"/>
      <c r="K373" s="381">
        <f t="shared" si="11"/>
        <v>0</v>
      </c>
      <c r="L373" s="450"/>
      <c r="M373" s="383"/>
      <c r="N373" s="383"/>
      <c r="O373" s="383"/>
      <c r="P373" s="383"/>
      <c r="Q373" s="478"/>
      <c r="R373" s="381">
        <f t="shared" si="12"/>
        <v>0</v>
      </c>
      <c r="S373" s="450"/>
      <c r="T373" s="387" t="str">
        <f>IFERROR(VLOOKUP(_xlfn.NUMBERVALUE(LEFT(S373,FIND("-",S373)-1)),A2_SaLi!$B$8:$E$507,4,0),IFERROR(VLOOKUP(LEFT(S373,FIND("-",S373)-1),A2_SaLi!$B$8:$E$507,4,0),""))</f>
        <v/>
      </c>
      <c r="U373" s="478"/>
      <c r="V373" s="450"/>
      <c r="W373" s="387" t="str">
        <f>IFERROR(VLOOKUP(_xlfn.NUMBERVALUE(LEFT(V373,FIND("-",V373)-1)),A2_SaLi!$B$8:$E$507,4,0),IFERROR(VLOOKUP(LEFT(V373,FIND("-",V373)-1),A2_SaLi!$B$8:$E$507,4,0),""))</f>
        <v/>
      </c>
      <c r="X373" s="383"/>
      <c r="Y373" s="450"/>
      <c r="Z373" s="387" t="str">
        <f>IFERROR(VLOOKUP(_xlfn.NUMBERVALUE(LEFT(Y373,FIND("-",Y373)-1)),A2_SaLi!$B$8:$E$507,4,0),IFERROR(VLOOKUP(LEFT(Y373,FIND("-",Y373)-1),A2_SaLi!$B$8:$E$507,4,0),""))</f>
        <v/>
      </c>
      <c r="AA373" s="383"/>
      <c r="AB373" s="450"/>
      <c r="AC373" s="387" t="str">
        <f>IFERROR(VLOOKUP(_xlfn.NUMBERVALUE(LEFT(AB373,FIND("-",AB373)-1)),A2_SaLi!$B$8:$E$507,4,0),IFERROR(VLOOKUP(LEFT(AB373,FIND("-",AB373)-1),A2_SaLi!$B$8:$E$507,4,0),""))</f>
        <v/>
      </c>
      <c r="AD373" s="465"/>
    </row>
    <row r="374" spans="1:30" x14ac:dyDescent="0.25">
      <c r="A374" s="269"/>
      <c r="B374" s="54"/>
      <c r="C374" s="54"/>
      <c r="D374" s="274"/>
      <c r="E374" s="450"/>
      <c r="F374" s="383"/>
      <c r="G374" s="383"/>
      <c r="H374" s="383"/>
      <c r="I374" s="383"/>
      <c r="J374" s="478"/>
      <c r="K374" s="381">
        <f t="shared" si="11"/>
        <v>0</v>
      </c>
      <c r="L374" s="450"/>
      <c r="M374" s="383"/>
      <c r="N374" s="383"/>
      <c r="O374" s="383"/>
      <c r="P374" s="383"/>
      <c r="Q374" s="478"/>
      <c r="R374" s="381">
        <f t="shared" si="12"/>
        <v>0</v>
      </c>
      <c r="S374" s="450"/>
      <c r="T374" s="387" t="str">
        <f>IFERROR(VLOOKUP(_xlfn.NUMBERVALUE(LEFT(S374,FIND("-",S374)-1)),A2_SaLi!$B$8:$E$507,4,0),IFERROR(VLOOKUP(LEFT(S374,FIND("-",S374)-1),A2_SaLi!$B$8:$E$507,4,0),""))</f>
        <v/>
      </c>
      <c r="U374" s="478"/>
      <c r="V374" s="450"/>
      <c r="W374" s="387" t="str">
        <f>IFERROR(VLOOKUP(_xlfn.NUMBERVALUE(LEFT(V374,FIND("-",V374)-1)),A2_SaLi!$B$8:$E$507,4,0),IFERROR(VLOOKUP(LEFT(V374,FIND("-",V374)-1),A2_SaLi!$B$8:$E$507,4,0),""))</f>
        <v/>
      </c>
      <c r="X374" s="383"/>
      <c r="Y374" s="450"/>
      <c r="Z374" s="387" t="str">
        <f>IFERROR(VLOOKUP(_xlfn.NUMBERVALUE(LEFT(Y374,FIND("-",Y374)-1)),A2_SaLi!$B$8:$E$507,4,0),IFERROR(VLOOKUP(LEFT(Y374,FIND("-",Y374)-1),A2_SaLi!$B$8:$E$507,4,0),""))</f>
        <v/>
      </c>
      <c r="AA374" s="383"/>
      <c r="AB374" s="450"/>
      <c r="AC374" s="387" t="str">
        <f>IFERROR(VLOOKUP(_xlfn.NUMBERVALUE(LEFT(AB374,FIND("-",AB374)-1)),A2_SaLi!$B$8:$E$507,4,0),IFERROR(VLOOKUP(LEFT(AB374,FIND("-",AB374)-1),A2_SaLi!$B$8:$E$507,4,0),""))</f>
        <v/>
      </c>
      <c r="AD374" s="465"/>
    </row>
    <row r="375" spans="1:30" x14ac:dyDescent="0.25">
      <c r="A375" s="269"/>
      <c r="B375" s="54"/>
      <c r="C375" s="54"/>
      <c r="D375" s="274"/>
      <c r="E375" s="450"/>
      <c r="F375" s="383"/>
      <c r="G375" s="383"/>
      <c r="H375" s="383"/>
      <c r="I375" s="383"/>
      <c r="J375" s="478"/>
      <c r="K375" s="381">
        <f t="shared" si="11"/>
        <v>0</v>
      </c>
      <c r="L375" s="450"/>
      <c r="M375" s="383"/>
      <c r="N375" s="383"/>
      <c r="O375" s="383"/>
      <c r="P375" s="383"/>
      <c r="Q375" s="478"/>
      <c r="R375" s="381">
        <f t="shared" si="12"/>
        <v>0</v>
      </c>
      <c r="S375" s="450"/>
      <c r="T375" s="387" t="str">
        <f>IFERROR(VLOOKUP(_xlfn.NUMBERVALUE(LEFT(S375,FIND("-",S375)-1)),A2_SaLi!$B$8:$E$507,4,0),IFERROR(VLOOKUP(LEFT(S375,FIND("-",S375)-1),A2_SaLi!$B$8:$E$507,4,0),""))</f>
        <v/>
      </c>
      <c r="U375" s="478"/>
      <c r="V375" s="450"/>
      <c r="W375" s="387" t="str">
        <f>IFERROR(VLOOKUP(_xlfn.NUMBERVALUE(LEFT(V375,FIND("-",V375)-1)),A2_SaLi!$B$8:$E$507,4,0),IFERROR(VLOOKUP(LEFT(V375,FIND("-",V375)-1),A2_SaLi!$B$8:$E$507,4,0),""))</f>
        <v/>
      </c>
      <c r="X375" s="383"/>
      <c r="Y375" s="450"/>
      <c r="Z375" s="387" t="str">
        <f>IFERROR(VLOOKUP(_xlfn.NUMBERVALUE(LEFT(Y375,FIND("-",Y375)-1)),A2_SaLi!$B$8:$E$507,4,0),IFERROR(VLOOKUP(LEFT(Y375,FIND("-",Y375)-1),A2_SaLi!$B$8:$E$507,4,0),""))</f>
        <v/>
      </c>
      <c r="AA375" s="383"/>
      <c r="AB375" s="450"/>
      <c r="AC375" s="387" t="str">
        <f>IFERROR(VLOOKUP(_xlfn.NUMBERVALUE(LEFT(AB375,FIND("-",AB375)-1)),A2_SaLi!$B$8:$E$507,4,0),IFERROR(VLOOKUP(LEFT(AB375,FIND("-",AB375)-1),A2_SaLi!$B$8:$E$507,4,0),""))</f>
        <v/>
      </c>
      <c r="AD375" s="465"/>
    </row>
    <row r="376" spans="1:30" x14ac:dyDescent="0.25">
      <c r="A376" s="269"/>
      <c r="B376" s="54"/>
      <c r="C376" s="54"/>
      <c r="D376" s="274"/>
      <c r="E376" s="450"/>
      <c r="F376" s="383"/>
      <c r="G376" s="383"/>
      <c r="H376" s="383"/>
      <c r="I376" s="383"/>
      <c r="J376" s="478"/>
      <c r="K376" s="381">
        <f t="shared" si="11"/>
        <v>0</v>
      </c>
      <c r="L376" s="450"/>
      <c r="M376" s="383"/>
      <c r="N376" s="383"/>
      <c r="O376" s="383"/>
      <c r="P376" s="383"/>
      <c r="Q376" s="478"/>
      <c r="R376" s="381">
        <f t="shared" si="12"/>
        <v>0</v>
      </c>
      <c r="S376" s="450"/>
      <c r="T376" s="387" t="str">
        <f>IFERROR(VLOOKUP(_xlfn.NUMBERVALUE(LEFT(S376,FIND("-",S376)-1)),A2_SaLi!$B$8:$E$507,4,0),IFERROR(VLOOKUP(LEFT(S376,FIND("-",S376)-1),A2_SaLi!$B$8:$E$507,4,0),""))</f>
        <v/>
      </c>
      <c r="U376" s="478"/>
      <c r="V376" s="450"/>
      <c r="W376" s="387" t="str">
        <f>IFERROR(VLOOKUP(_xlfn.NUMBERVALUE(LEFT(V376,FIND("-",V376)-1)),A2_SaLi!$B$8:$E$507,4,0),IFERROR(VLOOKUP(LEFT(V376,FIND("-",V376)-1),A2_SaLi!$B$8:$E$507,4,0),""))</f>
        <v/>
      </c>
      <c r="X376" s="383"/>
      <c r="Y376" s="450"/>
      <c r="Z376" s="387" t="str">
        <f>IFERROR(VLOOKUP(_xlfn.NUMBERVALUE(LEFT(Y376,FIND("-",Y376)-1)),A2_SaLi!$B$8:$E$507,4,0),IFERROR(VLOOKUP(LEFT(Y376,FIND("-",Y376)-1),A2_SaLi!$B$8:$E$507,4,0),""))</f>
        <v/>
      </c>
      <c r="AA376" s="383"/>
      <c r="AB376" s="450"/>
      <c r="AC376" s="387" t="str">
        <f>IFERROR(VLOOKUP(_xlfn.NUMBERVALUE(LEFT(AB376,FIND("-",AB376)-1)),A2_SaLi!$B$8:$E$507,4,0),IFERROR(VLOOKUP(LEFT(AB376,FIND("-",AB376)-1),A2_SaLi!$B$8:$E$507,4,0),""))</f>
        <v/>
      </c>
      <c r="AD376" s="465"/>
    </row>
    <row r="377" spans="1:30" x14ac:dyDescent="0.25">
      <c r="A377" s="269"/>
      <c r="B377" s="54"/>
      <c r="C377" s="54"/>
      <c r="D377" s="274"/>
      <c r="E377" s="450"/>
      <c r="F377" s="383"/>
      <c r="G377" s="383"/>
      <c r="H377" s="383"/>
      <c r="I377" s="383"/>
      <c r="J377" s="478"/>
      <c r="K377" s="381">
        <f t="shared" si="11"/>
        <v>0</v>
      </c>
      <c r="L377" s="450"/>
      <c r="M377" s="383"/>
      <c r="N377" s="383"/>
      <c r="O377" s="383"/>
      <c r="P377" s="383"/>
      <c r="Q377" s="478"/>
      <c r="R377" s="381">
        <f t="shared" si="12"/>
        <v>0</v>
      </c>
      <c r="S377" s="450"/>
      <c r="T377" s="387" t="str">
        <f>IFERROR(VLOOKUP(_xlfn.NUMBERVALUE(LEFT(S377,FIND("-",S377)-1)),A2_SaLi!$B$8:$E$507,4,0),IFERROR(VLOOKUP(LEFT(S377,FIND("-",S377)-1),A2_SaLi!$B$8:$E$507,4,0),""))</f>
        <v/>
      </c>
      <c r="U377" s="478"/>
      <c r="V377" s="450"/>
      <c r="W377" s="387" t="str">
        <f>IFERROR(VLOOKUP(_xlfn.NUMBERVALUE(LEFT(V377,FIND("-",V377)-1)),A2_SaLi!$B$8:$E$507,4,0),IFERROR(VLOOKUP(LEFT(V377,FIND("-",V377)-1),A2_SaLi!$B$8:$E$507,4,0),""))</f>
        <v/>
      </c>
      <c r="X377" s="383"/>
      <c r="Y377" s="450"/>
      <c r="Z377" s="387" t="str">
        <f>IFERROR(VLOOKUP(_xlfn.NUMBERVALUE(LEFT(Y377,FIND("-",Y377)-1)),A2_SaLi!$B$8:$E$507,4,0),IFERROR(VLOOKUP(LEFT(Y377,FIND("-",Y377)-1),A2_SaLi!$B$8:$E$507,4,0),""))</f>
        <v/>
      </c>
      <c r="AA377" s="383"/>
      <c r="AB377" s="450"/>
      <c r="AC377" s="387" t="str">
        <f>IFERROR(VLOOKUP(_xlfn.NUMBERVALUE(LEFT(AB377,FIND("-",AB377)-1)),A2_SaLi!$B$8:$E$507,4,0),IFERROR(VLOOKUP(LEFT(AB377,FIND("-",AB377)-1),A2_SaLi!$B$8:$E$507,4,0),""))</f>
        <v/>
      </c>
      <c r="AD377" s="465"/>
    </row>
    <row r="378" spans="1:30" x14ac:dyDescent="0.25">
      <c r="A378" s="269"/>
      <c r="B378" s="54"/>
      <c r="C378" s="54"/>
      <c r="D378" s="274"/>
      <c r="E378" s="450"/>
      <c r="F378" s="383"/>
      <c r="G378" s="383"/>
      <c r="H378" s="383"/>
      <c r="I378" s="383"/>
      <c r="J378" s="478"/>
      <c r="K378" s="381">
        <f t="shared" si="11"/>
        <v>0</v>
      </c>
      <c r="L378" s="450"/>
      <c r="M378" s="383"/>
      <c r="N378" s="383"/>
      <c r="O378" s="383"/>
      <c r="P378" s="383"/>
      <c r="Q378" s="478"/>
      <c r="R378" s="381">
        <f t="shared" si="12"/>
        <v>0</v>
      </c>
      <c r="S378" s="450"/>
      <c r="T378" s="387" t="str">
        <f>IFERROR(VLOOKUP(_xlfn.NUMBERVALUE(LEFT(S378,FIND("-",S378)-1)),A2_SaLi!$B$8:$E$507,4,0),IFERROR(VLOOKUP(LEFT(S378,FIND("-",S378)-1),A2_SaLi!$B$8:$E$507,4,0),""))</f>
        <v/>
      </c>
      <c r="U378" s="478"/>
      <c r="V378" s="450"/>
      <c r="W378" s="387" t="str">
        <f>IFERROR(VLOOKUP(_xlfn.NUMBERVALUE(LEFT(V378,FIND("-",V378)-1)),A2_SaLi!$B$8:$E$507,4,0),IFERROR(VLOOKUP(LEFT(V378,FIND("-",V378)-1),A2_SaLi!$B$8:$E$507,4,0),""))</f>
        <v/>
      </c>
      <c r="X378" s="383"/>
      <c r="Y378" s="450"/>
      <c r="Z378" s="387" t="str">
        <f>IFERROR(VLOOKUP(_xlfn.NUMBERVALUE(LEFT(Y378,FIND("-",Y378)-1)),A2_SaLi!$B$8:$E$507,4,0),IFERROR(VLOOKUP(LEFT(Y378,FIND("-",Y378)-1),A2_SaLi!$B$8:$E$507,4,0),""))</f>
        <v/>
      </c>
      <c r="AA378" s="383"/>
      <c r="AB378" s="450"/>
      <c r="AC378" s="387" t="str">
        <f>IFERROR(VLOOKUP(_xlfn.NUMBERVALUE(LEFT(AB378,FIND("-",AB378)-1)),A2_SaLi!$B$8:$E$507,4,0),IFERROR(VLOOKUP(LEFT(AB378,FIND("-",AB378)-1),A2_SaLi!$B$8:$E$507,4,0),""))</f>
        <v/>
      </c>
      <c r="AD378" s="465"/>
    </row>
    <row r="379" spans="1:30" x14ac:dyDescent="0.25">
      <c r="A379" s="269"/>
      <c r="B379" s="54"/>
      <c r="C379" s="54"/>
      <c r="D379" s="274"/>
      <c r="E379" s="450"/>
      <c r="F379" s="383"/>
      <c r="G379" s="383"/>
      <c r="H379" s="383"/>
      <c r="I379" s="383"/>
      <c r="J379" s="478"/>
      <c r="K379" s="381">
        <f t="shared" si="11"/>
        <v>0</v>
      </c>
      <c r="L379" s="450"/>
      <c r="M379" s="383"/>
      <c r="N379" s="383"/>
      <c r="O379" s="383"/>
      <c r="P379" s="383"/>
      <c r="Q379" s="478"/>
      <c r="R379" s="381">
        <f t="shared" si="12"/>
        <v>0</v>
      </c>
      <c r="S379" s="450"/>
      <c r="T379" s="387" t="str">
        <f>IFERROR(VLOOKUP(_xlfn.NUMBERVALUE(LEFT(S379,FIND("-",S379)-1)),A2_SaLi!$B$8:$E$507,4,0),IFERROR(VLOOKUP(LEFT(S379,FIND("-",S379)-1),A2_SaLi!$B$8:$E$507,4,0),""))</f>
        <v/>
      </c>
      <c r="U379" s="478"/>
      <c r="V379" s="450"/>
      <c r="W379" s="387" t="str">
        <f>IFERROR(VLOOKUP(_xlfn.NUMBERVALUE(LEFT(V379,FIND("-",V379)-1)),A2_SaLi!$B$8:$E$507,4,0),IFERROR(VLOOKUP(LEFT(V379,FIND("-",V379)-1),A2_SaLi!$B$8:$E$507,4,0),""))</f>
        <v/>
      </c>
      <c r="X379" s="383"/>
      <c r="Y379" s="450"/>
      <c r="Z379" s="387" t="str">
        <f>IFERROR(VLOOKUP(_xlfn.NUMBERVALUE(LEFT(Y379,FIND("-",Y379)-1)),A2_SaLi!$B$8:$E$507,4,0),IFERROR(VLOOKUP(LEFT(Y379,FIND("-",Y379)-1),A2_SaLi!$B$8:$E$507,4,0),""))</f>
        <v/>
      </c>
      <c r="AA379" s="383"/>
      <c r="AB379" s="450"/>
      <c r="AC379" s="387" t="str">
        <f>IFERROR(VLOOKUP(_xlfn.NUMBERVALUE(LEFT(AB379,FIND("-",AB379)-1)),A2_SaLi!$B$8:$E$507,4,0),IFERROR(VLOOKUP(LEFT(AB379,FIND("-",AB379)-1),A2_SaLi!$B$8:$E$507,4,0),""))</f>
        <v/>
      </c>
      <c r="AD379" s="465"/>
    </row>
    <row r="380" spans="1:30" x14ac:dyDescent="0.25">
      <c r="A380" s="269"/>
      <c r="B380" s="54"/>
      <c r="C380" s="54"/>
      <c r="D380" s="274"/>
      <c r="E380" s="450"/>
      <c r="F380" s="383"/>
      <c r="G380" s="383"/>
      <c r="H380" s="383"/>
      <c r="I380" s="383"/>
      <c r="J380" s="478"/>
      <c r="K380" s="381">
        <f t="shared" si="11"/>
        <v>0</v>
      </c>
      <c r="L380" s="450"/>
      <c r="M380" s="383"/>
      <c r="N380" s="383"/>
      <c r="O380" s="383"/>
      <c r="P380" s="383"/>
      <c r="Q380" s="478"/>
      <c r="R380" s="381">
        <f t="shared" si="12"/>
        <v>0</v>
      </c>
      <c r="S380" s="450"/>
      <c r="T380" s="387" t="str">
        <f>IFERROR(VLOOKUP(_xlfn.NUMBERVALUE(LEFT(S380,FIND("-",S380)-1)),A2_SaLi!$B$8:$E$507,4,0),IFERROR(VLOOKUP(LEFT(S380,FIND("-",S380)-1),A2_SaLi!$B$8:$E$507,4,0),""))</f>
        <v/>
      </c>
      <c r="U380" s="478"/>
      <c r="V380" s="450"/>
      <c r="W380" s="387" t="str">
        <f>IFERROR(VLOOKUP(_xlfn.NUMBERVALUE(LEFT(V380,FIND("-",V380)-1)),A2_SaLi!$B$8:$E$507,4,0),IFERROR(VLOOKUP(LEFT(V380,FIND("-",V380)-1),A2_SaLi!$B$8:$E$507,4,0),""))</f>
        <v/>
      </c>
      <c r="X380" s="383"/>
      <c r="Y380" s="450"/>
      <c r="Z380" s="387" t="str">
        <f>IFERROR(VLOOKUP(_xlfn.NUMBERVALUE(LEFT(Y380,FIND("-",Y380)-1)),A2_SaLi!$B$8:$E$507,4,0),IFERROR(VLOOKUP(LEFT(Y380,FIND("-",Y380)-1),A2_SaLi!$B$8:$E$507,4,0),""))</f>
        <v/>
      </c>
      <c r="AA380" s="383"/>
      <c r="AB380" s="450"/>
      <c r="AC380" s="387" t="str">
        <f>IFERROR(VLOOKUP(_xlfn.NUMBERVALUE(LEFT(AB380,FIND("-",AB380)-1)),A2_SaLi!$B$8:$E$507,4,0),IFERROR(VLOOKUP(LEFT(AB380,FIND("-",AB380)-1),A2_SaLi!$B$8:$E$507,4,0),""))</f>
        <v/>
      </c>
      <c r="AD380" s="465"/>
    </row>
    <row r="381" spans="1:30" x14ac:dyDescent="0.25">
      <c r="A381" s="269"/>
      <c r="B381" s="54"/>
      <c r="C381" s="54"/>
      <c r="D381" s="274"/>
      <c r="E381" s="450"/>
      <c r="F381" s="383"/>
      <c r="G381" s="383"/>
      <c r="H381" s="383"/>
      <c r="I381" s="383"/>
      <c r="J381" s="478"/>
      <c r="K381" s="381">
        <f t="shared" si="11"/>
        <v>0</v>
      </c>
      <c r="L381" s="450"/>
      <c r="M381" s="383"/>
      <c r="N381" s="383"/>
      <c r="O381" s="383"/>
      <c r="P381" s="383"/>
      <c r="Q381" s="478"/>
      <c r="R381" s="381">
        <f t="shared" si="12"/>
        <v>0</v>
      </c>
      <c r="S381" s="450"/>
      <c r="T381" s="387" t="str">
        <f>IFERROR(VLOOKUP(_xlfn.NUMBERVALUE(LEFT(S381,FIND("-",S381)-1)),A2_SaLi!$B$8:$E$507,4,0),IFERROR(VLOOKUP(LEFT(S381,FIND("-",S381)-1),A2_SaLi!$B$8:$E$507,4,0),""))</f>
        <v/>
      </c>
      <c r="U381" s="478"/>
      <c r="V381" s="450"/>
      <c r="W381" s="387" t="str">
        <f>IFERROR(VLOOKUP(_xlfn.NUMBERVALUE(LEFT(V381,FIND("-",V381)-1)),A2_SaLi!$B$8:$E$507,4,0),IFERROR(VLOOKUP(LEFT(V381,FIND("-",V381)-1),A2_SaLi!$B$8:$E$507,4,0),""))</f>
        <v/>
      </c>
      <c r="X381" s="383"/>
      <c r="Y381" s="450"/>
      <c r="Z381" s="387" t="str">
        <f>IFERROR(VLOOKUP(_xlfn.NUMBERVALUE(LEFT(Y381,FIND("-",Y381)-1)),A2_SaLi!$B$8:$E$507,4,0),IFERROR(VLOOKUP(LEFT(Y381,FIND("-",Y381)-1),A2_SaLi!$B$8:$E$507,4,0),""))</f>
        <v/>
      </c>
      <c r="AA381" s="383"/>
      <c r="AB381" s="450"/>
      <c r="AC381" s="387" t="str">
        <f>IFERROR(VLOOKUP(_xlfn.NUMBERVALUE(LEFT(AB381,FIND("-",AB381)-1)),A2_SaLi!$B$8:$E$507,4,0),IFERROR(VLOOKUP(LEFT(AB381,FIND("-",AB381)-1),A2_SaLi!$B$8:$E$507,4,0),""))</f>
        <v/>
      </c>
      <c r="AD381" s="465"/>
    </row>
    <row r="382" spans="1:30" x14ac:dyDescent="0.25">
      <c r="A382" s="269"/>
      <c r="B382" s="54"/>
      <c r="C382" s="54"/>
      <c r="D382" s="274"/>
      <c r="E382" s="450"/>
      <c r="F382" s="383"/>
      <c r="G382" s="383"/>
      <c r="H382" s="383"/>
      <c r="I382" s="383"/>
      <c r="J382" s="478"/>
      <c r="K382" s="381">
        <f t="shared" si="11"/>
        <v>0</v>
      </c>
      <c r="L382" s="450"/>
      <c r="M382" s="383"/>
      <c r="N382" s="383"/>
      <c r="O382" s="383"/>
      <c r="P382" s="383"/>
      <c r="Q382" s="478"/>
      <c r="R382" s="381">
        <f t="shared" si="12"/>
        <v>0</v>
      </c>
      <c r="S382" s="450"/>
      <c r="T382" s="387" t="str">
        <f>IFERROR(VLOOKUP(_xlfn.NUMBERVALUE(LEFT(S382,FIND("-",S382)-1)),A2_SaLi!$B$8:$E$507,4,0),IFERROR(VLOOKUP(LEFT(S382,FIND("-",S382)-1),A2_SaLi!$B$8:$E$507,4,0),""))</f>
        <v/>
      </c>
      <c r="U382" s="478"/>
      <c r="V382" s="450"/>
      <c r="W382" s="387" t="str">
        <f>IFERROR(VLOOKUP(_xlfn.NUMBERVALUE(LEFT(V382,FIND("-",V382)-1)),A2_SaLi!$B$8:$E$507,4,0),IFERROR(VLOOKUP(LEFT(V382,FIND("-",V382)-1),A2_SaLi!$B$8:$E$507,4,0),""))</f>
        <v/>
      </c>
      <c r="X382" s="383"/>
      <c r="Y382" s="450"/>
      <c r="Z382" s="387" t="str">
        <f>IFERROR(VLOOKUP(_xlfn.NUMBERVALUE(LEFT(Y382,FIND("-",Y382)-1)),A2_SaLi!$B$8:$E$507,4,0),IFERROR(VLOOKUP(LEFT(Y382,FIND("-",Y382)-1),A2_SaLi!$B$8:$E$507,4,0),""))</f>
        <v/>
      </c>
      <c r="AA382" s="383"/>
      <c r="AB382" s="450"/>
      <c r="AC382" s="387" t="str">
        <f>IFERROR(VLOOKUP(_xlfn.NUMBERVALUE(LEFT(AB382,FIND("-",AB382)-1)),A2_SaLi!$B$8:$E$507,4,0),IFERROR(VLOOKUP(LEFT(AB382,FIND("-",AB382)-1),A2_SaLi!$B$8:$E$507,4,0),""))</f>
        <v/>
      </c>
      <c r="AD382" s="465"/>
    </row>
    <row r="383" spans="1:30" x14ac:dyDescent="0.25">
      <c r="A383" s="269"/>
      <c r="B383" s="54"/>
      <c r="C383" s="54"/>
      <c r="D383" s="274"/>
      <c r="E383" s="450"/>
      <c r="F383" s="383"/>
      <c r="G383" s="383"/>
      <c r="H383" s="383"/>
      <c r="I383" s="383"/>
      <c r="J383" s="478"/>
      <c r="K383" s="381">
        <f t="shared" si="11"/>
        <v>0</v>
      </c>
      <c r="L383" s="450"/>
      <c r="M383" s="383"/>
      <c r="N383" s="383"/>
      <c r="O383" s="383"/>
      <c r="P383" s="383"/>
      <c r="Q383" s="478"/>
      <c r="R383" s="381">
        <f t="shared" si="12"/>
        <v>0</v>
      </c>
      <c r="S383" s="450"/>
      <c r="T383" s="387" t="str">
        <f>IFERROR(VLOOKUP(_xlfn.NUMBERVALUE(LEFT(S383,FIND("-",S383)-1)),A2_SaLi!$B$8:$E$507,4,0),IFERROR(VLOOKUP(LEFT(S383,FIND("-",S383)-1),A2_SaLi!$B$8:$E$507,4,0),""))</f>
        <v/>
      </c>
      <c r="U383" s="478"/>
      <c r="V383" s="450"/>
      <c r="W383" s="387" t="str">
        <f>IFERROR(VLOOKUP(_xlfn.NUMBERVALUE(LEFT(V383,FIND("-",V383)-1)),A2_SaLi!$B$8:$E$507,4,0),IFERROR(VLOOKUP(LEFT(V383,FIND("-",V383)-1),A2_SaLi!$B$8:$E$507,4,0),""))</f>
        <v/>
      </c>
      <c r="X383" s="383"/>
      <c r="Y383" s="450"/>
      <c r="Z383" s="387" t="str">
        <f>IFERROR(VLOOKUP(_xlfn.NUMBERVALUE(LEFT(Y383,FIND("-",Y383)-1)),A2_SaLi!$B$8:$E$507,4,0),IFERROR(VLOOKUP(LEFT(Y383,FIND("-",Y383)-1),A2_SaLi!$B$8:$E$507,4,0),""))</f>
        <v/>
      </c>
      <c r="AA383" s="383"/>
      <c r="AB383" s="450"/>
      <c r="AC383" s="387" t="str">
        <f>IFERROR(VLOOKUP(_xlfn.NUMBERVALUE(LEFT(AB383,FIND("-",AB383)-1)),A2_SaLi!$B$8:$E$507,4,0),IFERROR(VLOOKUP(LEFT(AB383,FIND("-",AB383)-1),A2_SaLi!$B$8:$E$507,4,0),""))</f>
        <v/>
      </c>
      <c r="AD383" s="465"/>
    </row>
    <row r="384" spans="1:30" x14ac:dyDescent="0.25">
      <c r="A384" s="269"/>
      <c r="B384" s="54"/>
      <c r="C384" s="54"/>
      <c r="D384" s="274"/>
      <c r="E384" s="450"/>
      <c r="F384" s="383"/>
      <c r="G384" s="383"/>
      <c r="H384" s="383"/>
      <c r="I384" s="383"/>
      <c r="J384" s="478"/>
      <c r="K384" s="381">
        <f t="shared" si="11"/>
        <v>0</v>
      </c>
      <c r="L384" s="450"/>
      <c r="M384" s="383"/>
      <c r="N384" s="383"/>
      <c r="O384" s="383"/>
      <c r="P384" s="383"/>
      <c r="Q384" s="478"/>
      <c r="R384" s="381">
        <f t="shared" si="12"/>
        <v>0</v>
      </c>
      <c r="S384" s="450"/>
      <c r="T384" s="387" t="str">
        <f>IFERROR(VLOOKUP(_xlfn.NUMBERVALUE(LEFT(S384,FIND("-",S384)-1)),A2_SaLi!$B$8:$E$507,4,0),IFERROR(VLOOKUP(LEFT(S384,FIND("-",S384)-1),A2_SaLi!$B$8:$E$507,4,0),""))</f>
        <v/>
      </c>
      <c r="U384" s="478"/>
      <c r="V384" s="450"/>
      <c r="W384" s="387" t="str">
        <f>IFERROR(VLOOKUP(_xlfn.NUMBERVALUE(LEFT(V384,FIND("-",V384)-1)),A2_SaLi!$B$8:$E$507,4,0),IFERROR(VLOOKUP(LEFT(V384,FIND("-",V384)-1),A2_SaLi!$B$8:$E$507,4,0),""))</f>
        <v/>
      </c>
      <c r="X384" s="383"/>
      <c r="Y384" s="450"/>
      <c r="Z384" s="387" t="str">
        <f>IFERROR(VLOOKUP(_xlfn.NUMBERVALUE(LEFT(Y384,FIND("-",Y384)-1)),A2_SaLi!$B$8:$E$507,4,0),IFERROR(VLOOKUP(LEFT(Y384,FIND("-",Y384)-1),A2_SaLi!$B$8:$E$507,4,0),""))</f>
        <v/>
      </c>
      <c r="AA384" s="383"/>
      <c r="AB384" s="450"/>
      <c r="AC384" s="387" t="str">
        <f>IFERROR(VLOOKUP(_xlfn.NUMBERVALUE(LEFT(AB384,FIND("-",AB384)-1)),A2_SaLi!$B$8:$E$507,4,0),IFERROR(VLOOKUP(LEFT(AB384,FIND("-",AB384)-1),A2_SaLi!$B$8:$E$507,4,0),""))</f>
        <v/>
      </c>
      <c r="AD384" s="465"/>
    </row>
    <row r="385" spans="1:30" x14ac:dyDescent="0.25">
      <c r="A385" s="269"/>
      <c r="B385" s="54"/>
      <c r="C385" s="54"/>
      <c r="D385" s="274"/>
      <c r="E385" s="450"/>
      <c r="F385" s="383"/>
      <c r="G385" s="383"/>
      <c r="H385" s="383"/>
      <c r="I385" s="383"/>
      <c r="J385" s="478"/>
      <c r="K385" s="381">
        <f t="shared" si="11"/>
        <v>0</v>
      </c>
      <c r="L385" s="450"/>
      <c r="M385" s="383"/>
      <c r="N385" s="383"/>
      <c r="O385" s="383"/>
      <c r="P385" s="383"/>
      <c r="Q385" s="478"/>
      <c r="R385" s="381">
        <f t="shared" si="12"/>
        <v>0</v>
      </c>
      <c r="S385" s="450"/>
      <c r="T385" s="387" t="str">
        <f>IFERROR(VLOOKUP(_xlfn.NUMBERVALUE(LEFT(S385,FIND("-",S385)-1)),A2_SaLi!$B$8:$E$507,4,0),IFERROR(VLOOKUP(LEFT(S385,FIND("-",S385)-1),A2_SaLi!$B$8:$E$507,4,0),""))</f>
        <v/>
      </c>
      <c r="U385" s="478"/>
      <c r="V385" s="450"/>
      <c r="W385" s="387" t="str">
        <f>IFERROR(VLOOKUP(_xlfn.NUMBERVALUE(LEFT(V385,FIND("-",V385)-1)),A2_SaLi!$B$8:$E$507,4,0),IFERROR(VLOOKUP(LEFT(V385,FIND("-",V385)-1),A2_SaLi!$B$8:$E$507,4,0),""))</f>
        <v/>
      </c>
      <c r="X385" s="383"/>
      <c r="Y385" s="450"/>
      <c r="Z385" s="387" t="str">
        <f>IFERROR(VLOOKUP(_xlfn.NUMBERVALUE(LEFT(Y385,FIND("-",Y385)-1)),A2_SaLi!$B$8:$E$507,4,0),IFERROR(VLOOKUP(LEFT(Y385,FIND("-",Y385)-1),A2_SaLi!$B$8:$E$507,4,0),""))</f>
        <v/>
      </c>
      <c r="AA385" s="383"/>
      <c r="AB385" s="450"/>
      <c r="AC385" s="387" t="str">
        <f>IFERROR(VLOOKUP(_xlfn.NUMBERVALUE(LEFT(AB385,FIND("-",AB385)-1)),A2_SaLi!$B$8:$E$507,4,0),IFERROR(VLOOKUP(LEFT(AB385,FIND("-",AB385)-1),A2_SaLi!$B$8:$E$507,4,0),""))</f>
        <v/>
      </c>
      <c r="AD385" s="465"/>
    </row>
    <row r="386" spans="1:30" x14ac:dyDescent="0.25">
      <c r="A386" s="269"/>
      <c r="B386" s="54"/>
      <c r="C386" s="54"/>
      <c r="D386" s="274"/>
      <c r="E386" s="450"/>
      <c r="F386" s="383"/>
      <c r="G386" s="383"/>
      <c r="H386" s="383"/>
      <c r="I386" s="383"/>
      <c r="J386" s="478"/>
      <c r="K386" s="381">
        <f t="shared" si="11"/>
        <v>0</v>
      </c>
      <c r="L386" s="450"/>
      <c r="M386" s="383"/>
      <c r="N386" s="383"/>
      <c r="O386" s="383"/>
      <c r="P386" s="383"/>
      <c r="Q386" s="478"/>
      <c r="R386" s="381">
        <f t="shared" si="12"/>
        <v>0</v>
      </c>
      <c r="S386" s="450"/>
      <c r="T386" s="387" t="str">
        <f>IFERROR(VLOOKUP(_xlfn.NUMBERVALUE(LEFT(S386,FIND("-",S386)-1)),A2_SaLi!$B$8:$E$507,4,0),IFERROR(VLOOKUP(LEFT(S386,FIND("-",S386)-1),A2_SaLi!$B$8:$E$507,4,0),""))</f>
        <v/>
      </c>
      <c r="U386" s="478"/>
      <c r="V386" s="450"/>
      <c r="W386" s="387" t="str">
        <f>IFERROR(VLOOKUP(_xlfn.NUMBERVALUE(LEFT(V386,FIND("-",V386)-1)),A2_SaLi!$B$8:$E$507,4,0),IFERROR(VLOOKUP(LEFT(V386,FIND("-",V386)-1),A2_SaLi!$B$8:$E$507,4,0),""))</f>
        <v/>
      </c>
      <c r="X386" s="383"/>
      <c r="Y386" s="450"/>
      <c r="Z386" s="387" t="str">
        <f>IFERROR(VLOOKUP(_xlfn.NUMBERVALUE(LEFT(Y386,FIND("-",Y386)-1)),A2_SaLi!$B$8:$E$507,4,0),IFERROR(VLOOKUP(LEFT(Y386,FIND("-",Y386)-1),A2_SaLi!$B$8:$E$507,4,0),""))</f>
        <v/>
      </c>
      <c r="AA386" s="383"/>
      <c r="AB386" s="450"/>
      <c r="AC386" s="387" t="str">
        <f>IFERROR(VLOOKUP(_xlfn.NUMBERVALUE(LEFT(AB386,FIND("-",AB386)-1)),A2_SaLi!$B$8:$E$507,4,0),IFERROR(VLOOKUP(LEFT(AB386,FIND("-",AB386)-1),A2_SaLi!$B$8:$E$507,4,0),""))</f>
        <v/>
      </c>
      <c r="AD386" s="465"/>
    </row>
    <row r="387" spans="1:30" x14ac:dyDescent="0.25">
      <c r="A387" s="269"/>
      <c r="B387" s="54"/>
      <c r="C387" s="54"/>
      <c r="D387" s="274"/>
      <c r="E387" s="450"/>
      <c r="F387" s="383"/>
      <c r="G387" s="383"/>
      <c r="H387" s="383"/>
      <c r="I387" s="383"/>
      <c r="J387" s="478"/>
      <c r="K387" s="381">
        <f t="shared" si="11"/>
        <v>0</v>
      </c>
      <c r="L387" s="450"/>
      <c r="M387" s="383"/>
      <c r="N387" s="383"/>
      <c r="O387" s="383"/>
      <c r="P387" s="383"/>
      <c r="Q387" s="478"/>
      <c r="R387" s="381">
        <f t="shared" si="12"/>
        <v>0</v>
      </c>
      <c r="S387" s="450"/>
      <c r="T387" s="387" t="str">
        <f>IFERROR(VLOOKUP(_xlfn.NUMBERVALUE(LEFT(S387,FIND("-",S387)-1)),A2_SaLi!$B$8:$E$507,4,0),IFERROR(VLOOKUP(LEFT(S387,FIND("-",S387)-1),A2_SaLi!$B$8:$E$507,4,0),""))</f>
        <v/>
      </c>
      <c r="U387" s="478"/>
      <c r="V387" s="450"/>
      <c r="W387" s="387" t="str">
        <f>IFERROR(VLOOKUP(_xlfn.NUMBERVALUE(LEFT(V387,FIND("-",V387)-1)),A2_SaLi!$B$8:$E$507,4,0),IFERROR(VLOOKUP(LEFT(V387,FIND("-",V387)-1),A2_SaLi!$B$8:$E$507,4,0),""))</f>
        <v/>
      </c>
      <c r="X387" s="383"/>
      <c r="Y387" s="450"/>
      <c r="Z387" s="387" t="str">
        <f>IFERROR(VLOOKUP(_xlfn.NUMBERVALUE(LEFT(Y387,FIND("-",Y387)-1)),A2_SaLi!$B$8:$E$507,4,0),IFERROR(VLOOKUP(LEFT(Y387,FIND("-",Y387)-1),A2_SaLi!$B$8:$E$507,4,0),""))</f>
        <v/>
      </c>
      <c r="AA387" s="383"/>
      <c r="AB387" s="450"/>
      <c r="AC387" s="387" t="str">
        <f>IFERROR(VLOOKUP(_xlfn.NUMBERVALUE(LEFT(AB387,FIND("-",AB387)-1)),A2_SaLi!$B$8:$E$507,4,0),IFERROR(VLOOKUP(LEFT(AB387,FIND("-",AB387)-1),A2_SaLi!$B$8:$E$507,4,0),""))</f>
        <v/>
      </c>
      <c r="AD387" s="465"/>
    </row>
    <row r="388" spans="1:30" x14ac:dyDescent="0.25">
      <c r="A388" s="269"/>
      <c r="B388" s="54"/>
      <c r="C388" s="54"/>
      <c r="D388" s="274"/>
      <c r="E388" s="450"/>
      <c r="F388" s="383"/>
      <c r="G388" s="383"/>
      <c r="H388" s="383"/>
      <c r="I388" s="383"/>
      <c r="J388" s="478"/>
      <c r="K388" s="381">
        <f t="shared" si="11"/>
        <v>0</v>
      </c>
      <c r="L388" s="450"/>
      <c r="M388" s="383"/>
      <c r="N388" s="383"/>
      <c r="O388" s="383"/>
      <c r="P388" s="383"/>
      <c r="Q388" s="478"/>
      <c r="R388" s="381">
        <f t="shared" si="12"/>
        <v>0</v>
      </c>
      <c r="S388" s="450"/>
      <c r="T388" s="387" t="str">
        <f>IFERROR(VLOOKUP(_xlfn.NUMBERVALUE(LEFT(S388,FIND("-",S388)-1)),A2_SaLi!$B$8:$E$507,4,0),IFERROR(VLOOKUP(LEFT(S388,FIND("-",S388)-1),A2_SaLi!$B$8:$E$507,4,0),""))</f>
        <v/>
      </c>
      <c r="U388" s="478"/>
      <c r="V388" s="450"/>
      <c r="W388" s="387" t="str">
        <f>IFERROR(VLOOKUP(_xlfn.NUMBERVALUE(LEFT(V388,FIND("-",V388)-1)),A2_SaLi!$B$8:$E$507,4,0),IFERROR(VLOOKUP(LEFT(V388,FIND("-",V388)-1),A2_SaLi!$B$8:$E$507,4,0),""))</f>
        <v/>
      </c>
      <c r="X388" s="383"/>
      <c r="Y388" s="450"/>
      <c r="Z388" s="387" t="str">
        <f>IFERROR(VLOOKUP(_xlfn.NUMBERVALUE(LEFT(Y388,FIND("-",Y388)-1)),A2_SaLi!$B$8:$E$507,4,0),IFERROR(VLOOKUP(LEFT(Y388,FIND("-",Y388)-1),A2_SaLi!$B$8:$E$507,4,0),""))</f>
        <v/>
      </c>
      <c r="AA388" s="383"/>
      <c r="AB388" s="450"/>
      <c r="AC388" s="387" t="str">
        <f>IFERROR(VLOOKUP(_xlfn.NUMBERVALUE(LEFT(AB388,FIND("-",AB388)-1)),A2_SaLi!$B$8:$E$507,4,0),IFERROR(VLOOKUP(LEFT(AB388,FIND("-",AB388)-1),A2_SaLi!$B$8:$E$507,4,0),""))</f>
        <v/>
      </c>
      <c r="AD388" s="465"/>
    </row>
    <row r="389" spans="1:30" x14ac:dyDescent="0.25">
      <c r="A389" s="269"/>
      <c r="B389" s="54"/>
      <c r="C389" s="54"/>
      <c r="D389" s="274"/>
      <c r="E389" s="450"/>
      <c r="F389" s="383"/>
      <c r="G389" s="383"/>
      <c r="H389" s="383"/>
      <c r="I389" s="383"/>
      <c r="J389" s="478"/>
      <c r="K389" s="381">
        <f t="shared" si="11"/>
        <v>0</v>
      </c>
      <c r="L389" s="450"/>
      <c r="M389" s="383"/>
      <c r="N389" s="383"/>
      <c r="O389" s="383"/>
      <c r="P389" s="383"/>
      <c r="Q389" s="478"/>
      <c r="R389" s="381">
        <f t="shared" si="12"/>
        <v>0</v>
      </c>
      <c r="S389" s="450"/>
      <c r="T389" s="387" t="str">
        <f>IFERROR(VLOOKUP(_xlfn.NUMBERVALUE(LEFT(S389,FIND("-",S389)-1)),A2_SaLi!$B$8:$E$507,4,0),IFERROR(VLOOKUP(LEFT(S389,FIND("-",S389)-1),A2_SaLi!$B$8:$E$507,4,0),""))</f>
        <v/>
      </c>
      <c r="U389" s="478"/>
      <c r="V389" s="450"/>
      <c r="W389" s="387" t="str">
        <f>IFERROR(VLOOKUP(_xlfn.NUMBERVALUE(LEFT(V389,FIND("-",V389)-1)),A2_SaLi!$B$8:$E$507,4,0),IFERROR(VLOOKUP(LEFT(V389,FIND("-",V389)-1),A2_SaLi!$B$8:$E$507,4,0),""))</f>
        <v/>
      </c>
      <c r="X389" s="383"/>
      <c r="Y389" s="450"/>
      <c r="Z389" s="387" t="str">
        <f>IFERROR(VLOOKUP(_xlfn.NUMBERVALUE(LEFT(Y389,FIND("-",Y389)-1)),A2_SaLi!$B$8:$E$507,4,0),IFERROR(VLOOKUP(LEFT(Y389,FIND("-",Y389)-1),A2_SaLi!$B$8:$E$507,4,0),""))</f>
        <v/>
      </c>
      <c r="AA389" s="383"/>
      <c r="AB389" s="450"/>
      <c r="AC389" s="387" t="str">
        <f>IFERROR(VLOOKUP(_xlfn.NUMBERVALUE(LEFT(AB389,FIND("-",AB389)-1)),A2_SaLi!$B$8:$E$507,4,0),IFERROR(VLOOKUP(LEFT(AB389,FIND("-",AB389)-1),A2_SaLi!$B$8:$E$507,4,0),""))</f>
        <v/>
      </c>
      <c r="AD389" s="465"/>
    </row>
    <row r="390" spans="1:30" x14ac:dyDescent="0.25">
      <c r="A390" s="269"/>
      <c r="B390" s="54"/>
      <c r="C390" s="54"/>
      <c r="D390" s="274"/>
      <c r="E390" s="450"/>
      <c r="F390" s="383"/>
      <c r="G390" s="383"/>
      <c r="H390" s="383"/>
      <c r="I390" s="383"/>
      <c r="J390" s="478"/>
      <c r="K390" s="381">
        <f t="shared" ref="K390:K453" si="13">E390-F390-G390+H390+I390+J390</f>
        <v>0</v>
      </c>
      <c r="L390" s="450"/>
      <c r="M390" s="383"/>
      <c r="N390" s="383"/>
      <c r="O390" s="383"/>
      <c r="P390" s="383"/>
      <c r="Q390" s="478"/>
      <c r="R390" s="381">
        <f t="shared" ref="R390:R453" si="14">L390-M390-N390+O390+P390+Q390</f>
        <v>0</v>
      </c>
      <c r="S390" s="450"/>
      <c r="T390" s="387" t="str">
        <f>IFERROR(VLOOKUP(_xlfn.NUMBERVALUE(LEFT(S390,FIND("-",S390)-1)),A2_SaLi!$B$8:$E$507,4,0),IFERROR(VLOOKUP(LEFT(S390,FIND("-",S390)-1),A2_SaLi!$B$8:$E$507,4,0),""))</f>
        <v/>
      </c>
      <c r="U390" s="478"/>
      <c r="V390" s="450"/>
      <c r="W390" s="387" t="str">
        <f>IFERROR(VLOOKUP(_xlfn.NUMBERVALUE(LEFT(V390,FIND("-",V390)-1)),A2_SaLi!$B$8:$E$507,4,0),IFERROR(VLOOKUP(LEFT(V390,FIND("-",V390)-1),A2_SaLi!$B$8:$E$507,4,0),""))</f>
        <v/>
      </c>
      <c r="X390" s="383"/>
      <c r="Y390" s="450"/>
      <c r="Z390" s="387" t="str">
        <f>IFERROR(VLOOKUP(_xlfn.NUMBERVALUE(LEFT(Y390,FIND("-",Y390)-1)),A2_SaLi!$B$8:$E$507,4,0),IFERROR(VLOOKUP(LEFT(Y390,FIND("-",Y390)-1),A2_SaLi!$B$8:$E$507,4,0),""))</f>
        <v/>
      </c>
      <c r="AA390" s="383"/>
      <c r="AB390" s="450"/>
      <c r="AC390" s="387" t="str">
        <f>IFERROR(VLOOKUP(_xlfn.NUMBERVALUE(LEFT(AB390,FIND("-",AB390)-1)),A2_SaLi!$B$8:$E$507,4,0),IFERROR(VLOOKUP(LEFT(AB390,FIND("-",AB390)-1),A2_SaLi!$B$8:$E$507,4,0),""))</f>
        <v/>
      </c>
      <c r="AD390" s="465"/>
    </row>
    <row r="391" spans="1:30" x14ac:dyDescent="0.25">
      <c r="A391" s="269"/>
      <c r="B391" s="54"/>
      <c r="C391" s="54"/>
      <c r="D391" s="274"/>
      <c r="E391" s="450"/>
      <c r="F391" s="383"/>
      <c r="G391" s="383"/>
      <c r="H391" s="383"/>
      <c r="I391" s="383"/>
      <c r="J391" s="478"/>
      <c r="K391" s="381">
        <f t="shared" si="13"/>
        <v>0</v>
      </c>
      <c r="L391" s="450"/>
      <c r="M391" s="383"/>
      <c r="N391" s="383"/>
      <c r="O391" s="383"/>
      <c r="P391" s="383"/>
      <c r="Q391" s="478"/>
      <c r="R391" s="381">
        <f t="shared" si="14"/>
        <v>0</v>
      </c>
      <c r="S391" s="450"/>
      <c r="T391" s="387" t="str">
        <f>IFERROR(VLOOKUP(_xlfn.NUMBERVALUE(LEFT(S391,FIND("-",S391)-1)),A2_SaLi!$B$8:$E$507,4,0),IFERROR(VLOOKUP(LEFT(S391,FIND("-",S391)-1),A2_SaLi!$B$8:$E$507,4,0),""))</f>
        <v/>
      </c>
      <c r="U391" s="478"/>
      <c r="V391" s="450"/>
      <c r="W391" s="387" t="str">
        <f>IFERROR(VLOOKUP(_xlfn.NUMBERVALUE(LEFT(V391,FIND("-",V391)-1)),A2_SaLi!$B$8:$E$507,4,0),IFERROR(VLOOKUP(LEFT(V391,FIND("-",V391)-1),A2_SaLi!$B$8:$E$507,4,0),""))</f>
        <v/>
      </c>
      <c r="X391" s="383"/>
      <c r="Y391" s="450"/>
      <c r="Z391" s="387" t="str">
        <f>IFERROR(VLOOKUP(_xlfn.NUMBERVALUE(LEFT(Y391,FIND("-",Y391)-1)),A2_SaLi!$B$8:$E$507,4,0),IFERROR(VLOOKUP(LEFT(Y391,FIND("-",Y391)-1),A2_SaLi!$B$8:$E$507,4,0),""))</f>
        <v/>
      </c>
      <c r="AA391" s="383"/>
      <c r="AB391" s="450"/>
      <c r="AC391" s="387" t="str">
        <f>IFERROR(VLOOKUP(_xlfn.NUMBERVALUE(LEFT(AB391,FIND("-",AB391)-1)),A2_SaLi!$B$8:$E$507,4,0),IFERROR(VLOOKUP(LEFT(AB391,FIND("-",AB391)-1),A2_SaLi!$B$8:$E$507,4,0),""))</f>
        <v/>
      </c>
      <c r="AD391" s="465"/>
    </row>
    <row r="392" spans="1:30" x14ac:dyDescent="0.25">
      <c r="A392" s="269"/>
      <c r="B392" s="54"/>
      <c r="C392" s="54"/>
      <c r="D392" s="274"/>
      <c r="E392" s="450"/>
      <c r="F392" s="383"/>
      <c r="G392" s="383"/>
      <c r="H392" s="383"/>
      <c r="I392" s="383"/>
      <c r="J392" s="478"/>
      <c r="K392" s="381">
        <f t="shared" si="13"/>
        <v>0</v>
      </c>
      <c r="L392" s="450"/>
      <c r="M392" s="383"/>
      <c r="N392" s="383"/>
      <c r="O392" s="383"/>
      <c r="P392" s="383"/>
      <c r="Q392" s="478"/>
      <c r="R392" s="381">
        <f t="shared" si="14"/>
        <v>0</v>
      </c>
      <c r="S392" s="450"/>
      <c r="T392" s="387" t="str">
        <f>IFERROR(VLOOKUP(_xlfn.NUMBERVALUE(LEFT(S392,FIND("-",S392)-1)),A2_SaLi!$B$8:$E$507,4,0),IFERROR(VLOOKUP(LEFT(S392,FIND("-",S392)-1),A2_SaLi!$B$8:$E$507,4,0),""))</f>
        <v/>
      </c>
      <c r="U392" s="478"/>
      <c r="V392" s="450"/>
      <c r="W392" s="387" t="str">
        <f>IFERROR(VLOOKUP(_xlfn.NUMBERVALUE(LEFT(V392,FIND("-",V392)-1)),A2_SaLi!$B$8:$E$507,4,0),IFERROR(VLOOKUP(LEFT(V392,FIND("-",V392)-1),A2_SaLi!$B$8:$E$507,4,0),""))</f>
        <v/>
      </c>
      <c r="X392" s="383"/>
      <c r="Y392" s="450"/>
      <c r="Z392" s="387" t="str">
        <f>IFERROR(VLOOKUP(_xlfn.NUMBERVALUE(LEFT(Y392,FIND("-",Y392)-1)),A2_SaLi!$B$8:$E$507,4,0),IFERROR(VLOOKUP(LEFT(Y392,FIND("-",Y392)-1),A2_SaLi!$B$8:$E$507,4,0),""))</f>
        <v/>
      </c>
      <c r="AA392" s="383"/>
      <c r="AB392" s="450"/>
      <c r="AC392" s="387" t="str">
        <f>IFERROR(VLOOKUP(_xlfn.NUMBERVALUE(LEFT(AB392,FIND("-",AB392)-1)),A2_SaLi!$B$8:$E$507,4,0),IFERROR(VLOOKUP(LEFT(AB392,FIND("-",AB392)-1),A2_SaLi!$B$8:$E$507,4,0),""))</f>
        <v/>
      </c>
      <c r="AD392" s="465"/>
    </row>
    <row r="393" spans="1:30" x14ac:dyDescent="0.25">
      <c r="A393" s="269"/>
      <c r="B393" s="54"/>
      <c r="C393" s="54"/>
      <c r="D393" s="274"/>
      <c r="E393" s="450"/>
      <c r="F393" s="383"/>
      <c r="G393" s="383"/>
      <c r="H393" s="383"/>
      <c r="I393" s="383"/>
      <c r="J393" s="478"/>
      <c r="K393" s="381">
        <f t="shared" si="13"/>
        <v>0</v>
      </c>
      <c r="L393" s="450"/>
      <c r="M393" s="383"/>
      <c r="N393" s="383"/>
      <c r="O393" s="383"/>
      <c r="P393" s="383"/>
      <c r="Q393" s="478"/>
      <c r="R393" s="381">
        <f t="shared" si="14"/>
        <v>0</v>
      </c>
      <c r="S393" s="450"/>
      <c r="T393" s="387" t="str">
        <f>IFERROR(VLOOKUP(_xlfn.NUMBERVALUE(LEFT(S393,FIND("-",S393)-1)),A2_SaLi!$B$8:$E$507,4,0),IFERROR(VLOOKUP(LEFT(S393,FIND("-",S393)-1),A2_SaLi!$B$8:$E$507,4,0),""))</f>
        <v/>
      </c>
      <c r="U393" s="478"/>
      <c r="V393" s="450"/>
      <c r="W393" s="387" t="str">
        <f>IFERROR(VLOOKUP(_xlfn.NUMBERVALUE(LEFT(V393,FIND("-",V393)-1)),A2_SaLi!$B$8:$E$507,4,0),IFERROR(VLOOKUP(LEFT(V393,FIND("-",V393)-1),A2_SaLi!$B$8:$E$507,4,0),""))</f>
        <v/>
      </c>
      <c r="X393" s="383"/>
      <c r="Y393" s="450"/>
      <c r="Z393" s="387" t="str">
        <f>IFERROR(VLOOKUP(_xlfn.NUMBERVALUE(LEFT(Y393,FIND("-",Y393)-1)),A2_SaLi!$B$8:$E$507,4,0),IFERROR(VLOOKUP(LEFT(Y393,FIND("-",Y393)-1),A2_SaLi!$B$8:$E$507,4,0),""))</f>
        <v/>
      </c>
      <c r="AA393" s="383"/>
      <c r="AB393" s="450"/>
      <c r="AC393" s="387" t="str">
        <f>IFERROR(VLOOKUP(_xlfn.NUMBERVALUE(LEFT(AB393,FIND("-",AB393)-1)),A2_SaLi!$B$8:$E$507,4,0),IFERROR(VLOOKUP(LEFT(AB393,FIND("-",AB393)-1),A2_SaLi!$B$8:$E$507,4,0),""))</f>
        <v/>
      </c>
      <c r="AD393" s="465"/>
    </row>
    <row r="394" spans="1:30" x14ac:dyDescent="0.25">
      <c r="A394" s="269"/>
      <c r="B394" s="54"/>
      <c r="C394" s="54"/>
      <c r="D394" s="274"/>
      <c r="E394" s="450"/>
      <c r="F394" s="383"/>
      <c r="G394" s="383"/>
      <c r="H394" s="383"/>
      <c r="I394" s="383"/>
      <c r="J394" s="478"/>
      <c r="K394" s="381">
        <f t="shared" si="13"/>
        <v>0</v>
      </c>
      <c r="L394" s="450"/>
      <c r="M394" s="383"/>
      <c r="N394" s="383"/>
      <c r="O394" s="383"/>
      <c r="P394" s="383"/>
      <c r="Q394" s="478"/>
      <c r="R394" s="381">
        <f t="shared" si="14"/>
        <v>0</v>
      </c>
      <c r="S394" s="450"/>
      <c r="T394" s="387" t="str">
        <f>IFERROR(VLOOKUP(_xlfn.NUMBERVALUE(LEFT(S394,FIND("-",S394)-1)),A2_SaLi!$B$8:$E$507,4,0),IFERROR(VLOOKUP(LEFT(S394,FIND("-",S394)-1),A2_SaLi!$B$8:$E$507,4,0),""))</f>
        <v/>
      </c>
      <c r="U394" s="478"/>
      <c r="V394" s="450"/>
      <c r="W394" s="387" t="str">
        <f>IFERROR(VLOOKUP(_xlfn.NUMBERVALUE(LEFT(V394,FIND("-",V394)-1)),A2_SaLi!$B$8:$E$507,4,0),IFERROR(VLOOKUP(LEFT(V394,FIND("-",V394)-1),A2_SaLi!$B$8:$E$507,4,0),""))</f>
        <v/>
      </c>
      <c r="X394" s="383"/>
      <c r="Y394" s="450"/>
      <c r="Z394" s="387" t="str">
        <f>IFERROR(VLOOKUP(_xlfn.NUMBERVALUE(LEFT(Y394,FIND("-",Y394)-1)),A2_SaLi!$B$8:$E$507,4,0),IFERROR(VLOOKUP(LEFT(Y394,FIND("-",Y394)-1),A2_SaLi!$B$8:$E$507,4,0),""))</f>
        <v/>
      </c>
      <c r="AA394" s="383"/>
      <c r="AB394" s="450"/>
      <c r="AC394" s="387" t="str">
        <f>IFERROR(VLOOKUP(_xlfn.NUMBERVALUE(LEFT(AB394,FIND("-",AB394)-1)),A2_SaLi!$B$8:$E$507,4,0),IFERROR(VLOOKUP(LEFT(AB394,FIND("-",AB394)-1),A2_SaLi!$B$8:$E$507,4,0),""))</f>
        <v/>
      </c>
      <c r="AD394" s="465"/>
    </row>
    <row r="395" spans="1:30" x14ac:dyDescent="0.25">
      <c r="A395" s="269"/>
      <c r="B395" s="54"/>
      <c r="C395" s="54"/>
      <c r="D395" s="274"/>
      <c r="E395" s="450"/>
      <c r="F395" s="383"/>
      <c r="G395" s="383"/>
      <c r="H395" s="383"/>
      <c r="I395" s="383"/>
      <c r="J395" s="478"/>
      <c r="K395" s="381">
        <f t="shared" si="13"/>
        <v>0</v>
      </c>
      <c r="L395" s="450"/>
      <c r="M395" s="383"/>
      <c r="N395" s="383"/>
      <c r="O395" s="383"/>
      <c r="P395" s="383"/>
      <c r="Q395" s="478"/>
      <c r="R395" s="381">
        <f t="shared" si="14"/>
        <v>0</v>
      </c>
      <c r="S395" s="450"/>
      <c r="T395" s="387" t="str">
        <f>IFERROR(VLOOKUP(_xlfn.NUMBERVALUE(LEFT(S395,FIND("-",S395)-1)),A2_SaLi!$B$8:$E$507,4,0),IFERROR(VLOOKUP(LEFT(S395,FIND("-",S395)-1),A2_SaLi!$B$8:$E$507,4,0),""))</f>
        <v/>
      </c>
      <c r="U395" s="478"/>
      <c r="V395" s="450"/>
      <c r="W395" s="387" t="str">
        <f>IFERROR(VLOOKUP(_xlfn.NUMBERVALUE(LEFT(V395,FIND("-",V395)-1)),A2_SaLi!$B$8:$E$507,4,0),IFERROR(VLOOKUP(LEFT(V395,FIND("-",V395)-1),A2_SaLi!$B$8:$E$507,4,0),""))</f>
        <v/>
      </c>
      <c r="X395" s="383"/>
      <c r="Y395" s="450"/>
      <c r="Z395" s="387" t="str">
        <f>IFERROR(VLOOKUP(_xlfn.NUMBERVALUE(LEFT(Y395,FIND("-",Y395)-1)),A2_SaLi!$B$8:$E$507,4,0),IFERROR(VLOOKUP(LEFT(Y395,FIND("-",Y395)-1),A2_SaLi!$B$8:$E$507,4,0),""))</f>
        <v/>
      </c>
      <c r="AA395" s="383"/>
      <c r="AB395" s="450"/>
      <c r="AC395" s="387" t="str">
        <f>IFERROR(VLOOKUP(_xlfn.NUMBERVALUE(LEFT(AB395,FIND("-",AB395)-1)),A2_SaLi!$B$8:$E$507,4,0),IFERROR(VLOOKUP(LEFT(AB395,FIND("-",AB395)-1),A2_SaLi!$B$8:$E$507,4,0),""))</f>
        <v/>
      </c>
      <c r="AD395" s="465"/>
    </row>
    <row r="396" spans="1:30" x14ac:dyDescent="0.25">
      <c r="A396" s="269"/>
      <c r="B396" s="54"/>
      <c r="C396" s="54"/>
      <c r="D396" s="274"/>
      <c r="E396" s="450"/>
      <c r="F396" s="383"/>
      <c r="G396" s="383"/>
      <c r="H396" s="383"/>
      <c r="I396" s="383"/>
      <c r="J396" s="478"/>
      <c r="K396" s="381">
        <f t="shared" si="13"/>
        <v>0</v>
      </c>
      <c r="L396" s="450"/>
      <c r="M396" s="383"/>
      <c r="N396" s="383"/>
      <c r="O396" s="383"/>
      <c r="P396" s="383"/>
      <c r="Q396" s="478"/>
      <c r="R396" s="381">
        <f t="shared" si="14"/>
        <v>0</v>
      </c>
      <c r="S396" s="450"/>
      <c r="T396" s="387" t="str">
        <f>IFERROR(VLOOKUP(_xlfn.NUMBERVALUE(LEFT(S396,FIND("-",S396)-1)),A2_SaLi!$B$8:$E$507,4,0),IFERROR(VLOOKUP(LEFT(S396,FIND("-",S396)-1),A2_SaLi!$B$8:$E$507,4,0),""))</f>
        <v/>
      </c>
      <c r="U396" s="478"/>
      <c r="V396" s="450"/>
      <c r="W396" s="387" t="str">
        <f>IFERROR(VLOOKUP(_xlfn.NUMBERVALUE(LEFT(V396,FIND("-",V396)-1)),A2_SaLi!$B$8:$E$507,4,0),IFERROR(VLOOKUP(LEFT(V396,FIND("-",V396)-1),A2_SaLi!$B$8:$E$507,4,0),""))</f>
        <v/>
      </c>
      <c r="X396" s="383"/>
      <c r="Y396" s="450"/>
      <c r="Z396" s="387" t="str">
        <f>IFERROR(VLOOKUP(_xlfn.NUMBERVALUE(LEFT(Y396,FIND("-",Y396)-1)),A2_SaLi!$B$8:$E$507,4,0),IFERROR(VLOOKUP(LEFT(Y396,FIND("-",Y396)-1),A2_SaLi!$B$8:$E$507,4,0),""))</f>
        <v/>
      </c>
      <c r="AA396" s="383"/>
      <c r="AB396" s="450"/>
      <c r="AC396" s="387" t="str">
        <f>IFERROR(VLOOKUP(_xlfn.NUMBERVALUE(LEFT(AB396,FIND("-",AB396)-1)),A2_SaLi!$B$8:$E$507,4,0),IFERROR(VLOOKUP(LEFT(AB396,FIND("-",AB396)-1),A2_SaLi!$B$8:$E$507,4,0),""))</f>
        <v/>
      </c>
      <c r="AD396" s="465"/>
    </row>
    <row r="397" spans="1:30" x14ac:dyDescent="0.25">
      <c r="A397" s="269"/>
      <c r="B397" s="54"/>
      <c r="C397" s="54"/>
      <c r="D397" s="274"/>
      <c r="E397" s="450"/>
      <c r="F397" s="383"/>
      <c r="G397" s="383"/>
      <c r="H397" s="383"/>
      <c r="I397" s="383"/>
      <c r="J397" s="478"/>
      <c r="K397" s="381">
        <f t="shared" si="13"/>
        <v>0</v>
      </c>
      <c r="L397" s="450"/>
      <c r="M397" s="383"/>
      <c r="N397" s="383"/>
      <c r="O397" s="383"/>
      <c r="P397" s="383"/>
      <c r="Q397" s="478"/>
      <c r="R397" s="381">
        <f t="shared" si="14"/>
        <v>0</v>
      </c>
      <c r="S397" s="450"/>
      <c r="T397" s="387" t="str">
        <f>IFERROR(VLOOKUP(_xlfn.NUMBERVALUE(LEFT(S397,FIND("-",S397)-1)),A2_SaLi!$B$8:$E$507,4,0),IFERROR(VLOOKUP(LEFT(S397,FIND("-",S397)-1),A2_SaLi!$B$8:$E$507,4,0),""))</f>
        <v/>
      </c>
      <c r="U397" s="478"/>
      <c r="V397" s="450"/>
      <c r="W397" s="387" t="str">
        <f>IFERROR(VLOOKUP(_xlfn.NUMBERVALUE(LEFT(V397,FIND("-",V397)-1)),A2_SaLi!$B$8:$E$507,4,0),IFERROR(VLOOKUP(LEFT(V397,FIND("-",V397)-1),A2_SaLi!$B$8:$E$507,4,0),""))</f>
        <v/>
      </c>
      <c r="X397" s="383"/>
      <c r="Y397" s="450"/>
      <c r="Z397" s="387" t="str">
        <f>IFERROR(VLOOKUP(_xlfn.NUMBERVALUE(LEFT(Y397,FIND("-",Y397)-1)),A2_SaLi!$B$8:$E$507,4,0),IFERROR(VLOOKUP(LEFT(Y397,FIND("-",Y397)-1),A2_SaLi!$B$8:$E$507,4,0),""))</f>
        <v/>
      </c>
      <c r="AA397" s="383"/>
      <c r="AB397" s="450"/>
      <c r="AC397" s="387" t="str">
        <f>IFERROR(VLOOKUP(_xlfn.NUMBERVALUE(LEFT(AB397,FIND("-",AB397)-1)),A2_SaLi!$B$8:$E$507,4,0),IFERROR(VLOOKUP(LEFT(AB397,FIND("-",AB397)-1),A2_SaLi!$B$8:$E$507,4,0),""))</f>
        <v/>
      </c>
      <c r="AD397" s="465"/>
    </row>
    <row r="398" spans="1:30" x14ac:dyDescent="0.25">
      <c r="A398" s="269"/>
      <c r="B398" s="54"/>
      <c r="C398" s="54"/>
      <c r="D398" s="274"/>
      <c r="E398" s="450"/>
      <c r="F398" s="383"/>
      <c r="G398" s="383"/>
      <c r="H398" s="383"/>
      <c r="I398" s="383"/>
      <c r="J398" s="478"/>
      <c r="K398" s="381">
        <f t="shared" si="13"/>
        <v>0</v>
      </c>
      <c r="L398" s="450"/>
      <c r="M398" s="383"/>
      <c r="N398" s="383"/>
      <c r="O398" s="383"/>
      <c r="P398" s="383"/>
      <c r="Q398" s="478"/>
      <c r="R398" s="381">
        <f t="shared" si="14"/>
        <v>0</v>
      </c>
      <c r="S398" s="450"/>
      <c r="T398" s="387" t="str">
        <f>IFERROR(VLOOKUP(_xlfn.NUMBERVALUE(LEFT(S398,FIND("-",S398)-1)),A2_SaLi!$B$8:$E$507,4,0),IFERROR(VLOOKUP(LEFT(S398,FIND("-",S398)-1),A2_SaLi!$B$8:$E$507,4,0),""))</f>
        <v/>
      </c>
      <c r="U398" s="478"/>
      <c r="V398" s="450"/>
      <c r="W398" s="387" t="str">
        <f>IFERROR(VLOOKUP(_xlfn.NUMBERVALUE(LEFT(V398,FIND("-",V398)-1)),A2_SaLi!$B$8:$E$507,4,0),IFERROR(VLOOKUP(LEFT(V398,FIND("-",V398)-1),A2_SaLi!$B$8:$E$507,4,0),""))</f>
        <v/>
      </c>
      <c r="X398" s="383"/>
      <c r="Y398" s="450"/>
      <c r="Z398" s="387" t="str">
        <f>IFERROR(VLOOKUP(_xlfn.NUMBERVALUE(LEFT(Y398,FIND("-",Y398)-1)),A2_SaLi!$B$8:$E$507,4,0),IFERROR(VLOOKUP(LEFT(Y398,FIND("-",Y398)-1),A2_SaLi!$B$8:$E$507,4,0),""))</f>
        <v/>
      </c>
      <c r="AA398" s="383"/>
      <c r="AB398" s="450"/>
      <c r="AC398" s="387" t="str">
        <f>IFERROR(VLOOKUP(_xlfn.NUMBERVALUE(LEFT(AB398,FIND("-",AB398)-1)),A2_SaLi!$B$8:$E$507,4,0),IFERROR(VLOOKUP(LEFT(AB398,FIND("-",AB398)-1),A2_SaLi!$B$8:$E$507,4,0),""))</f>
        <v/>
      </c>
      <c r="AD398" s="465"/>
    </row>
    <row r="399" spans="1:30" x14ac:dyDescent="0.25">
      <c r="A399" s="269"/>
      <c r="B399" s="54"/>
      <c r="C399" s="54"/>
      <c r="D399" s="274"/>
      <c r="E399" s="450"/>
      <c r="F399" s="383"/>
      <c r="G399" s="383"/>
      <c r="H399" s="383"/>
      <c r="I399" s="383"/>
      <c r="J399" s="478"/>
      <c r="K399" s="381">
        <f t="shared" si="13"/>
        <v>0</v>
      </c>
      <c r="L399" s="450"/>
      <c r="M399" s="383"/>
      <c r="N399" s="383"/>
      <c r="O399" s="383"/>
      <c r="P399" s="383"/>
      <c r="Q399" s="478"/>
      <c r="R399" s="381">
        <f t="shared" si="14"/>
        <v>0</v>
      </c>
      <c r="S399" s="450"/>
      <c r="T399" s="387" t="str">
        <f>IFERROR(VLOOKUP(_xlfn.NUMBERVALUE(LEFT(S399,FIND("-",S399)-1)),A2_SaLi!$B$8:$E$507,4,0),IFERROR(VLOOKUP(LEFT(S399,FIND("-",S399)-1),A2_SaLi!$B$8:$E$507,4,0),""))</f>
        <v/>
      </c>
      <c r="U399" s="478"/>
      <c r="V399" s="450"/>
      <c r="W399" s="387" t="str">
        <f>IFERROR(VLOOKUP(_xlfn.NUMBERVALUE(LEFT(V399,FIND("-",V399)-1)),A2_SaLi!$B$8:$E$507,4,0),IFERROR(VLOOKUP(LEFT(V399,FIND("-",V399)-1),A2_SaLi!$B$8:$E$507,4,0),""))</f>
        <v/>
      </c>
      <c r="X399" s="383"/>
      <c r="Y399" s="450"/>
      <c r="Z399" s="387" t="str">
        <f>IFERROR(VLOOKUP(_xlfn.NUMBERVALUE(LEFT(Y399,FIND("-",Y399)-1)),A2_SaLi!$B$8:$E$507,4,0),IFERROR(VLOOKUP(LEFT(Y399,FIND("-",Y399)-1),A2_SaLi!$B$8:$E$507,4,0),""))</f>
        <v/>
      </c>
      <c r="AA399" s="383"/>
      <c r="AB399" s="450"/>
      <c r="AC399" s="387" t="str">
        <f>IFERROR(VLOOKUP(_xlfn.NUMBERVALUE(LEFT(AB399,FIND("-",AB399)-1)),A2_SaLi!$B$8:$E$507,4,0),IFERROR(VLOOKUP(LEFT(AB399,FIND("-",AB399)-1),A2_SaLi!$B$8:$E$507,4,0),""))</f>
        <v/>
      </c>
      <c r="AD399" s="465"/>
    </row>
    <row r="400" spans="1:30" x14ac:dyDescent="0.25">
      <c r="A400" s="269"/>
      <c r="B400" s="54"/>
      <c r="C400" s="54"/>
      <c r="D400" s="274"/>
      <c r="E400" s="450"/>
      <c r="F400" s="383"/>
      <c r="G400" s="383"/>
      <c r="H400" s="383"/>
      <c r="I400" s="383"/>
      <c r="J400" s="478"/>
      <c r="K400" s="381">
        <f t="shared" si="13"/>
        <v>0</v>
      </c>
      <c r="L400" s="450"/>
      <c r="M400" s="383"/>
      <c r="N400" s="383"/>
      <c r="O400" s="383"/>
      <c r="P400" s="383"/>
      <c r="Q400" s="478"/>
      <c r="R400" s="381">
        <f t="shared" si="14"/>
        <v>0</v>
      </c>
      <c r="S400" s="450"/>
      <c r="T400" s="387" t="str">
        <f>IFERROR(VLOOKUP(_xlfn.NUMBERVALUE(LEFT(S400,FIND("-",S400)-1)),A2_SaLi!$B$8:$E$507,4,0),IFERROR(VLOOKUP(LEFT(S400,FIND("-",S400)-1),A2_SaLi!$B$8:$E$507,4,0),""))</f>
        <v/>
      </c>
      <c r="U400" s="478"/>
      <c r="V400" s="450"/>
      <c r="W400" s="387" t="str">
        <f>IFERROR(VLOOKUP(_xlfn.NUMBERVALUE(LEFT(V400,FIND("-",V400)-1)),A2_SaLi!$B$8:$E$507,4,0),IFERROR(VLOOKUP(LEFT(V400,FIND("-",V400)-1),A2_SaLi!$B$8:$E$507,4,0),""))</f>
        <v/>
      </c>
      <c r="X400" s="383"/>
      <c r="Y400" s="450"/>
      <c r="Z400" s="387" t="str">
        <f>IFERROR(VLOOKUP(_xlfn.NUMBERVALUE(LEFT(Y400,FIND("-",Y400)-1)),A2_SaLi!$B$8:$E$507,4,0),IFERROR(VLOOKUP(LEFT(Y400,FIND("-",Y400)-1),A2_SaLi!$B$8:$E$507,4,0),""))</f>
        <v/>
      </c>
      <c r="AA400" s="383"/>
      <c r="AB400" s="450"/>
      <c r="AC400" s="387" t="str">
        <f>IFERROR(VLOOKUP(_xlfn.NUMBERVALUE(LEFT(AB400,FIND("-",AB400)-1)),A2_SaLi!$B$8:$E$507,4,0),IFERROR(VLOOKUP(LEFT(AB400,FIND("-",AB400)-1),A2_SaLi!$B$8:$E$507,4,0),""))</f>
        <v/>
      </c>
      <c r="AD400" s="465"/>
    </row>
    <row r="401" spans="1:30" x14ac:dyDescent="0.25">
      <c r="A401" s="269"/>
      <c r="B401" s="54"/>
      <c r="C401" s="54"/>
      <c r="D401" s="274"/>
      <c r="E401" s="450"/>
      <c r="F401" s="383"/>
      <c r="G401" s="383"/>
      <c r="H401" s="383"/>
      <c r="I401" s="383"/>
      <c r="J401" s="478"/>
      <c r="K401" s="381">
        <f t="shared" si="13"/>
        <v>0</v>
      </c>
      <c r="L401" s="450"/>
      <c r="M401" s="383"/>
      <c r="N401" s="383"/>
      <c r="O401" s="383"/>
      <c r="P401" s="383"/>
      <c r="Q401" s="478"/>
      <c r="R401" s="381">
        <f t="shared" si="14"/>
        <v>0</v>
      </c>
      <c r="S401" s="450"/>
      <c r="T401" s="387" t="str">
        <f>IFERROR(VLOOKUP(_xlfn.NUMBERVALUE(LEFT(S401,FIND("-",S401)-1)),A2_SaLi!$B$8:$E$507,4,0),IFERROR(VLOOKUP(LEFT(S401,FIND("-",S401)-1),A2_SaLi!$B$8:$E$507,4,0),""))</f>
        <v/>
      </c>
      <c r="U401" s="478"/>
      <c r="V401" s="450"/>
      <c r="W401" s="387" t="str">
        <f>IFERROR(VLOOKUP(_xlfn.NUMBERVALUE(LEFT(V401,FIND("-",V401)-1)),A2_SaLi!$B$8:$E$507,4,0),IFERROR(VLOOKUP(LEFT(V401,FIND("-",V401)-1),A2_SaLi!$B$8:$E$507,4,0),""))</f>
        <v/>
      </c>
      <c r="X401" s="383"/>
      <c r="Y401" s="450"/>
      <c r="Z401" s="387" t="str">
        <f>IFERROR(VLOOKUP(_xlfn.NUMBERVALUE(LEFT(Y401,FIND("-",Y401)-1)),A2_SaLi!$B$8:$E$507,4,0),IFERROR(VLOOKUP(LEFT(Y401,FIND("-",Y401)-1),A2_SaLi!$B$8:$E$507,4,0),""))</f>
        <v/>
      </c>
      <c r="AA401" s="383"/>
      <c r="AB401" s="450"/>
      <c r="AC401" s="387" t="str">
        <f>IFERROR(VLOOKUP(_xlfn.NUMBERVALUE(LEFT(AB401,FIND("-",AB401)-1)),A2_SaLi!$B$8:$E$507,4,0),IFERROR(VLOOKUP(LEFT(AB401,FIND("-",AB401)-1),A2_SaLi!$B$8:$E$507,4,0),""))</f>
        <v/>
      </c>
      <c r="AD401" s="465"/>
    </row>
    <row r="402" spans="1:30" x14ac:dyDescent="0.25">
      <c r="A402" s="269"/>
      <c r="B402" s="54"/>
      <c r="C402" s="54"/>
      <c r="D402" s="274"/>
      <c r="E402" s="450"/>
      <c r="F402" s="383"/>
      <c r="G402" s="383"/>
      <c r="H402" s="383"/>
      <c r="I402" s="383"/>
      <c r="J402" s="478"/>
      <c r="K402" s="381">
        <f t="shared" si="13"/>
        <v>0</v>
      </c>
      <c r="L402" s="450"/>
      <c r="M402" s="383"/>
      <c r="N402" s="383"/>
      <c r="O402" s="383"/>
      <c r="P402" s="383"/>
      <c r="Q402" s="478"/>
      <c r="R402" s="381">
        <f t="shared" si="14"/>
        <v>0</v>
      </c>
      <c r="S402" s="450"/>
      <c r="T402" s="387" t="str">
        <f>IFERROR(VLOOKUP(_xlfn.NUMBERVALUE(LEFT(S402,FIND("-",S402)-1)),A2_SaLi!$B$8:$E$507,4,0),IFERROR(VLOOKUP(LEFT(S402,FIND("-",S402)-1),A2_SaLi!$B$8:$E$507,4,0),""))</f>
        <v/>
      </c>
      <c r="U402" s="478"/>
      <c r="V402" s="450"/>
      <c r="W402" s="387" t="str">
        <f>IFERROR(VLOOKUP(_xlfn.NUMBERVALUE(LEFT(V402,FIND("-",V402)-1)),A2_SaLi!$B$8:$E$507,4,0),IFERROR(VLOOKUP(LEFT(V402,FIND("-",V402)-1),A2_SaLi!$B$8:$E$507,4,0),""))</f>
        <v/>
      </c>
      <c r="X402" s="383"/>
      <c r="Y402" s="450"/>
      <c r="Z402" s="387" t="str">
        <f>IFERROR(VLOOKUP(_xlfn.NUMBERVALUE(LEFT(Y402,FIND("-",Y402)-1)),A2_SaLi!$B$8:$E$507,4,0),IFERROR(VLOOKUP(LEFT(Y402,FIND("-",Y402)-1),A2_SaLi!$B$8:$E$507,4,0),""))</f>
        <v/>
      </c>
      <c r="AA402" s="383"/>
      <c r="AB402" s="450"/>
      <c r="AC402" s="387" t="str">
        <f>IFERROR(VLOOKUP(_xlfn.NUMBERVALUE(LEFT(AB402,FIND("-",AB402)-1)),A2_SaLi!$B$8:$E$507,4,0),IFERROR(VLOOKUP(LEFT(AB402,FIND("-",AB402)-1),A2_SaLi!$B$8:$E$507,4,0),""))</f>
        <v/>
      </c>
      <c r="AD402" s="465"/>
    </row>
    <row r="403" spans="1:30" x14ac:dyDescent="0.25">
      <c r="A403" s="269"/>
      <c r="B403" s="54"/>
      <c r="C403" s="54"/>
      <c r="D403" s="274"/>
      <c r="E403" s="450"/>
      <c r="F403" s="383"/>
      <c r="G403" s="383"/>
      <c r="H403" s="383"/>
      <c r="I403" s="383"/>
      <c r="J403" s="478"/>
      <c r="K403" s="381">
        <f t="shared" si="13"/>
        <v>0</v>
      </c>
      <c r="L403" s="450"/>
      <c r="M403" s="383"/>
      <c r="N403" s="383"/>
      <c r="O403" s="383"/>
      <c r="P403" s="383"/>
      <c r="Q403" s="478"/>
      <c r="R403" s="381">
        <f t="shared" si="14"/>
        <v>0</v>
      </c>
      <c r="S403" s="450"/>
      <c r="T403" s="387" t="str">
        <f>IFERROR(VLOOKUP(_xlfn.NUMBERVALUE(LEFT(S403,FIND("-",S403)-1)),A2_SaLi!$B$8:$E$507,4,0),IFERROR(VLOOKUP(LEFT(S403,FIND("-",S403)-1),A2_SaLi!$B$8:$E$507,4,0),""))</f>
        <v/>
      </c>
      <c r="U403" s="478"/>
      <c r="V403" s="450"/>
      <c r="W403" s="387" t="str">
        <f>IFERROR(VLOOKUP(_xlfn.NUMBERVALUE(LEFT(V403,FIND("-",V403)-1)),A2_SaLi!$B$8:$E$507,4,0),IFERROR(VLOOKUP(LEFT(V403,FIND("-",V403)-1),A2_SaLi!$B$8:$E$507,4,0),""))</f>
        <v/>
      </c>
      <c r="X403" s="383"/>
      <c r="Y403" s="450"/>
      <c r="Z403" s="387" t="str">
        <f>IFERROR(VLOOKUP(_xlfn.NUMBERVALUE(LEFT(Y403,FIND("-",Y403)-1)),A2_SaLi!$B$8:$E$507,4,0),IFERROR(VLOOKUP(LEFT(Y403,FIND("-",Y403)-1),A2_SaLi!$B$8:$E$507,4,0),""))</f>
        <v/>
      </c>
      <c r="AA403" s="383"/>
      <c r="AB403" s="450"/>
      <c r="AC403" s="387" t="str">
        <f>IFERROR(VLOOKUP(_xlfn.NUMBERVALUE(LEFT(AB403,FIND("-",AB403)-1)),A2_SaLi!$B$8:$E$507,4,0),IFERROR(VLOOKUP(LEFT(AB403,FIND("-",AB403)-1),A2_SaLi!$B$8:$E$507,4,0),""))</f>
        <v/>
      </c>
      <c r="AD403" s="465"/>
    </row>
    <row r="404" spans="1:30" x14ac:dyDescent="0.25">
      <c r="A404" s="269"/>
      <c r="B404" s="54"/>
      <c r="C404" s="54"/>
      <c r="D404" s="274"/>
      <c r="E404" s="450"/>
      <c r="F404" s="383"/>
      <c r="G404" s="383"/>
      <c r="H404" s="383"/>
      <c r="I404" s="383"/>
      <c r="J404" s="478"/>
      <c r="K404" s="381">
        <f t="shared" si="13"/>
        <v>0</v>
      </c>
      <c r="L404" s="450"/>
      <c r="M404" s="383"/>
      <c r="N404" s="383"/>
      <c r="O404" s="383"/>
      <c r="P404" s="383"/>
      <c r="Q404" s="478"/>
      <c r="R404" s="381">
        <f t="shared" si="14"/>
        <v>0</v>
      </c>
      <c r="S404" s="450"/>
      <c r="T404" s="387" t="str">
        <f>IFERROR(VLOOKUP(_xlfn.NUMBERVALUE(LEFT(S404,FIND("-",S404)-1)),A2_SaLi!$B$8:$E$507,4,0),IFERROR(VLOOKUP(LEFT(S404,FIND("-",S404)-1),A2_SaLi!$B$8:$E$507,4,0),""))</f>
        <v/>
      </c>
      <c r="U404" s="478"/>
      <c r="V404" s="450"/>
      <c r="W404" s="387" t="str">
        <f>IFERROR(VLOOKUP(_xlfn.NUMBERVALUE(LEFT(V404,FIND("-",V404)-1)),A2_SaLi!$B$8:$E$507,4,0),IFERROR(VLOOKUP(LEFT(V404,FIND("-",V404)-1),A2_SaLi!$B$8:$E$507,4,0),""))</f>
        <v/>
      </c>
      <c r="X404" s="383"/>
      <c r="Y404" s="450"/>
      <c r="Z404" s="387" t="str">
        <f>IFERROR(VLOOKUP(_xlfn.NUMBERVALUE(LEFT(Y404,FIND("-",Y404)-1)),A2_SaLi!$B$8:$E$507,4,0),IFERROR(VLOOKUP(LEFT(Y404,FIND("-",Y404)-1),A2_SaLi!$B$8:$E$507,4,0),""))</f>
        <v/>
      </c>
      <c r="AA404" s="383"/>
      <c r="AB404" s="450"/>
      <c r="AC404" s="387" t="str">
        <f>IFERROR(VLOOKUP(_xlfn.NUMBERVALUE(LEFT(AB404,FIND("-",AB404)-1)),A2_SaLi!$B$8:$E$507,4,0),IFERROR(VLOOKUP(LEFT(AB404,FIND("-",AB404)-1),A2_SaLi!$B$8:$E$507,4,0),""))</f>
        <v/>
      </c>
      <c r="AD404" s="465"/>
    </row>
    <row r="405" spans="1:30" x14ac:dyDescent="0.25">
      <c r="A405" s="269"/>
      <c r="B405" s="54"/>
      <c r="C405" s="54"/>
      <c r="D405" s="274"/>
      <c r="E405" s="450"/>
      <c r="F405" s="383"/>
      <c r="G405" s="383"/>
      <c r="H405" s="383"/>
      <c r="I405" s="383"/>
      <c r="J405" s="478"/>
      <c r="K405" s="381">
        <f t="shared" si="13"/>
        <v>0</v>
      </c>
      <c r="L405" s="450"/>
      <c r="M405" s="383"/>
      <c r="N405" s="383"/>
      <c r="O405" s="383"/>
      <c r="P405" s="383"/>
      <c r="Q405" s="478"/>
      <c r="R405" s="381">
        <f t="shared" si="14"/>
        <v>0</v>
      </c>
      <c r="S405" s="450"/>
      <c r="T405" s="387" t="str">
        <f>IFERROR(VLOOKUP(_xlfn.NUMBERVALUE(LEFT(S405,FIND("-",S405)-1)),A2_SaLi!$B$8:$E$507,4,0),IFERROR(VLOOKUP(LEFT(S405,FIND("-",S405)-1),A2_SaLi!$B$8:$E$507,4,0),""))</f>
        <v/>
      </c>
      <c r="U405" s="478"/>
      <c r="V405" s="450"/>
      <c r="W405" s="387" t="str">
        <f>IFERROR(VLOOKUP(_xlfn.NUMBERVALUE(LEFT(V405,FIND("-",V405)-1)),A2_SaLi!$B$8:$E$507,4,0),IFERROR(VLOOKUP(LEFT(V405,FIND("-",V405)-1),A2_SaLi!$B$8:$E$507,4,0),""))</f>
        <v/>
      </c>
      <c r="X405" s="383"/>
      <c r="Y405" s="450"/>
      <c r="Z405" s="387" t="str">
        <f>IFERROR(VLOOKUP(_xlfn.NUMBERVALUE(LEFT(Y405,FIND("-",Y405)-1)),A2_SaLi!$B$8:$E$507,4,0),IFERROR(VLOOKUP(LEFT(Y405,FIND("-",Y405)-1),A2_SaLi!$B$8:$E$507,4,0),""))</f>
        <v/>
      </c>
      <c r="AA405" s="383"/>
      <c r="AB405" s="450"/>
      <c r="AC405" s="387" t="str">
        <f>IFERROR(VLOOKUP(_xlfn.NUMBERVALUE(LEFT(AB405,FIND("-",AB405)-1)),A2_SaLi!$B$8:$E$507,4,0),IFERROR(VLOOKUP(LEFT(AB405,FIND("-",AB405)-1),A2_SaLi!$B$8:$E$507,4,0),""))</f>
        <v/>
      </c>
      <c r="AD405" s="465"/>
    </row>
    <row r="406" spans="1:30" x14ac:dyDescent="0.25">
      <c r="A406" s="269"/>
      <c r="B406" s="54"/>
      <c r="C406" s="54"/>
      <c r="D406" s="274"/>
      <c r="E406" s="450"/>
      <c r="F406" s="383"/>
      <c r="G406" s="383"/>
      <c r="H406" s="383"/>
      <c r="I406" s="383"/>
      <c r="J406" s="478"/>
      <c r="K406" s="381">
        <f t="shared" si="13"/>
        <v>0</v>
      </c>
      <c r="L406" s="450"/>
      <c r="M406" s="383"/>
      <c r="N406" s="383"/>
      <c r="O406" s="383"/>
      <c r="P406" s="383"/>
      <c r="Q406" s="478"/>
      <c r="R406" s="381">
        <f t="shared" si="14"/>
        <v>0</v>
      </c>
      <c r="S406" s="450"/>
      <c r="T406" s="387" t="str">
        <f>IFERROR(VLOOKUP(_xlfn.NUMBERVALUE(LEFT(S406,FIND("-",S406)-1)),A2_SaLi!$B$8:$E$507,4,0),IFERROR(VLOOKUP(LEFT(S406,FIND("-",S406)-1),A2_SaLi!$B$8:$E$507,4,0),""))</f>
        <v/>
      </c>
      <c r="U406" s="478"/>
      <c r="V406" s="450"/>
      <c r="W406" s="387" t="str">
        <f>IFERROR(VLOOKUP(_xlfn.NUMBERVALUE(LEFT(V406,FIND("-",V406)-1)),A2_SaLi!$B$8:$E$507,4,0),IFERROR(VLOOKUP(LEFT(V406,FIND("-",V406)-1),A2_SaLi!$B$8:$E$507,4,0),""))</f>
        <v/>
      </c>
      <c r="X406" s="383"/>
      <c r="Y406" s="450"/>
      <c r="Z406" s="387" t="str">
        <f>IFERROR(VLOOKUP(_xlfn.NUMBERVALUE(LEFT(Y406,FIND("-",Y406)-1)),A2_SaLi!$B$8:$E$507,4,0),IFERROR(VLOOKUP(LEFT(Y406,FIND("-",Y406)-1),A2_SaLi!$B$8:$E$507,4,0),""))</f>
        <v/>
      </c>
      <c r="AA406" s="383"/>
      <c r="AB406" s="450"/>
      <c r="AC406" s="387" t="str">
        <f>IFERROR(VLOOKUP(_xlfn.NUMBERVALUE(LEFT(AB406,FIND("-",AB406)-1)),A2_SaLi!$B$8:$E$507,4,0),IFERROR(VLOOKUP(LEFT(AB406,FIND("-",AB406)-1),A2_SaLi!$B$8:$E$507,4,0),""))</f>
        <v/>
      </c>
      <c r="AD406" s="465"/>
    </row>
    <row r="407" spans="1:30" x14ac:dyDescent="0.25">
      <c r="A407" s="269"/>
      <c r="B407" s="54"/>
      <c r="C407" s="54"/>
      <c r="D407" s="274"/>
      <c r="E407" s="450"/>
      <c r="F407" s="383"/>
      <c r="G407" s="383"/>
      <c r="H407" s="383"/>
      <c r="I407" s="383"/>
      <c r="J407" s="478"/>
      <c r="K407" s="381">
        <f t="shared" si="13"/>
        <v>0</v>
      </c>
      <c r="L407" s="450"/>
      <c r="M407" s="383"/>
      <c r="N407" s="383"/>
      <c r="O407" s="383"/>
      <c r="P407" s="383"/>
      <c r="Q407" s="478"/>
      <c r="R407" s="381">
        <f t="shared" si="14"/>
        <v>0</v>
      </c>
      <c r="S407" s="450"/>
      <c r="T407" s="387" t="str">
        <f>IFERROR(VLOOKUP(_xlfn.NUMBERVALUE(LEFT(S407,FIND("-",S407)-1)),A2_SaLi!$B$8:$E$507,4,0),IFERROR(VLOOKUP(LEFT(S407,FIND("-",S407)-1),A2_SaLi!$B$8:$E$507,4,0),""))</f>
        <v/>
      </c>
      <c r="U407" s="478"/>
      <c r="V407" s="450"/>
      <c r="W407" s="387" t="str">
        <f>IFERROR(VLOOKUP(_xlfn.NUMBERVALUE(LEFT(V407,FIND("-",V407)-1)),A2_SaLi!$B$8:$E$507,4,0),IFERROR(VLOOKUP(LEFT(V407,FIND("-",V407)-1),A2_SaLi!$B$8:$E$507,4,0),""))</f>
        <v/>
      </c>
      <c r="X407" s="383"/>
      <c r="Y407" s="450"/>
      <c r="Z407" s="387" t="str">
        <f>IFERROR(VLOOKUP(_xlfn.NUMBERVALUE(LEFT(Y407,FIND("-",Y407)-1)),A2_SaLi!$B$8:$E$507,4,0),IFERROR(VLOOKUP(LEFT(Y407,FIND("-",Y407)-1),A2_SaLi!$B$8:$E$507,4,0),""))</f>
        <v/>
      </c>
      <c r="AA407" s="383"/>
      <c r="AB407" s="450"/>
      <c r="AC407" s="387" t="str">
        <f>IFERROR(VLOOKUP(_xlfn.NUMBERVALUE(LEFT(AB407,FIND("-",AB407)-1)),A2_SaLi!$B$8:$E$507,4,0),IFERROR(VLOOKUP(LEFT(AB407,FIND("-",AB407)-1),A2_SaLi!$B$8:$E$507,4,0),""))</f>
        <v/>
      </c>
      <c r="AD407" s="465"/>
    </row>
    <row r="408" spans="1:30" x14ac:dyDescent="0.25">
      <c r="A408" s="269"/>
      <c r="B408" s="54"/>
      <c r="C408" s="54"/>
      <c r="D408" s="274"/>
      <c r="E408" s="450"/>
      <c r="F408" s="383"/>
      <c r="G408" s="383"/>
      <c r="H408" s="383"/>
      <c r="I408" s="383"/>
      <c r="J408" s="478"/>
      <c r="K408" s="381">
        <f t="shared" si="13"/>
        <v>0</v>
      </c>
      <c r="L408" s="450"/>
      <c r="M408" s="383"/>
      <c r="N408" s="383"/>
      <c r="O408" s="383"/>
      <c r="P408" s="383"/>
      <c r="Q408" s="478"/>
      <c r="R408" s="381">
        <f t="shared" si="14"/>
        <v>0</v>
      </c>
      <c r="S408" s="450"/>
      <c r="T408" s="387" t="str">
        <f>IFERROR(VLOOKUP(_xlfn.NUMBERVALUE(LEFT(S408,FIND("-",S408)-1)),A2_SaLi!$B$8:$E$507,4,0),IFERROR(VLOOKUP(LEFT(S408,FIND("-",S408)-1),A2_SaLi!$B$8:$E$507,4,0),""))</f>
        <v/>
      </c>
      <c r="U408" s="478"/>
      <c r="V408" s="450"/>
      <c r="W408" s="387" t="str">
        <f>IFERROR(VLOOKUP(_xlfn.NUMBERVALUE(LEFT(V408,FIND("-",V408)-1)),A2_SaLi!$B$8:$E$507,4,0),IFERROR(VLOOKUP(LEFT(V408,FIND("-",V408)-1),A2_SaLi!$B$8:$E$507,4,0),""))</f>
        <v/>
      </c>
      <c r="X408" s="383"/>
      <c r="Y408" s="450"/>
      <c r="Z408" s="387" t="str">
        <f>IFERROR(VLOOKUP(_xlfn.NUMBERVALUE(LEFT(Y408,FIND("-",Y408)-1)),A2_SaLi!$B$8:$E$507,4,0),IFERROR(VLOOKUP(LEFT(Y408,FIND("-",Y408)-1),A2_SaLi!$B$8:$E$507,4,0),""))</f>
        <v/>
      </c>
      <c r="AA408" s="383"/>
      <c r="AB408" s="450"/>
      <c r="AC408" s="387" t="str">
        <f>IFERROR(VLOOKUP(_xlfn.NUMBERVALUE(LEFT(AB408,FIND("-",AB408)-1)),A2_SaLi!$B$8:$E$507,4,0),IFERROR(VLOOKUP(LEFT(AB408,FIND("-",AB408)-1),A2_SaLi!$B$8:$E$507,4,0),""))</f>
        <v/>
      </c>
      <c r="AD408" s="465"/>
    </row>
    <row r="409" spans="1:30" x14ac:dyDescent="0.25">
      <c r="A409" s="269"/>
      <c r="B409" s="54"/>
      <c r="C409" s="54"/>
      <c r="D409" s="274"/>
      <c r="E409" s="450"/>
      <c r="F409" s="383"/>
      <c r="G409" s="383"/>
      <c r="H409" s="383"/>
      <c r="I409" s="383"/>
      <c r="J409" s="478"/>
      <c r="K409" s="381">
        <f t="shared" si="13"/>
        <v>0</v>
      </c>
      <c r="L409" s="450"/>
      <c r="M409" s="383"/>
      <c r="N409" s="383"/>
      <c r="O409" s="383"/>
      <c r="P409" s="383"/>
      <c r="Q409" s="478"/>
      <c r="R409" s="381">
        <f t="shared" si="14"/>
        <v>0</v>
      </c>
      <c r="S409" s="450"/>
      <c r="T409" s="387" t="str">
        <f>IFERROR(VLOOKUP(_xlfn.NUMBERVALUE(LEFT(S409,FIND("-",S409)-1)),A2_SaLi!$B$8:$E$507,4,0),IFERROR(VLOOKUP(LEFT(S409,FIND("-",S409)-1),A2_SaLi!$B$8:$E$507,4,0),""))</f>
        <v/>
      </c>
      <c r="U409" s="478"/>
      <c r="V409" s="450"/>
      <c r="W409" s="387" t="str">
        <f>IFERROR(VLOOKUP(_xlfn.NUMBERVALUE(LEFT(V409,FIND("-",V409)-1)),A2_SaLi!$B$8:$E$507,4,0),IFERROR(VLOOKUP(LEFT(V409,FIND("-",V409)-1),A2_SaLi!$B$8:$E$507,4,0),""))</f>
        <v/>
      </c>
      <c r="X409" s="383"/>
      <c r="Y409" s="450"/>
      <c r="Z409" s="387" t="str">
        <f>IFERROR(VLOOKUP(_xlfn.NUMBERVALUE(LEFT(Y409,FIND("-",Y409)-1)),A2_SaLi!$B$8:$E$507,4,0),IFERROR(VLOOKUP(LEFT(Y409,FIND("-",Y409)-1),A2_SaLi!$B$8:$E$507,4,0),""))</f>
        <v/>
      </c>
      <c r="AA409" s="383"/>
      <c r="AB409" s="450"/>
      <c r="AC409" s="387" t="str">
        <f>IFERROR(VLOOKUP(_xlfn.NUMBERVALUE(LEFT(AB409,FIND("-",AB409)-1)),A2_SaLi!$B$8:$E$507,4,0),IFERROR(VLOOKUP(LEFT(AB409,FIND("-",AB409)-1),A2_SaLi!$B$8:$E$507,4,0),""))</f>
        <v/>
      </c>
      <c r="AD409" s="465"/>
    </row>
    <row r="410" spans="1:30" x14ac:dyDescent="0.25">
      <c r="A410" s="269"/>
      <c r="B410" s="54"/>
      <c r="C410" s="54"/>
      <c r="D410" s="274"/>
      <c r="E410" s="450"/>
      <c r="F410" s="383"/>
      <c r="G410" s="383"/>
      <c r="H410" s="383"/>
      <c r="I410" s="383"/>
      <c r="J410" s="478"/>
      <c r="K410" s="381">
        <f t="shared" si="13"/>
        <v>0</v>
      </c>
      <c r="L410" s="450"/>
      <c r="M410" s="383"/>
      <c r="N410" s="383"/>
      <c r="O410" s="383"/>
      <c r="P410" s="383"/>
      <c r="Q410" s="478"/>
      <c r="R410" s="381">
        <f t="shared" si="14"/>
        <v>0</v>
      </c>
      <c r="S410" s="450"/>
      <c r="T410" s="387" t="str">
        <f>IFERROR(VLOOKUP(_xlfn.NUMBERVALUE(LEFT(S410,FIND("-",S410)-1)),A2_SaLi!$B$8:$E$507,4,0),IFERROR(VLOOKUP(LEFT(S410,FIND("-",S410)-1),A2_SaLi!$B$8:$E$507,4,0),""))</f>
        <v/>
      </c>
      <c r="U410" s="478"/>
      <c r="V410" s="450"/>
      <c r="W410" s="387" t="str">
        <f>IFERROR(VLOOKUP(_xlfn.NUMBERVALUE(LEFT(V410,FIND("-",V410)-1)),A2_SaLi!$B$8:$E$507,4,0),IFERROR(VLOOKUP(LEFT(V410,FIND("-",V410)-1),A2_SaLi!$B$8:$E$507,4,0),""))</f>
        <v/>
      </c>
      <c r="X410" s="383"/>
      <c r="Y410" s="450"/>
      <c r="Z410" s="387" t="str">
        <f>IFERROR(VLOOKUP(_xlfn.NUMBERVALUE(LEFT(Y410,FIND("-",Y410)-1)),A2_SaLi!$B$8:$E$507,4,0),IFERROR(VLOOKUP(LEFT(Y410,FIND("-",Y410)-1),A2_SaLi!$B$8:$E$507,4,0),""))</f>
        <v/>
      </c>
      <c r="AA410" s="383"/>
      <c r="AB410" s="450"/>
      <c r="AC410" s="387" t="str">
        <f>IFERROR(VLOOKUP(_xlfn.NUMBERVALUE(LEFT(AB410,FIND("-",AB410)-1)),A2_SaLi!$B$8:$E$507,4,0),IFERROR(VLOOKUP(LEFT(AB410,FIND("-",AB410)-1),A2_SaLi!$B$8:$E$507,4,0),""))</f>
        <v/>
      </c>
      <c r="AD410" s="465"/>
    </row>
    <row r="411" spans="1:30" x14ac:dyDescent="0.25">
      <c r="A411" s="269"/>
      <c r="B411" s="54"/>
      <c r="C411" s="54"/>
      <c r="D411" s="274"/>
      <c r="E411" s="450"/>
      <c r="F411" s="383"/>
      <c r="G411" s="383"/>
      <c r="H411" s="383"/>
      <c r="I411" s="383"/>
      <c r="J411" s="478"/>
      <c r="K411" s="381">
        <f t="shared" si="13"/>
        <v>0</v>
      </c>
      <c r="L411" s="450"/>
      <c r="M411" s="383"/>
      <c r="N411" s="383"/>
      <c r="O411" s="383"/>
      <c r="P411" s="383"/>
      <c r="Q411" s="478"/>
      <c r="R411" s="381">
        <f t="shared" si="14"/>
        <v>0</v>
      </c>
      <c r="S411" s="450"/>
      <c r="T411" s="387" t="str">
        <f>IFERROR(VLOOKUP(_xlfn.NUMBERVALUE(LEFT(S411,FIND("-",S411)-1)),A2_SaLi!$B$8:$E$507,4,0),IFERROR(VLOOKUP(LEFT(S411,FIND("-",S411)-1),A2_SaLi!$B$8:$E$507,4,0),""))</f>
        <v/>
      </c>
      <c r="U411" s="478"/>
      <c r="V411" s="450"/>
      <c r="W411" s="387" t="str">
        <f>IFERROR(VLOOKUP(_xlfn.NUMBERVALUE(LEFT(V411,FIND("-",V411)-1)),A2_SaLi!$B$8:$E$507,4,0),IFERROR(VLOOKUP(LEFT(V411,FIND("-",V411)-1),A2_SaLi!$B$8:$E$507,4,0),""))</f>
        <v/>
      </c>
      <c r="X411" s="383"/>
      <c r="Y411" s="450"/>
      <c r="Z411" s="387" t="str">
        <f>IFERROR(VLOOKUP(_xlfn.NUMBERVALUE(LEFT(Y411,FIND("-",Y411)-1)),A2_SaLi!$B$8:$E$507,4,0),IFERROR(VLOOKUP(LEFT(Y411,FIND("-",Y411)-1),A2_SaLi!$B$8:$E$507,4,0),""))</f>
        <v/>
      </c>
      <c r="AA411" s="383"/>
      <c r="AB411" s="450"/>
      <c r="AC411" s="387" t="str">
        <f>IFERROR(VLOOKUP(_xlfn.NUMBERVALUE(LEFT(AB411,FIND("-",AB411)-1)),A2_SaLi!$B$8:$E$507,4,0),IFERROR(VLOOKUP(LEFT(AB411,FIND("-",AB411)-1),A2_SaLi!$B$8:$E$507,4,0),""))</f>
        <v/>
      </c>
      <c r="AD411" s="465"/>
    </row>
    <row r="412" spans="1:30" x14ac:dyDescent="0.25">
      <c r="A412" s="269"/>
      <c r="B412" s="54"/>
      <c r="C412" s="54"/>
      <c r="D412" s="274"/>
      <c r="E412" s="450"/>
      <c r="F412" s="383"/>
      <c r="G412" s="383"/>
      <c r="H412" s="383"/>
      <c r="I412" s="383"/>
      <c r="J412" s="478"/>
      <c r="K412" s="381">
        <f t="shared" si="13"/>
        <v>0</v>
      </c>
      <c r="L412" s="450"/>
      <c r="M412" s="383"/>
      <c r="N412" s="383"/>
      <c r="O412" s="383"/>
      <c r="P412" s="383"/>
      <c r="Q412" s="478"/>
      <c r="R412" s="381">
        <f t="shared" si="14"/>
        <v>0</v>
      </c>
      <c r="S412" s="450"/>
      <c r="T412" s="387" t="str">
        <f>IFERROR(VLOOKUP(_xlfn.NUMBERVALUE(LEFT(S412,FIND("-",S412)-1)),A2_SaLi!$B$8:$E$507,4,0),IFERROR(VLOOKUP(LEFT(S412,FIND("-",S412)-1),A2_SaLi!$B$8:$E$507,4,0),""))</f>
        <v/>
      </c>
      <c r="U412" s="478"/>
      <c r="V412" s="450"/>
      <c r="W412" s="387" t="str">
        <f>IFERROR(VLOOKUP(_xlfn.NUMBERVALUE(LEFT(V412,FIND("-",V412)-1)),A2_SaLi!$B$8:$E$507,4,0),IFERROR(VLOOKUP(LEFT(V412,FIND("-",V412)-1),A2_SaLi!$B$8:$E$507,4,0),""))</f>
        <v/>
      </c>
      <c r="X412" s="383"/>
      <c r="Y412" s="450"/>
      <c r="Z412" s="387" t="str">
        <f>IFERROR(VLOOKUP(_xlfn.NUMBERVALUE(LEFT(Y412,FIND("-",Y412)-1)),A2_SaLi!$B$8:$E$507,4,0),IFERROR(VLOOKUP(LEFT(Y412,FIND("-",Y412)-1),A2_SaLi!$B$8:$E$507,4,0),""))</f>
        <v/>
      </c>
      <c r="AA412" s="383"/>
      <c r="AB412" s="450"/>
      <c r="AC412" s="387" t="str">
        <f>IFERROR(VLOOKUP(_xlfn.NUMBERVALUE(LEFT(AB412,FIND("-",AB412)-1)),A2_SaLi!$B$8:$E$507,4,0),IFERROR(VLOOKUP(LEFT(AB412,FIND("-",AB412)-1),A2_SaLi!$B$8:$E$507,4,0),""))</f>
        <v/>
      </c>
      <c r="AD412" s="465"/>
    </row>
    <row r="413" spans="1:30" x14ac:dyDescent="0.25">
      <c r="A413" s="269"/>
      <c r="B413" s="54"/>
      <c r="C413" s="54"/>
      <c r="D413" s="274"/>
      <c r="E413" s="450"/>
      <c r="F413" s="383"/>
      <c r="G413" s="383"/>
      <c r="H413" s="383"/>
      <c r="I413" s="383"/>
      <c r="J413" s="478"/>
      <c r="K413" s="381">
        <f t="shared" si="13"/>
        <v>0</v>
      </c>
      <c r="L413" s="450"/>
      <c r="M413" s="383"/>
      <c r="N413" s="383"/>
      <c r="O413" s="383"/>
      <c r="P413" s="383"/>
      <c r="Q413" s="478"/>
      <c r="R413" s="381">
        <f t="shared" si="14"/>
        <v>0</v>
      </c>
      <c r="S413" s="450"/>
      <c r="T413" s="387" t="str">
        <f>IFERROR(VLOOKUP(_xlfn.NUMBERVALUE(LEFT(S413,FIND("-",S413)-1)),A2_SaLi!$B$8:$E$507,4,0),IFERROR(VLOOKUP(LEFT(S413,FIND("-",S413)-1),A2_SaLi!$B$8:$E$507,4,0),""))</f>
        <v/>
      </c>
      <c r="U413" s="478"/>
      <c r="V413" s="450"/>
      <c r="W413" s="387" t="str">
        <f>IFERROR(VLOOKUP(_xlfn.NUMBERVALUE(LEFT(V413,FIND("-",V413)-1)),A2_SaLi!$B$8:$E$507,4,0),IFERROR(VLOOKUP(LEFT(V413,FIND("-",V413)-1),A2_SaLi!$B$8:$E$507,4,0),""))</f>
        <v/>
      </c>
      <c r="X413" s="383"/>
      <c r="Y413" s="450"/>
      <c r="Z413" s="387" t="str">
        <f>IFERROR(VLOOKUP(_xlfn.NUMBERVALUE(LEFT(Y413,FIND("-",Y413)-1)),A2_SaLi!$B$8:$E$507,4,0),IFERROR(VLOOKUP(LEFT(Y413,FIND("-",Y413)-1),A2_SaLi!$B$8:$E$507,4,0),""))</f>
        <v/>
      </c>
      <c r="AA413" s="383"/>
      <c r="AB413" s="450"/>
      <c r="AC413" s="387" t="str">
        <f>IFERROR(VLOOKUP(_xlfn.NUMBERVALUE(LEFT(AB413,FIND("-",AB413)-1)),A2_SaLi!$B$8:$E$507,4,0),IFERROR(VLOOKUP(LEFT(AB413,FIND("-",AB413)-1),A2_SaLi!$B$8:$E$507,4,0),""))</f>
        <v/>
      </c>
      <c r="AD413" s="465"/>
    </row>
    <row r="414" spans="1:30" x14ac:dyDescent="0.25">
      <c r="A414" s="269"/>
      <c r="B414" s="54"/>
      <c r="C414" s="54"/>
      <c r="D414" s="274"/>
      <c r="E414" s="450"/>
      <c r="F414" s="383"/>
      <c r="G414" s="383"/>
      <c r="H414" s="383"/>
      <c r="I414" s="383"/>
      <c r="J414" s="478"/>
      <c r="K414" s="381">
        <f t="shared" si="13"/>
        <v>0</v>
      </c>
      <c r="L414" s="450"/>
      <c r="M414" s="383"/>
      <c r="N414" s="383"/>
      <c r="O414" s="383"/>
      <c r="P414" s="383"/>
      <c r="Q414" s="478"/>
      <c r="R414" s="381">
        <f t="shared" si="14"/>
        <v>0</v>
      </c>
      <c r="S414" s="450"/>
      <c r="T414" s="387" t="str">
        <f>IFERROR(VLOOKUP(_xlfn.NUMBERVALUE(LEFT(S414,FIND("-",S414)-1)),A2_SaLi!$B$8:$E$507,4,0),IFERROR(VLOOKUP(LEFT(S414,FIND("-",S414)-1),A2_SaLi!$B$8:$E$507,4,0),""))</f>
        <v/>
      </c>
      <c r="U414" s="478"/>
      <c r="V414" s="450"/>
      <c r="W414" s="387" t="str">
        <f>IFERROR(VLOOKUP(_xlfn.NUMBERVALUE(LEFT(V414,FIND("-",V414)-1)),A2_SaLi!$B$8:$E$507,4,0),IFERROR(VLOOKUP(LEFT(V414,FIND("-",V414)-1),A2_SaLi!$B$8:$E$507,4,0),""))</f>
        <v/>
      </c>
      <c r="X414" s="383"/>
      <c r="Y414" s="450"/>
      <c r="Z414" s="387" t="str">
        <f>IFERROR(VLOOKUP(_xlfn.NUMBERVALUE(LEFT(Y414,FIND("-",Y414)-1)),A2_SaLi!$B$8:$E$507,4,0),IFERROR(VLOOKUP(LEFT(Y414,FIND("-",Y414)-1),A2_SaLi!$B$8:$E$507,4,0),""))</f>
        <v/>
      </c>
      <c r="AA414" s="383"/>
      <c r="AB414" s="450"/>
      <c r="AC414" s="387" t="str">
        <f>IFERROR(VLOOKUP(_xlfn.NUMBERVALUE(LEFT(AB414,FIND("-",AB414)-1)),A2_SaLi!$B$8:$E$507,4,0),IFERROR(VLOOKUP(LEFT(AB414,FIND("-",AB414)-1),A2_SaLi!$B$8:$E$507,4,0),""))</f>
        <v/>
      </c>
      <c r="AD414" s="465"/>
    </row>
    <row r="415" spans="1:30" x14ac:dyDescent="0.25">
      <c r="A415" s="269"/>
      <c r="B415" s="54"/>
      <c r="C415" s="54"/>
      <c r="D415" s="274"/>
      <c r="E415" s="450"/>
      <c r="F415" s="383"/>
      <c r="G415" s="383"/>
      <c r="H415" s="383"/>
      <c r="I415" s="383"/>
      <c r="J415" s="478"/>
      <c r="K415" s="381">
        <f t="shared" si="13"/>
        <v>0</v>
      </c>
      <c r="L415" s="450"/>
      <c r="M415" s="383"/>
      <c r="N415" s="383"/>
      <c r="O415" s="383"/>
      <c r="P415" s="383"/>
      <c r="Q415" s="478"/>
      <c r="R415" s="381">
        <f t="shared" si="14"/>
        <v>0</v>
      </c>
      <c r="S415" s="450"/>
      <c r="T415" s="387" t="str">
        <f>IFERROR(VLOOKUP(_xlfn.NUMBERVALUE(LEFT(S415,FIND("-",S415)-1)),A2_SaLi!$B$8:$E$507,4,0),IFERROR(VLOOKUP(LEFT(S415,FIND("-",S415)-1),A2_SaLi!$B$8:$E$507,4,0),""))</f>
        <v/>
      </c>
      <c r="U415" s="478"/>
      <c r="V415" s="450"/>
      <c r="W415" s="387" t="str">
        <f>IFERROR(VLOOKUP(_xlfn.NUMBERVALUE(LEFT(V415,FIND("-",V415)-1)),A2_SaLi!$B$8:$E$507,4,0),IFERROR(VLOOKUP(LEFT(V415,FIND("-",V415)-1),A2_SaLi!$B$8:$E$507,4,0),""))</f>
        <v/>
      </c>
      <c r="X415" s="383"/>
      <c r="Y415" s="450"/>
      <c r="Z415" s="387" t="str">
        <f>IFERROR(VLOOKUP(_xlfn.NUMBERVALUE(LEFT(Y415,FIND("-",Y415)-1)),A2_SaLi!$B$8:$E$507,4,0),IFERROR(VLOOKUP(LEFT(Y415,FIND("-",Y415)-1),A2_SaLi!$B$8:$E$507,4,0),""))</f>
        <v/>
      </c>
      <c r="AA415" s="383"/>
      <c r="AB415" s="450"/>
      <c r="AC415" s="387" t="str">
        <f>IFERROR(VLOOKUP(_xlfn.NUMBERVALUE(LEFT(AB415,FIND("-",AB415)-1)),A2_SaLi!$B$8:$E$507,4,0),IFERROR(VLOOKUP(LEFT(AB415,FIND("-",AB415)-1),A2_SaLi!$B$8:$E$507,4,0),""))</f>
        <v/>
      </c>
      <c r="AD415" s="465"/>
    </row>
    <row r="416" spans="1:30" x14ac:dyDescent="0.25">
      <c r="A416" s="269"/>
      <c r="B416" s="54"/>
      <c r="C416" s="54"/>
      <c r="D416" s="274"/>
      <c r="E416" s="450"/>
      <c r="F416" s="383"/>
      <c r="G416" s="383"/>
      <c r="H416" s="383"/>
      <c r="I416" s="383"/>
      <c r="J416" s="478"/>
      <c r="K416" s="381">
        <f t="shared" si="13"/>
        <v>0</v>
      </c>
      <c r="L416" s="450"/>
      <c r="M416" s="383"/>
      <c r="N416" s="383"/>
      <c r="O416" s="383"/>
      <c r="P416" s="383"/>
      <c r="Q416" s="478"/>
      <c r="R416" s="381">
        <f t="shared" si="14"/>
        <v>0</v>
      </c>
      <c r="S416" s="450"/>
      <c r="T416" s="387" t="str">
        <f>IFERROR(VLOOKUP(_xlfn.NUMBERVALUE(LEFT(S416,FIND("-",S416)-1)),A2_SaLi!$B$8:$E$507,4,0),IFERROR(VLOOKUP(LEFT(S416,FIND("-",S416)-1),A2_SaLi!$B$8:$E$507,4,0),""))</f>
        <v/>
      </c>
      <c r="U416" s="478"/>
      <c r="V416" s="450"/>
      <c r="W416" s="387" t="str">
        <f>IFERROR(VLOOKUP(_xlfn.NUMBERVALUE(LEFT(V416,FIND("-",V416)-1)),A2_SaLi!$B$8:$E$507,4,0),IFERROR(VLOOKUP(LEFT(V416,FIND("-",V416)-1),A2_SaLi!$B$8:$E$507,4,0),""))</f>
        <v/>
      </c>
      <c r="X416" s="383"/>
      <c r="Y416" s="450"/>
      <c r="Z416" s="387" t="str">
        <f>IFERROR(VLOOKUP(_xlfn.NUMBERVALUE(LEFT(Y416,FIND("-",Y416)-1)),A2_SaLi!$B$8:$E$507,4,0),IFERROR(VLOOKUP(LEFT(Y416,FIND("-",Y416)-1),A2_SaLi!$B$8:$E$507,4,0),""))</f>
        <v/>
      </c>
      <c r="AA416" s="383"/>
      <c r="AB416" s="450"/>
      <c r="AC416" s="387" t="str">
        <f>IFERROR(VLOOKUP(_xlfn.NUMBERVALUE(LEFT(AB416,FIND("-",AB416)-1)),A2_SaLi!$B$8:$E$507,4,0),IFERROR(VLOOKUP(LEFT(AB416,FIND("-",AB416)-1),A2_SaLi!$B$8:$E$507,4,0),""))</f>
        <v/>
      </c>
      <c r="AD416" s="465"/>
    </row>
    <row r="417" spans="1:30" x14ac:dyDescent="0.25">
      <c r="A417" s="269"/>
      <c r="B417" s="54"/>
      <c r="C417" s="54"/>
      <c r="D417" s="274"/>
      <c r="E417" s="450"/>
      <c r="F417" s="383"/>
      <c r="G417" s="383"/>
      <c r="H417" s="383"/>
      <c r="I417" s="383"/>
      <c r="J417" s="478"/>
      <c r="K417" s="381">
        <f t="shared" si="13"/>
        <v>0</v>
      </c>
      <c r="L417" s="450"/>
      <c r="M417" s="383"/>
      <c r="N417" s="383"/>
      <c r="O417" s="383"/>
      <c r="P417" s="383"/>
      <c r="Q417" s="478"/>
      <c r="R417" s="381">
        <f t="shared" si="14"/>
        <v>0</v>
      </c>
      <c r="S417" s="450"/>
      <c r="T417" s="387" t="str">
        <f>IFERROR(VLOOKUP(_xlfn.NUMBERVALUE(LEFT(S417,FIND("-",S417)-1)),A2_SaLi!$B$8:$E$507,4,0),IFERROR(VLOOKUP(LEFT(S417,FIND("-",S417)-1),A2_SaLi!$B$8:$E$507,4,0),""))</f>
        <v/>
      </c>
      <c r="U417" s="478"/>
      <c r="V417" s="450"/>
      <c r="W417" s="387" t="str">
        <f>IFERROR(VLOOKUP(_xlfn.NUMBERVALUE(LEFT(V417,FIND("-",V417)-1)),A2_SaLi!$B$8:$E$507,4,0),IFERROR(VLOOKUP(LEFT(V417,FIND("-",V417)-1),A2_SaLi!$B$8:$E$507,4,0),""))</f>
        <v/>
      </c>
      <c r="X417" s="383"/>
      <c r="Y417" s="450"/>
      <c r="Z417" s="387" t="str">
        <f>IFERROR(VLOOKUP(_xlfn.NUMBERVALUE(LEFT(Y417,FIND("-",Y417)-1)),A2_SaLi!$B$8:$E$507,4,0),IFERROR(VLOOKUP(LEFT(Y417,FIND("-",Y417)-1),A2_SaLi!$B$8:$E$507,4,0),""))</f>
        <v/>
      </c>
      <c r="AA417" s="383"/>
      <c r="AB417" s="450"/>
      <c r="AC417" s="387" t="str">
        <f>IFERROR(VLOOKUP(_xlfn.NUMBERVALUE(LEFT(AB417,FIND("-",AB417)-1)),A2_SaLi!$B$8:$E$507,4,0),IFERROR(VLOOKUP(LEFT(AB417,FIND("-",AB417)-1),A2_SaLi!$B$8:$E$507,4,0),""))</f>
        <v/>
      </c>
      <c r="AD417" s="465"/>
    </row>
    <row r="418" spans="1:30" x14ac:dyDescent="0.25">
      <c r="A418" s="269"/>
      <c r="B418" s="54"/>
      <c r="C418" s="54"/>
      <c r="D418" s="274"/>
      <c r="E418" s="450"/>
      <c r="F418" s="383"/>
      <c r="G418" s="383"/>
      <c r="H418" s="383"/>
      <c r="I418" s="383"/>
      <c r="J418" s="478"/>
      <c r="K418" s="381">
        <f t="shared" si="13"/>
        <v>0</v>
      </c>
      <c r="L418" s="450"/>
      <c r="M418" s="383"/>
      <c r="N418" s="383"/>
      <c r="O418" s="383"/>
      <c r="P418" s="383"/>
      <c r="Q418" s="478"/>
      <c r="R418" s="381">
        <f t="shared" si="14"/>
        <v>0</v>
      </c>
      <c r="S418" s="450"/>
      <c r="T418" s="387" t="str">
        <f>IFERROR(VLOOKUP(_xlfn.NUMBERVALUE(LEFT(S418,FIND("-",S418)-1)),A2_SaLi!$B$8:$E$507,4,0),IFERROR(VLOOKUP(LEFT(S418,FIND("-",S418)-1),A2_SaLi!$B$8:$E$507,4,0),""))</f>
        <v/>
      </c>
      <c r="U418" s="478"/>
      <c r="V418" s="450"/>
      <c r="W418" s="387" t="str">
        <f>IFERROR(VLOOKUP(_xlfn.NUMBERVALUE(LEFT(V418,FIND("-",V418)-1)),A2_SaLi!$B$8:$E$507,4,0),IFERROR(VLOOKUP(LEFT(V418,FIND("-",V418)-1),A2_SaLi!$B$8:$E$507,4,0),""))</f>
        <v/>
      </c>
      <c r="X418" s="383"/>
      <c r="Y418" s="450"/>
      <c r="Z418" s="387" t="str">
        <f>IFERROR(VLOOKUP(_xlfn.NUMBERVALUE(LEFT(Y418,FIND("-",Y418)-1)),A2_SaLi!$B$8:$E$507,4,0),IFERROR(VLOOKUP(LEFT(Y418,FIND("-",Y418)-1),A2_SaLi!$B$8:$E$507,4,0),""))</f>
        <v/>
      </c>
      <c r="AA418" s="383"/>
      <c r="AB418" s="450"/>
      <c r="AC418" s="387" t="str">
        <f>IFERROR(VLOOKUP(_xlfn.NUMBERVALUE(LEFT(AB418,FIND("-",AB418)-1)),A2_SaLi!$B$8:$E$507,4,0),IFERROR(VLOOKUP(LEFT(AB418,FIND("-",AB418)-1),A2_SaLi!$B$8:$E$507,4,0),""))</f>
        <v/>
      </c>
      <c r="AD418" s="465"/>
    </row>
    <row r="419" spans="1:30" x14ac:dyDescent="0.25">
      <c r="A419" s="269"/>
      <c r="B419" s="54"/>
      <c r="C419" s="54"/>
      <c r="D419" s="274"/>
      <c r="E419" s="450"/>
      <c r="F419" s="383"/>
      <c r="G419" s="383"/>
      <c r="H419" s="383"/>
      <c r="I419" s="383"/>
      <c r="J419" s="478"/>
      <c r="K419" s="381">
        <f t="shared" si="13"/>
        <v>0</v>
      </c>
      <c r="L419" s="450"/>
      <c r="M419" s="383"/>
      <c r="N419" s="383"/>
      <c r="O419" s="383"/>
      <c r="P419" s="383"/>
      <c r="Q419" s="478"/>
      <c r="R419" s="381">
        <f t="shared" si="14"/>
        <v>0</v>
      </c>
      <c r="S419" s="450"/>
      <c r="T419" s="387" t="str">
        <f>IFERROR(VLOOKUP(_xlfn.NUMBERVALUE(LEFT(S419,FIND("-",S419)-1)),A2_SaLi!$B$8:$E$507,4,0),IFERROR(VLOOKUP(LEFT(S419,FIND("-",S419)-1),A2_SaLi!$B$8:$E$507,4,0),""))</f>
        <v/>
      </c>
      <c r="U419" s="478"/>
      <c r="V419" s="450"/>
      <c r="W419" s="387" t="str">
        <f>IFERROR(VLOOKUP(_xlfn.NUMBERVALUE(LEFT(V419,FIND("-",V419)-1)),A2_SaLi!$B$8:$E$507,4,0),IFERROR(VLOOKUP(LEFT(V419,FIND("-",V419)-1),A2_SaLi!$B$8:$E$507,4,0),""))</f>
        <v/>
      </c>
      <c r="X419" s="383"/>
      <c r="Y419" s="450"/>
      <c r="Z419" s="387" t="str">
        <f>IFERROR(VLOOKUP(_xlfn.NUMBERVALUE(LEFT(Y419,FIND("-",Y419)-1)),A2_SaLi!$B$8:$E$507,4,0),IFERROR(VLOOKUP(LEFT(Y419,FIND("-",Y419)-1),A2_SaLi!$B$8:$E$507,4,0),""))</f>
        <v/>
      </c>
      <c r="AA419" s="383"/>
      <c r="AB419" s="450"/>
      <c r="AC419" s="387" t="str">
        <f>IFERROR(VLOOKUP(_xlfn.NUMBERVALUE(LEFT(AB419,FIND("-",AB419)-1)),A2_SaLi!$B$8:$E$507,4,0),IFERROR(VLOOKUP(LEFT(AB419,FIND("-",AB419)-1),A2_SaLi!$B$8:$E$507,4,0),""))</f>
        <v/>
      </c>
      <c r="AD419" s="465"/>
    </row>
    <row r="420" spans="1:30" x14ac:dyDescent="0.25">
      <c r="A420" s="269"/>
      <c r="B420" s="54"/>
      <c r="C420" s="54"/>
      <c r="D420" s="274"/>
      <c r="E420" s="450"/>
      <c r="F420" s="383"/>
      <c r="G420" s="383"/>
      <c r="H420" s="383"/>
      <c r="I420" s="383"/>
      <c r="J420" s="478"/>
      <c r="K420" s="381">
        <f t="shared" si="13"/>
        <v>0</v>
      </c>
      <c r="L420" s="450"/>
      <c r="M420" s="383"/>
      <c r="N420" s="383"/>
      <c r="O420" s="383"/>
      <c r="P420" s="383"/>
      <c r="Q420" s="478"/>
      <c r="R420" s="381">
        <f t="shared" si="14"/>
        <v>0</v>
      </c>
      <c r="S420" s="450"/>
      <c r="T420" s="387" t="str">
        <f>IFERROR(VLOOKUP(_xlfn.NUMBERVALUE(LEFT(S420,FIND("-",S420)-1)),A2_SaLi!$B$8:$E$507,4,0),IFERROR(VLOOKUP(LEFT(S420,FIND("-",S420)-1),A2_SaLi!$B$8:$E$507,4,0),""))</f>
        <v/>
      </c>
      <c r="U420" s="478"/>
      <c r="V420" s="450"/>
      <c r="W420" s="387" t="str">
        <f>IFERROR(VLOOKUP(_xlfn.NUMBERVALUE(LEFT(V420,FIND("-",V420)-1)),A2_SaLi!$B$8:$E$507,4,0),IFERROR(VLOOKUP(LEFT(V420,FIND("-",V420)-1),A2_SaLi!$B$8:$E$507,4,0),""))</f>
        <v/>
      </c>
      <c r="X420" s="383"/>
      <c r="Y420" s="450"/>
      <c r="Z420" s="387" t="str">
        <f>IFERROR(VLOOKUP(_xlfn.NUMBERVALUE(LEFT(Y420,FIND("-",Y420)-1)),A2_SaLi!$B$8:$E$507,4,0),IFERROR(VLOOKUP(LEFT(Y420,FIND("-",Y420)-1),A2_SaLi!$B$8:$E$507,4,0),""))</f>
        <v/>
      </c>
      <c r="AA420" s="383"/>
      <c r="AB420" s="450"/>
      <c r="AC420" s="387" t="str">
        <f>IFERROR(VLOOKUP(_xlfn.NUMBERVALUE(LEFT(AB420,FIND("-",AB420)-1)),A2_SaLi!$B$8:$E$507,4,0),IFERROR(VLOOKUP(LEFT(AB420,FIND("-",AB420)-1),A2_SaLi!$B$8:$E$507,4,0),""))</f>
        <v/>
      </c>
      <c r="AD420" s="465"/>
    </row>
    <row r="421" spans="1:30" x14ac:dyDescent="0.25">
      <c r="A421" s="269"/>
      <c r="B421" s="54"/>
      <c r="C421" s="54"/>
      <c r="D421" s="274"/>
      <c r="E421" s="450"/>
      <c r="F421" s="383"/>
      <c r="G421" s="383"/>
      <c r="H421" s="383"/>
      <c r="I421" s="383"/>
      <c r="J421" s="478"/>
      <c r="K421" s="381">
        <f t="shared" si="13"/>
        <v>0</v>
      </c>
      <c r="L421" s="450"/>
      <c r="M421" s="383"/>
      <c r="N421" s="383"/>
      <c r="O421" s="383"/>
      <c r="P421" s="383"/>
      <c r="Q421" s="478"/>
      <c r="R421" s="381">
        <f t="shared" si="14"/>
        <v>0</v>
      </c>
      <c r="S421" s="450"/>
      <c r="T421" s="387" t="str">
        <f>IFERROR(VLOOKUP(_xlfn.NUMBERVALUE(LEFT(S421,FIND("-",S421)-1)),A2_SaLi!$B$8:$E$507,4,0),IFERROR(VLOOKUP(LEFT(S421,FIND("-",S421)-1),A2_SaLi!$B$8:$E$507,4,0),""))</f>
        <v/>
      </c>
      <c r="U421" s="478"/>
      <c r="V421" s="450"/>
      <c r="W421" s="387" t="str">
        <f>IFERROR(VLOOKUP(_xlfn.NUMBERVALUE(LEFT(V421,FIND("-",V421)-1)),A2_SaLi!$B$8:$E$507,4,0),IFERROR(VLOOKUP(LEFT(V421,FIND("-",V421)-1),A2_SaLi!$B$8:$E$507,4,0),""))</f>
        <v/>
      </c>
      <c r="X421" s="383"/>
      <c r="Y421" s="450"/>
      <c r="Z421" s="387" t="str">
        <f>IFERROR(VLOOKUP(_xlfn.NUMBERVALUE(LEFT(Y421,FIND("-",Y421)-1)),A2_SaLi!$B$8:$E$507,4,0),IFERROR(VLOOKUP(LEFT(Y421,FIND("-",Y421)-1),A2_SaLi!$B$8:$E$507,4,0),""))</f>
        <v/>
      </c>
      <c r="AA421" s="383"/>
      <c r="AB421" s="450"/>
      <c r="AC421" s="387" t="str">
        <f>IFERROR(VLOOKUP(_xlfn.NUMBERVALUE(LEFT(AB421,FIND("-",AB421)-1)),A2_SaLi!$B$8:$E$507,4,0),IFERROR(VLOOKUP(LEFT(AB421,FIND("-",AB421)-1),A2_SaLi!$B$8:$E$507,4,0),""))</f>
        <v/>
      </c>
      <c r="AD421" s="465"/>
    </row>
    <row r="422" spans="1:30" x14ac:dyDescent="0.25">
      <c r="A422" s="269"/>
      <c r="B422" s="54"/>
      <c r="C422" s="54"/>
      <c r="D422" s="274"/>
      <c r="E422" s="450"/>
      <c r="F422" s="383"/>
      <c r="G422" s="383"/>
      <c r="H422" s="383"/>
      <c r="I422" s="383"/>
      <c r="J422" s="478"/>
      <c r="K422" s="381">
        <f t="shared" si="13"/>
        <v>0</v>
      </c>
      <c r="L422" s="450"/>
      <c r="M422" s="383"/>
      <c r="N422" s="383"/>
      <c r="O422" s="383"/>
      <c r="P422" s="383"/>
      <c r="Q422" s="478"/>
      <c r="R422" s="381">
        <f t="shared" si="14"/>
        <v>0</v>
      </c>
      <c r="S422" s="450"/>
      <c r="T422" s="387" t="str">
        <f>IFERROR(VLOOKUP(_xlfn.NUMBERVALUE(LEFT(S422,FIND("-",S422)-1)),A2_SaLi!$B$8:$E$507,4,0),IFERROR(VLOOKUP(LEFT(S422,FIND("-",S422)-1),A2_SaLi!$B$8:$E$507,4,0),""))</f>
        <v/>
      </c>
      <c r="U422" s="478"/>
      <c r="V422" s="450"/>
      <c r="W422" s="387" t="str">
        <f>IFERROR(VLOOKUP(_xlfn.NUMBERVALUE(LEFT(V422,FIND("-",V422)-1)),A2_SaLi!$B$8:$E$507,4,0),IFERROR(VLOOKUP(LEFT(V422,FIND("-",V422)-1),A2_SaLi!$B$8:$E$507,4,0),""))</f>
        <v/>
      </c>
      <c r="X422" s="383"/>
      <c r="Y422" s="450"/>
      <c r="Z422" s="387" t="str">
        <f>IFERROR(VLOOKUP(_xlfn.NUMBERVALUE(LEFT(Y422,FIND("-",Y422)-1)),A2_SaLi!$B$8:$E$507,4,0),IFERROR(VLOOKUP(LEFT(Y422,FIND("-",Y422)-1),A2_SaLi!$B$8:$E$507,4,0),""))</f>
        <v/>
      </c>
      <c r="AA422" s="383"/>
      <c r="AB422" s="450"/>
      <c r="AC422" s="387" t="str">
        <f>IFERROR(VLOOKUP(_xlfn.NUMBERVALUE(LEFT(AB422,FIND("-",AB422)-1)),A2_SaLi!$B$8:$E$507,4,0),IFERROR(VLOOKUP(LEFT(AB422,FIND("-",AB422)-1),A2_SaLi!$B$8:$E$507,4,0),""))</f>
        <v/>
      </c>
      <c r="AD422" s="465"/>
    </row>
    <row r="423" spans="1:30" x14ac:dyDescent="0.25">
      <c r="A423" s="269"/>
      <c r="B423" s="54"/>
      <c r="C423" s="54"/>
      <c r="D423" s="274"/>
      <c r="E423" s="450"/>
      <c r="F423" s="383"/>
      <c r="G423" s="383"/>
      <c r="H423" s="383"/>
      <c r="I423" s="383"/>
      <c r="J423" s="478"/>
      <c r="K423" s="381">
        <f t="shared" si="13"/>
        <v>0</v>
      </c>
      <c r="L423" s="450"/>
      <c r="M423" s="383"/>
      <c r="N423" s="383"/>
      <c r="O423" s="383"/>
      <c r="P423" s="383"/>
      <c r="Q423" s="478"/>
      <c r="R423" s="381">
        <f t="shared" si="14"/>
        <v>0</v>
      </c>
      <c r="S423" s="450"/>
      <c r="T423" s="387" t="str">
        <f>IFERROR(VLOOKUP(_xlfn.NUMBERVALUE(LEFT(S423,FIND("-",S423)-1)),A2_SaLi!$B$8:$E$507,4,0),IFERROR(VLOOKUP(LEFT(S423,FIND("-",S423)-1),A2_SaLi!$B$8:$E$507,4,0),""))</f>
        <v/>
      </c>
      <c r="U423" s="478"/>
      <c r="V423" s="450"/>
      <c r="W423" s="387" t="str">
        <f>IFERROR(VLOOKUP(_xlfn.NUMBERVALUE(LEFT(V423,FIND("-",V423)-1)),A2_SaLi!$B$8:$E$507,4,0),IFERROR(VLOOKUP(LEFT(V423,FIND("-",V423)-1),A2_SaLi!$B$8:$E$507,4,0),""))</f>
        <v/>
      </c>
      <c r="X423" s="383"/>
      <c r="Y423" s="450"/>
      <c r="Z423" s="387" t="str">
        <f>IFERROR(VLOOKUP(_xlfn.NUMBERVALUE(LEFT(Y423,FIND("-",Y423)-1)),A2_SaLi!$B$8:$E$507,4,0),IFERROR(VLOOKUP(LEFT(Y423,FIND("-",Y423)-1),A2_SaLi!$B$8:$E$507,4,0),""))</f>
        <v/>
      </c>
      <c r="AA423" s="383"/>
      <c r="AB423" s="450"/>
      <c r="AC423" s="387" t="str">
        <f>IFERROR(VLOOKUP(_xlfn.NUMBERVALUE(LEFT(AB423,FIND("-",AB423)-1)),A2_SaLi!$B$8:$E$507,4,0),IFERROR(VLOOKUP(LEFT(AB423,FIND("-",AB423)-1),A2_SaLi!$B$8:$E$507,4,0),""))</f>
        <v/>
      </c>
      <c r="AD423" s="465"/>
    </row>
    <row r="424" spans="1:30" x14ac:dyDescent="0.25">
      <c r="A424" s="269"/>
      <c r="B424" s="54"/>
      <c r="C424" s="54"/>
      <c r="D424" s="274"/>
      <c r="E424" s="450"/>
      <c r="F424" s="383"/>
      <c r="G424" s="383"/>
      <c r="H424" s="383"/>
      <c r="I424" s="383"/>
      <c r="J424" s="478"/>
      <c r="K424" s="381">
        <f t="shared" si="13"/>
        <v>0</v>
      </c>
      <c r="L424" s="450"/>
      <c r="M424" s="383"/>
      <c r="N424" s="383"/>
      <c r="O424" s="383"/>
      <c r="P424" s="383"/>
      <c r="Q424" s="478"/>
      <c r="R424" s="381">
        <f t="shared" si="14"/>
        <v>0</v>
      </c>
      <c r="S424" s="450"/>
      <c r="T424" s="387" t="str">
        <f>IFERROR(VLOOKUP(_xlfn.NUMBERVALUE(LEFT(S424,FIND("-",S424)-1)),A2_SaLi!$B$8:$E$507,4,0),IFERROR(VLOOKUP(LEFT(S424,FIND("-",S424)-1),A2_SaLi!$B$8:$E$507,4,0),""))</f>
        <v/>
      </c>
      <c r="U424" s="478"/>
      <c r="V424" s="450"/>
      <c r="W424" s="387" t="str">
        <f>IFERROR(VLOOKUP(_xlfn.NUMBERVALUE(LEFT(V424,FIND("-",V424)-1)),A2_SaLi!$B$8:$E$507,4,0),IFERROR(VLOOKUP(LEFT(V424,FIND("-",V424)-1),A2_SaLi!$B$8:$E$507,4,0),""))</f>
        <v/>
      </c>
      <c r="X424" s="383"/>
      <c r="Y424" s="450"/>
      <c r="Z424" s="387" t="str">
        <f>IFERROR(VLOOKUP(_xlfn.NUMBERVALUE(LEFT(Y424,FIND("-",Y424)-1)),A2_SaLi!$B$8:$E$507,4,0),IFERROR(VLOOKUP(LEFT(Y424,FIND("-",Y424)-1),A2_SaLi!$B$8:$E$507,4,0),""))</f>
        <v/>
      </c>
      <c r="AA424" s="383"/>
      <c r="AB424" s="450"/>
      <c r="AC424" s="387" t="str">
        <f>IFERROR(VLOOKUP(_xlfn.NUMBERVALUE(LEFT(AB424,FIND("-",AB424)-1)),A2_SaLi!$B$8:$E$507,4,0),IFERROR(VLOOKUP(LEFT(AB424,FIND("-",AB424)-1),A2_SaLi!$B$8:$E$507,4,0),""))</f>
        <v/>
      </c>
      <c r="AD424" s="465"/>
    </row>
    <row r="425" spans="1:30" x14ac:dyDescent="0.25">
      <c r="A425" s="269"/>
      <c r="B425" s="54"/>
      <c r="C425" s="54"/>
      <c r="D425" s="274"/>
      <c r="E425" s="450"/>
      <c r="F425" s="383"/>
      <c r="G425" s="383"/>
      <c r="H425" s="383"/>
      <c r="I425" s="383"/>
      <c r="J425" s="478"/>
      <c r="K425" s="381">
        <f t="shared" si="13"/>
        <v>0</v>
      </c>
      <c r="L425" s="450"/>
      <c r="M425" s="383"/>
      <c r="N425" s="383"/>
      <c r="O425" s="383"/>
      <c r="P425" s="383"/>
      <c r="Q425" s="478"/>
      <c r="R425" s="381">
        <f t="shared" si="14"/>
        <v>0</v>
      </c>
      <c r="S425" s="450"/>
      <c r="T425" s="387" t="str">
        <f>IFERROR(VLOOKUP(_xlfn.NUMBERVALUE(LEFT(S425,FIND("-",S425)-1)),A2_SaLi!$B$8:$E$507,4,0),IFERROR(VLOOKUP(LEFT(S425,FIND("-",S425)-1),A2_SaLi!$B$8:$E$507,4,0),""))</f>
        <v/>
      </c>
      <c r="U425" s="478"/>
      <c r="V425" s="450"/>
      <c r="W425" s="387" t="str">
        <f>IFERROR(VLOOKUP(_xlfn.NUMBERVALUE(LEFT(V425,FIND("-",V425)-1)),A2_SaLi!$B$8:$E$507,4,0),IFERROR(VLOOKUP(LEFT(V425,FIND("-",V425)-1),A2_SaLi!$B$8:$E$507,4,0),""))</f>
        <v/>
      </c>
      <c r="X425" s="383"/>
      <c r="Y425" s="450"/>
      <c r="Z425" s="387" t="str">
        <f>IFERROR(VLOOKUP(_xlfn.NUMBERVALUE(LEFT(Y425,FIND("-",Y425)-1)),A2_SaLi!$B$8:$E$507,4,0),IFERROR(VLOOKUP(LEFT(Y425,FIND("-",Y425)-1),A2_SaLi!$B$8:$E$507,4,0),""))</f>
        <v/>
      </c>
      <c r="AA425" s="383"/>
      <c r="AB425" s="450"/>
      <c r="AC425" s="387" t="str">
        <f>IFERROR(VLOOKUP(_xlfn.NUMBERVALUE(LEFT(AB425,FIND("-",AB425)-1)),A2_SaLi!$B$8:$E$507,4,0),IFERROR(VLOOKUP(LEFT(AB425,FIND("-",AB425)-1),A2_SaLi!$B$8:$E$507,4,0),""))</f>
        <v/>
      </c>
      <c r="AD425" s="465"/>
    </row>
    <row r="426" spans="1:30" x14ac:dyDescent="0.25">
      <c r="A426" s="269"/>
      <c r="B426" s="54"/>
      <c r="C426" s="54"/>
      <c r="D426" s="274"/>
      <c r="E426" s="450"/>
      <c r="F426" s="383"/>
      <c r="G426" s="383"/>
      <c r="H426" s="383"/>
      <c r="I426" s="383"/>
      <c r="J426" s="478"/>
      <c r="K426" s="381">
        <f t="shared" si="13"/>
        <v>0</v>
      </c>
      <c r="L426" s="450"/>
      <c r="M426" s="383"/>
      <c r="N426" s="383"/>
      <c r="O426" s="383"/>
      <c r="P426" s="383"/>
      <c r="Q426" s="478"/>
      <c r="R426" s="381">
        <f t="shared" si="14"/>
        <v>0</v>
      </c>
      <c r="S426" s="450"/>
      <c r="T426" s="387" t="str">
        <f>IFERROR(VLOOKUP(_xlfn.NUMBERVALUE(LEFT(S426,FIND("-",S426)-1)),A2_SaLi!$B$8:$E$507,4,0),IFERROR(VLOOKUP(LEFT(S426,FIND("-",S426)-1),A2_SaLi!$B$8:$E$507,4,0),""))</f>
        <v/>
      </c>
      <c r="U426" s="478"/>
      <c r="V426" s="450"/>
      <c r="W426" s="387" t="str">
        <f>IFERROR(VLOOKUP(_xlfn.NUMBERVALUE(LEFT(V426,FIND("-",V426)-1)),A2_SaLi!$B$8:$E$507,4,0),IFERROR(VLOOKUP(LEFT(V426,FIND("-",V426)-1),A2_SaLi!$B$8:$E$507,4,0),""))</f>
        <v/>
      </c>
      <c r="X426" s="383"/>
      <c r="Y426" s="450"/>
      <c r="Z426" s="387" t="str">
        <f>IFERROR(VLOOKUP(_xlfn.NUMBERVALUE(LEFT(Y426,FIND("-",Y426)-1)),A2_SaLi!$B$8:$E$507,4,0),IFERROR(VLOOKUP(LEFT(Y426,FIND("-",Y426)-1),A2_SaLi!$B$8:$E$507,4,0),""))</f>
        <v/>
      </c>
      <c r="AA426" s="383"/>
      <c r="AB426" s="450"/>
      <c r="AC426" s="387" t="str">
        <f>IFERROR(VLOOKUP(_xlfn.NUMBERVALUE(LEFT(AB426,FIND("-",AB426)-1)),A2_SaLi!$B$8:$E$507,4,0),IFERROR(VLOOKUP(LEFT(AB426,FIND("-",AB426)-1),A2_SaLi!$B$8:$E$507,4,0),""))</f>
        <v/>
      </c>
      <c r="AD426" s="465"/>
    </row>
    <row r="427" spans="1:30" x14ac:dyDescent="0.25">
      <c r="A427" s="269"/>
      <c r="B427" s="54"/>
      <c r="C427" s="54"/>
      <c r="D427" s="274"/>
      <c r="E427" s="450"/>
      <c r="F427" s="383"/>
      <c r="G427" s="383"/>
      <c r="H427" s="383"/>
      <c r="I427" s="383"/>
      <c r="J427" s="478"/>
      <c r="K427" s="381">
        <f t="shared" si="13"/>
        <v>0</v>
      </c>
      <c r="L427" s="450"/>
      <c r="M427" s="383"/>
      <c r="N427" s="383"/>
      <c r="O427" s="383"/>
      <c r="P427" s="383"/>
      <c r="Q427" s="478"/>
      <c r="R427" s="381">
        <f t="shared" si="14"/>
        <v>0</v>
      </c>
      <c r="S427" s="450"/>
      <c r="T427" s="387" t="str">
        <f>IFERROR(VLOOKUP(_xlfn.NUMBERVALUE(LEFT(S427,FIND("-",S427)-1)),A2_SaLi!$B$8:$E$507,4,0),IFERROR(VLOOKUP(LEFT(S427,FIND("-",S427)-1),A2_SaLi!$B$8:$E$507,4,0),""))</f>
        <v/>
      </c>
      <c r="U427" s="478"/>
      <c r="V427" s="450"/>
      <c r="W427" s="387" t="str">
        <f>IFERROR(VLOOKUP(_xlfn.NUMBERVALUE(LEFT(V427,FIND("-",V427)-1)),A2_SaLi!$B$8:$E$507,4,0),IFERROR(VLOOKUP(LEFT(V427,FIND("-",V427)-1),A2_SaLi!$B$8:$E$507,4,0),""))</f>
        <v/>
      </c>
      <c r="X427" s="383"/>
      <c r="Y427" s="450"/>
      <c r="Z427" s="387" t="str">
        <f>IFERROR(VLOOKUP(_xlfn.NUMBERVALUE(LEFT(Y427,FIND("-",Y427)-1)),A2_SaLi!$B$8:$E$507,4,0),IFERROR(VLOOKUP(LEFT(Y427,FIND("-",Y427)-1),A2_SaLi!$B$8:$E$507,4,0),""))</f>
        <v/>
      </c>
      <c r="AA427" s="383"/>
      <c r="AB427" s="450"/>
      <c r="AC427" s="387" t="str">
        <f>IFERROR(VLOOKUP(_xlfn.NUMBERVALUE(LEFT(AB427,FIND("-",AB427)-1)),A2_SaLi!$B$8:$E$507,4,0),IFERROR(VLOOKUP(LEFT(AB427,FIND("-",AB427)-1),A2_SaLi!$B$8:$E$507,4,0),""))</f>
        <v/>
      </c>
      <c r="AD427" s="465"/>
    </row>
    <row r="428" spans="1:30" x14ac:dyDescent="0.25">
      <c r="A428" s="269"/>
      <c r="B428" s="54"/>
      <c r="C428" s="54"/>
      <c r="D428" s="274"/>
      <c r="E428" s="450"/>
      <c r="F428" s="383"/>
      <c r="G428" s="383"/>
      <c r="H428" s="383"/>
      <c r="I428" s="383"/>
      <c r="J428" s="478"/>
      <c r="K428" s="381">
        <f t="shared" si="13"/>
        <v>0</v>
      </c>
      <c r="L428" s="450"/>
      <c r="M428" s="383"/>
      <c r="N428" s="383"/>
      <c r="O428" s="383"/>
      <c r="P428" s="383"/>
      <c r="Q428" s="478"/>
      <c r="R428" s="381">
        <f t="shared" si="14"/>
        <v>0</v>
      </c>
      <c r="S428" s="450"/>
      <c r="T428" s="387" t="str">
        <f>IFERROR(VLOOKUP(_xlfn.NUMBERVALUE(LEFT(S428,FIND("-",S428)-1)),A2_SaLi!$B$8:$E$507,4,0),IFERROR(VLOOKUP(LEFT(S428,FIND("-",S428)-1),A2_SaLi!$B$8:$E$507,4,0),""))</f>
        <v/>
      </c>
      <c r="U428" s="478"/>
      <c r="V428" s="450"/>
      <c r="W428" s="387" t="str">
        <f>IFERROR(VLOOKUP(_xlfn.NUMBERVALUE(LEFT(V428,FIND("-",V428)-1)),A2_SaLi!$B$8:$E$507,4,0),IFERROR(VLOOKUP(LEFT(V428,FIND("-",V428)-1),A2_SaLi!$B$8:$E$507,4,0),""))</f>
        <v/>
      </c>
      <c r="X428" s="383"/>
      <c r="Y428" s="450"/>
      <c r="Z428" s="387" t="str">
        <f>IFERROR(VLOOKUP(_xlfn.NUMBERVALUE(LEFT(Y428,FIND("-",Y428)-1)),A2_SaLi!$B$8:$E$507,4,0),IFERROR(VLOOKUP(LEFT(Y428,FIND("-",Y428)-1),A2_SaLi!$B$8:$E$507,4,0),""))</f>
        <v/>
      </c>
      <c r="AA428" s="383"/>
      <c r="AB428" s="450"/>
      <c r="AC428" s="387" t="str">
        <f>IFERROR(VLOOKUP(_xlfn.NUMBERVALUE(LEFT(AB428,FIND("-",AB428)-1)),A2_SaLi!$B$8:$E$507,4,0),IFERROR(VLOOKUP(LEFT(AB428,FIND("-",AB428)-1),A2_SaLi!$B$8:$E$507,4,0),""))</f>
        <v/>
      </c>
      <c r="AD428" s="465"/>
    </row>
    <row r="429" spans="1:30" x14ac:dyDescent="0.25">
      <c r="A429" s="269"/>
      <c r="B429" s="54"/>
      <c r="C429" s="54"/>
      <c r="D429" s="274"/>
      <c r="E429" s="450"/>
      <c r="F429" s="383"/>
      <c r="G429" s="383"/>
      <c r="H429" s="383"/>
      <c r="I429" s="383"/>
      <c r="J429" s="478"/>
      <c r="K429" s="381">
        <f t="shared" si="13"/>
        <v>0</v>
      </c>
      <c r="L429" s="450"/>
      <c r="M429" s="383"/>
      <c r="N429" s="383"/>
      <c r="O429" s="383"/>
      <c r="P429" s="383"/>
      <c r="Q429" s="478"/>
      <c r="R429" s="381">
        <f t="shared" si="14"/>
        <v>0</v>
      </c>
      <c r="S429" s="450"/>
      <c r="T429" s="387" t="str">
        <f>IFERROR(VLOOKUP(_xlfn.NUMBERVALUE(LEFT(S429,FIND("-",S429)-1)),A2_SaLi!$B$8:$E$507,4,0),IFERROR(VLOOKUP(LEFT(S429,FIND("-",S429)-1),A2_SaLi!$B$8:$E$507,4,0),""))</f>
        <v/>
      </c>
      <c r="U429" s="478"/>
      <c r="V429" s="450"/>
      <c r="W429" s="387" t="str">
        <f>IFERROR(VLOOKUP(_xlfn.NUMBERVALUE(LEFT(V429,FIND("-",V429)-1)),A2_SaLi!$B$8:$E$507,4,0),IFERROR(VLOOKUP(LEFT(V429,FIND("-",V429)-1),A2_SaLi!$B$8:$E$507,4,0),""))</f>
        <v/>
      </c>
      <c r="X429" s="383"/>
      <c r="Y429" s="450"/>
      <c r="Z429" s="387" t="str">
        <f>IFERROR(VLOOKUP(_xlfn.NUMBERVALUE(LEFT(Y429,FIND("-",Y429)-1)),A2_SaLi!$B$8:$E$507,4,0),IFERROR(VLOOKUP(LEFT(Y429,FIND("-",Y429)-1),A2_SaLi!$B$8:$E$507,4,0),""))</f>
        <v/>
      </c>
      <c r="AA429" s="383"/>
      <c r="AB429" s="450"/>
      <c r="AC429" s="387" t="str">
        <f>IFERROR(VLOOKUP(_xlfn.NUMBERVALUE(LEFT(AB429,FIND("-",AB429)-1)),A2_SaLi!$B$8:$E$507,4,0),IFERROR(VLOOKUP(LEFT(AB429,FIND("-",AB429)-1),A2_SaLi!$B$8:$E$507,4,0),""))</f>
        <v/>
      </c>
      <c r="AD429" s="465"/>
    </row>
    <row r="430" spans="1:30" x14ac:dyDescent="0.25">
      <c r="A430" s="269"/>
      <c r="B430" s="54"/>
      <c r="C430" s="54"/>
      <c r="D430" s="274"/>
      <c r="E430" s="450"/>
      <c r="F430" s="383"/>
      <c r="G430" s="383"/>
      <c r="H430" s="383"/>
      <c r="I430" s="383"/>
      <c r="J430" s="478"/>
      <c r="K430" s="381">
        <f t="shared" si="13"/>
        <v>0</v>
      </c>
      <c r="L430" s="450"/>
      <c r="M430" s="383"/>
      <c r="N430" s="383"/>
      <c r="O430" s="383"/>
      <c r="P430" s="383"/>
      <c r="Q430" s="478"/>
      <c r="R430" s="381">
        <f t="shared" si="14"/>
        <v>0</v>
      </c>
      <c r="S430" s="450"/>
      <c r="T430" s="387" t="str">
        <f>IFERROR(VLOOKUP(_xlfn.NUMBERVALUE(LEFT(S430,FIND("-",S430)-1)),A2_SaLi!$B$8:$E$507,4,0),IFERROR(VLOOKUP(LEFT(S430,FIND("-",S430)-1),A2_SaLi!$B$8:$E$507,4,0),""))</f>
        <v/>
      </c>
      <c r="U430" s="478"/>
      <c r="V430" s="450"/>
      <c r="W430" s="387" t="str">
        <f>IFERROR(VLOOKUP(_xlfn.NUMBERVALUE(LEFT(V430,FIND("-",V430)-1)),A2_SaLi!$B$8:$E$507,4,0),IFERROR(VLOOKUP(LEFT(V430,FIND("-",V430)-1),A2_SaLi!$B$8:$E$507,4,0),""))</f>
        <v/>
      </c>
      <c r="X430" s="383"/>
      <c r="Y430" s="450"/>
      <c r="Z430" s="387" t="str">
        <f>IFERROR(VLOOKUP(_xlfn.NUMBERVALUE(LEFT(Y430,FIND("-",Y430)-1)),A2_SaLi!$B$8:$E$507,4,0),IFERROR(VLOOKUP(LEFT(Y430,FIND("-",Y430)-1),A2_SaLi!$B$8:$E$507,4,0),""))</f>
        <v/>
      </c>
      <c r="AA430" s="383"/>
      <c r="AB430" s="450"/>
      <c r="AC430" s="387" t="str">
        <f>IFERROR(VLOOKUP(_xlfn.NUMBERVALUE(LEFT(AB430,FIND("-",AB430)-1)),A2_SaLi!$B$8:$E$507,4,0),IFERROR(VLOOKUP(LEFT(AB430,FIND("-",AB430)-1),A2_SaLi!$B$8:$E$507,4,0),""))</f>
        <v/>
      </c>
      <c r="AD430" s="465"/>
    </row>
    <row r="431" spans="1:30" x14ac:dyDescent="0.25">
      <c r="A431" s="269"/>
      <c r="B431" s="54"/>
      <c r="C431" s="54"/>
      <c r="D431" s="274"/>
      <c r="E431" s="450"/>
      <c r="F431" s="383"/>
      <c r="G431" s="383"/>
      <c r="H431" s="383"/>
      <c r="I431" s="383"/>
      <c r="J431" s="478"/>
      <c r="K431" s="381">
        <f t="shared" si="13"/>
        <v>0</v>
      </c>
      <c r="L431" s="450"/>
      <c r="M431" s="383"/>
      <c r="N431" s="383"/>
      <c r="O431" s="383"/>
      <c r="P431" s="383"/>
      <c r="Q431" s="478"/>
      <c r="R431" s="381">
        <f t="shared" si="14"/>
        <v>0</v>
      </c>
      <c r="S431" s="450"/>
      <c r="T431" s="387" t="str">
        <f>IFERROR(VLOOKUP(_xlfn.NUMBERVALUE(LEFT(S431,FIND("-",S431)-1)),A2_SaLi!$B$8:$E$507,4,0),IFERROR(VLOOKUP(LEFT(S431,FIND("-",S431)-1),A2_SaLi!$B$8:$E$507,4,0),""))</f>
        <v/>
      </c>
      <c r="U431" s="478"/>
      <c r="V431" s="450"/>
      <c r="W431" s="387" t="str">
        <f>IFERROR(VLOOKUP(_xlfn.NUMBERVALUE(LEFT(V431,FIND("-",V431)-1)),A2_SaLi!$B$8:$E$507,4,0),IFERROR(VLOOKUP(LEFT(V431,FIND("-",V431)-1),A2_SaLi!$B$8:$E$507,4,0),""))</f>
        <v/>
      </c>
      <c r="X431" s="383"/>
      <c r="Y431" s="450"/>
      <c r="Z431" s="387" t="str">
        <f>IFERROR(VLOOKUP(_xlfn.NUMBERVALUE(LEFT(Y431,FIND("-",Y431)-1)),A2_SaLi!$B$8:$E$507,4,0),IFERROR(VLOOKUP(LEFT(Y431,FIND("-",Y431)-1),A2_SaLi!$B$8:$E$507,4,0),""))</f>
        <v/>
      </c>
      <c r="AA431" s="383"/>
      <c r="AB431" s="450"/>
      <c r="AC431" s="387" t="str">
        <f>IFERROR(VLOOKUP(_xlfn.NUMBERVALUE(LEFT(AB431,FIND("-",AB431)-1)),A2_SaLi!$B$8:$E$507,4,0),IFERROR(VLOOKUP(LEFT(AB431,FIND("-",AB431)-1),A2_SaLi!$B$8:$E$507,4,0),""))</f>
        <v/>
      </c>
      <c r="AD431" s="465"/>
    </row>
    <row r="432" spans="1:30" x14ac:dyDescent="0.25">
      <c r="A432" s="269"/>
      <c r="B432" s="54"/>
      <c r="C432" s="54"/>
      <c r="D432" s="274"/>
      <c r="E432" s="450"/>
      <c r="F432" s="383"/>
      <c r="G432" s="383"/>
      <c r="H432" s="383"/>
      <c r="I432" s="383"/>
      <c r="J432" s="478"/>
      <c r="K432" s="381">
        <f t="shared" si="13"/>
        <v>0</v>
      </c>
      <c r="L432" s="450"/>
      <c r="M432" s="383"/>
      <c r="N432" s="383"/>
      <c r="O432" s="383"/>
      <c r="P432" s="383"/>
      <c r="Q432" s="478"/>
      <c r="R432" s="381">
        <f t="shared" si="14"/>
        <v>0</v>
      </c>
      <c r="S432" s="450"/>
      <c r="T432" s="387" t="str">
        <f>IFERROR(VLOOKUP(_xlfn.NUMBERVALUE(LEFT(S432,FIND("-",S432)-1)),A2_SaLi!$B$8:$E$507,4,0),IFERROR(VLOOKUP(LEFT(S432,FIND("-",S432)-1),A2_SaLi!$B$8:$E$507,4,0),""))</f>
        <v/>
      </c>
      <c r="U432" s="478"/>
      <c r="V432" s="450"/>
      <c r="W432" s="387" t="str">
        <f>IFERROR(VLOOKUP(_xlfn.NUMBERVALUE(LEFT(V432,FIND("-",V432)-1)),A2_SaLi!$B$8:$E$507,4,0),IFERROR(VLOOKUP(LEFT(V432,FIND("-",V432)-1),A2_SaLi!$B$8:$E$507,4,0),""))</f>
        <v/>
      </c>
      <c r="X432" s="383"/>
      <c r="Y432" s="450"/>
      <c r="Z432" s="387" t="str">
        <f>IFERROR(VLOOKUP(_xlfn.NUMBERVALUE(LEFT(Y432,FIND("-",Y432)-1)),A2_SaLi!$B$8:$E$507,4,0),IFERROR(VLOOKUP(LEFT(Y432,FIND("-",Y432)-1),A2_SaLi!$B$8:$E$507,4,0),""))</f>
        <v/>
      </c>
      <c r="AA432" s="383"/>
      <c r="AB432" s="450"/>
      <c r="AC432" s="387" t="str">
        <f>IFERROR(VLOOKUP(_xlfn.NUMBERVALUE(LEFT(AB432,FIND("-",AB432)-1)),A2_SaLi!$B$8:$E$507,4,0),IFERROR(VLOOKUP(LEFT(AB432,FIND("-",AB432)-1),A2_SaLi!$B$8:$E$507,4,0),""))</f>
        <v/>
      </c>
      <c r="AD432" s="465"/>
    </row>
    <row r="433" spans="1:30" x14ac:dyDescent="0.25">
      <c r="A433" s="269"/>
      <c r="B433" s="54"/>
      <c r="C433" s="54"/>
      <c r="D433" s="274"/>
      <c r="E433" s="450"/>
      <c r="F433" s="383"/>
      <c r="G433" s="383"/>
      <c r="H433" s="383"/>
      <c r="I433" s="383"/>
      <c r="J433" s="478"/>
      <c r="K433" s="381">
        <f t="shared" si="13"/>
        <v>0</v>
      </c>
      <c r="L433" s="450"/>
      <c r="M433" s="383"/>
      <c r="N433" s="383"/>
      <c r="O433" s="383"/>
      <c r="P433" s="383"/>
      <c r="Q433" s="478"/>
      <c r="R433" s="381">
        <f t="shared" si="14"/>
        <v>0</v>
      </c>
      <c r="S433" s="450"/>
      <c r="T433" s="387" t="str">
        <f>IFERROR(VLOOKUP(_xlfn.NUMBERVALUE(LEFT(S433,FIND("-",S433)-1)),A2_SaLi!$B$8:$E$507,4,0),IFERROR(VLOOKUP(LEFT(S433,FIND("-",S433)-1),A2_SaLi!$B$8:$E$507,4,0),""))</f>
        <v/>
      </c>
      <c r="U433" s="478"/>
      <c r="V433" s="450"/>
      <c r="W433" s="387" t="str">
        <f>IFERROR(VLOOKUP(_xlfn.NUMBERVALUE(LEFT(V433,FIND("-",V433)-1)),A2_SaLi!$B$8:$E$507,4,0),IFERROR(VLOOKUP(LEFT(V433,FIND("-",V433)-1),A2_SaLi!$B$8:$E$507,4,0),""))</f>
        <v/>
      </c>
      <c r="X433" s="383"/>
      <c r="Y433" s="450"/>
      <c r="Z433" s="387" t="str">
        <f>IFERROR(VLOOKUP(_xlfn.NUMBERVALUE(LEFT(Y433,FIND("-",Y433)-1)),A2_SaLi!$B$8:$E$507,4,0),IFERROR(VLOOKUP(LEFT(Y433,FIND("-",Y433)-1),A2_SaLi!$B$8:$E$507,4,0),""))</f>
        <v/>
      </c>
      <c r="AA433" s="383"/>
      <c r="AB433" s="450"/>
      <c r="AC433" s="387" t="str">
        <f>IFERROR(VLOOKUP(_xlfn.NUMBERVALUE(LEFT(AB433,FIND("-",AB433)-1)),A2_SaLi!$B$8:$E$507,4,0),IFERROR(VLOOKUP(LEFT(AB433,FIND("-",AB433)-1),A2_SaLi!$B$8:$E$507,4,0),""))</f>
        <v/>
      </c>
      <c r="AD433" s="465"/>
    </row>
    <row r="434" spans="1:30" x14ac:dyDescent="0.25">
      <c r="A434" s="269"/>
      <c r="B434" s="54"/>
      <c r="C434" s="54"/>
      <c r="D434" s="274"/>
      <c r="E434" s="450"/>
      <c r="F434" s="383"/>
      <c r="G434" s="383"/>
      <c r="H434" s="383"/>
      <c r="I434" s="383"/>
      <c r="J434" s="478"/>
      <c r="K434" s="381">
        <f t="shared" si="13"/>
        <v>0</v>
      </c>
      <c r="L434" s="450"/>
      <c r="M434" s="383"/>
      <c r="N434" s="383"/>
      <c r="O434" s="383"/>
      <c r="P434" s="383"/>
      <c r="Q434" s="478"/>
      <c r="R434" s="381">
        <f t="shared" si="14"/>
        <v>0</v>
      </c>
      <c r="S434" s="450"/>
      <c r="T434" s="387" t="str">
        <f>IFERROR(VLOOKUP(_xlfn.NUMBERVALUE(LEFT(S434,FIND("-",S434)-1)),A2_SaLi!$B$8:$E$507,4,0),IFERROR(VLOOKUP(LEFT(S434,FIND("-",S434)-1),A2_SaLi!$B$8:$E$507,4,0),""))</f>
        <v/>
      </c>
      <c r="U434" s="478"/>
      <c r="V434" s="450"/>
      <c r="W434" s="387" t="str">
        <f>IFERROR(VLOOKUP(_xlfn.NUMBERVALUE(LEFT(V434,FIND("-",V434)-1)),A2_SaLi!$B$8:$E$507,4,0),IFERROR(VLOOKUP(LEFT(V434,FIND("-",V434)-1),A2_SaLi!$B$8:$E$507,4,0),""))</f>
        <v/>
      </c>
      <c r="X434" s="383"/>
      <c r="Y434" s="450"/>
      <c r="Z434" s="387" t="str">
        <f>IFERROR(VLOOKUP(_xlfn.NUMBERVALUE(LEFT(Y434,FIND("-",Y434)-1)),A2_SaLi!$B$8:$E$507,4,0),IFERROR(VLOOKUP(LEFT(Y434,FIND("-",Y434)-1),A2_SaLi!$B$8:$E$507,4,0),""))</f>
        <v/>
      </c>
      <c r="AA434" s="383"/>
      <c r="AB434" s="450"/>
      <c r="AC434" s="387" t="str">
        <f>IFERROR(VLOOKUP(_xlfn.NUMBERVALUE(LEFT(AB434,FIND("-",AB434)-1)),A2_SaLi!$B$8:$E$507,4,0),IFERROR(VLOOKUP(LEFT(AB434,FIND("-",AB434)-1),A2_SaLi!$B$8:$E$507,4,0),""))</f>
        <v/>
      </c>
      <c r="AD434" s="465"/>
    </row>
    <row r="435" spans="1:30" x14ac:dyDescent="0.25">
      <c r="A435" s="269"/>
      <c r="B435" s="54"/>
      <c r="C435" s="54"/>
      <c r="D435" s="274"/>
      <c r="E435" s="450"/>
      <c r="F435" s="383"/>
      <c r="G435" s="383"/>
      <c r="H435" s="383"/>
      <c r="I435" s="383"/>
      <c r="J435" s="478"/>
      <c r="K435" s="381">
        <f t="shared" si="13"/>
        <v>0</v>
      </c>
      <c r="L435" s="450"/>
      <c r="M435" s="383"/>
      <c r="N435" s="383"/>
      <c r="O435" s="383"/>
      <c r="P435" s="383"/>
      <c r="Q435" s="478"/>
      <c r="R435" s="381">
        <f t="shared" si="14"/>
        <v>0</v>
      </c>
      <c r="S435" s="450"/>
      <c r="T435" s="387" t="str">
        <f>IFERROR(VLOOKUP(_xlfn.NUMBERVALUE(LEFT(S435,FIND("-",S435)-1)),A2_SaLi!$B$8:$E$507,4,0),IFERROR(VLOOKUP(LEFT(S435,FIND("-",S435)-1),A2_SaLi!$B$8:$E$507,4,0),""))</f>
        <v/>
      </c>
      <c r="U435" s="478"/>
      <c r="V435" s="450"/>
      <c r="W435" s="387" t="str">
        <f>IFERROR(VLOOKUP(_xlfn.NUMBERVALUE(LEFT(V435,FIND("-",V435)-1)),A2_SaLi!$B$8:$E$507,4,0),IFERROR(VLOOKUP(LEFT(V435,FIND("-",V435)-1),A2_SaLi!$B$8:$E$507,4,0),""))</f>
        <v/>
      </c>
      <c r="X435" s="383"/>
      <c r="Y435" s="450"/>
      <c r="Z435" s="387" t="str">
        <f>IFERROR(VLOOKUP(_xlfn.NUMBERVALUE(LEFT(Y435,FIND("-",Y435)-1)),A2_SaLi!$B$8:$E$507,4,0),IFERROR(VLOOKUP(LEFT(Y435,FIND("-",Y435)-1),A2_SaLi!$B$8:$E$507,4,0),""))</f>
        <v/>
      </c>
      <c r="AA435" s="383"/>
      <c r="AB435" s="450"/>
      <c r="AC435" s="387" t="str">
        <f>IFERROR(VLOOKUP(_xlfn.NUMBERVALUE(LEFT(AB435,FIND("-",AB435)-1)),A2_SaLi!$B$8:$E$507,4,0),IFERROR(VLOOKUP(LEFT(AB435,FIND("-",AB435)-1),A2_SaLi!$B$8:$E$507,4,0),""))</f>
        <v/>
      </c>
      <c r="AD435" s="465"/>
    </row>
    <row r="436" spans="1:30" x14ac:dyDescent="0.25">
      <c r="A436" s="269"/>
      <c r="B436" s="54"/>
      <c r="C436" s="54"/>
      <c r="D436" s="274"/>
      <c r="E436" s="450"/>
      <c r="F436" s="383"/>
      <c r="G436" s="383"/>
      <c r="H436" s="383"/>
      <c r="I436" s="383"/>
      <c r="J436" s="478"/>
      <c r="K436" s="381">
        <f t="shared" si="13"/>
        <v>0</v>
      </c>
      <c r="L436" s="450"/>
      <c r="M436" s="383"/>
      <c r="N436" s="383"/>
      <c r="O436" s="383"/>
      <c r="P436" s="383"/>
      <c r="Q436" s="478"/>
      <c r="R436" s="381">
        <f t="shared" si="14"/>
        <v>0</v>
      </c>
      <c r="S436" s="450"/>
      <c r="T436" s="387" t="str">
        <f>IFERROR(VLOOKUP(_xlfn.NUMBERVALUE(LEFT(S436,FIND("-",S436)-1)),A2_SaLi!$B$8:$E$507,4,0),IFERROR(VLOOKUP(LEFT(S436,FIND("-",S436)-1),A2_SaLi!$B$8:$E$507,4,0),""))</f>
        <v/>
      </c>
      <c r="U436" s="478"/>
      <c r="V436" s="450"/>
      <c r="W436" s="387" t="str">
        <f>IFERROR(VLOOKUP(_xlfn.NUMBERVALUE(LEFT(V436,FIND("-",V436)-1)),A2_SaLi!$B$8:$E$507,4,0),IFERROR(VLOOKUP(LEFT(V436,FIND("-",V436)-1),A2_SaLi!$B$8:$E$507,4,0),""))</f>
        <v/>
      </c>
      <c r="X436" s="383"/>
      <c r="Y436" s="450"/>
      <c r="Z436" s="387" t="str">
        <f>IFERROR(VLOOKUP(_xlfn.NUMBERVALUE(LEFT(Y436,FIND("-",Y436)-1)),A2_SaLi!$B$8:$E$507,4,0),IFERROR(VLOOKUP(LEFT(Y436,FIND("-",Y436)-1),A2_SaLi!$B$8:$E$507,4,0),""))</f>
        <v/>
      </c>
      <c r="AA436" s="383"/>
      <c r="AB436" s="450"/>
      <c r="AC436" s="387" t="str">
        <f>IFERROR(VLOOKUP(_xlfn.NUMBERVALUE(LEFT(AB436,FIND("-",AB436)-1)),A2_SaLi!$B$8:$E$507,4,0),IFERROR(VLOOKUP(LEFT(AB436,FIND("-",AB436)-1),A2_SaLi!$B$8:$E$507,4,0),""))</f>
        <v/>
      </c>
      <c r="AD436" s="465"/>
    </row>
    <row r="437" spans="1:30" x14ac:dyDescent="0.25">
      <c r="A437" s="269"/>
      <c r="B437" s="54"/>
      <c r="C437" s="54"/>
      <c r="D437" s="274"/>
      <c r="E437" s="450"/>
      <c r="F437" s="383"/>
      <c r="G437" s="383"/>
      <c r="H437" s="383"/>
      <c r="I437" s="383"/>
      <c r="J437" s="478"/>
      <c r="K437" s="381">
        <f t="shared" si="13"/>
        <v>0</v>
      </c>
      <c r="L437" s="450"/>
      <c r="M437" s="383"/>
      <c r="N437" s="383"/>
      <c r="O437" s="383"/>
      <c r="P437" s="383"/>
      <c r="Q437" s="478"/>
      <c r="R437" s="381">
        <f t="shared" si="14"/>
        <v>0</v>
      </c>
      <c r="S437" s="450"/>
      <c r="T437" s="387" t="str">
        <f>IFERROR(VLOOKUP(_xlfn.NUMBERVALUE(LEFT(S437,FIND("-",S437)-1)),A2_SaLi!$B$8:$E$507,4,0),IFERROR(VLOOKUP(LEFT(S437,FIND("-",S437)-1),A2_SaLi!$B$8:$E$507,4,0),""))</f>
        <v/>
      </c>
      <c r="U437" s="478"/>
      <c r="V437" s="450"/>
      <c r="W437" s="387" t="str">
        <f>IFERROR(VLOOKUP(_xlfn.NUMBERVALUE(LEFT(V437,FIND("-",V437)-1)),A2_SaLi!$B$8:$E$507,4,0),IFERROR(VLOOKUP(LEFT(V437,FIND("-",V437)-1),A2_SaLi!$B$8:$E$507,4,0),""))</f>
        <v/>
      </c>
      <c r="X437" s="383"/>
      <c r="Y437" s="450"/>
      <c r="Z437" s="387" t="str">
        <f>IFERROR(VLOOKUP(_xlfn.NUMBERVALUE(LEFT(Y437,FIND("-",Y437)-1)),A2_SaLi!$B$8:$E$507,4,0),IFERROR(VLOOKUP(LEFT(Y437,FIND("-",Y437)-1),A2_SaLi!$B$8:$E$507,4,0),""))</f>
        <v/>
      </c>
      <c r="AA437" s="383"/>
      <c r="AB437" s="450"/>
      <c r="AC437" s="387" t="str">
        <f>IFERROR(VLOOKUP(_xlfn.NUMBERVALUE(LEFT(AB437,FIND("-",AB437)-1)),A2_SaLi!$B$8:$E$507,4,0),IFERROR(VLOOKUP(LEFT(AB437,FIND("-",AB437)-1),A2_SaLi!$B$8:$E$507,4,0),""))</f>
        <v/>
      </c>
      <c r="AD437" s="465"/>
    </row>
    <row r="438" spans="1:30" x14ac:dyDescent="0.25">
      <c r="A438" s="269"/>
      <c r="B438" s="54"/>
      <c r="C438" s="54"/>
      <c r="D438" s="274"/>
      <c r="E438" s="450"/>
      <c r="F438" s="383"/>
      <c r="G438" s="383"/>
      <c r="H438" s="383"/>
      <c r="I438" s="383"/>
      <c r="J438" s="478"/>
      <c r="K438" s="381">
        <f t="shared" si="13"/>
        <v>0</v>
      </c>
      <c r="L438" s="450"/>
      <c r="M438" s="383"/>
      <c r="N438" s="383"/>
      <c r="O438" s="383"/>
      <c r="P438" s="383"/>
      <c r="Q438" s="478"/>
      <c r="R438" s="381">
        <f t="shared" si="14"/>
        <v>0</v>
      </c>
      <c r="S438" s="450"/>
      <c r="T438" s="387" t="str">
        <f>IFERROR(VLOOKUP(_xlfn.NUMBERVALUE(LEFT(S438,FIND("-",S438)-1)),A2_SaLi!$B$8:$E$507,4,0),IFERROR(VLOOKUP(LEFT(S438,FIND("-",S438)-1),A2_SaLi!$B$8:$E$507,4,0),""))</f>
        <v/>
      </c>
      <c r="U438" s="478"/>
      <c r="V438" s="450"/>
      <c r="W438" s="387" t="str">
        <f>IFERROR(VLOOKUP(_xlfn.NUMBERVALUE(LEFT(V438,FIND("-",V438)-1)),A2_SaLi!$B$8:$E$507,4,0),IFERROR(VLOOKUP(LEFT(V438,FIND("-",V438)-1),A2_SaLi!$B$8:$E$507,4,0),""))</f>
        <v/>
      </c>
      <c r="X438" s="383"/>
      <c r="Y438" s="450"/>
      <c r="Z438" s="387" t="str">
        <f>IFERROR(VLOOKUP(_xlfn.NUMBERVALUE(LEFT(Y438,FIND("-",Y438)-1)),A2_SaLi!$B$8:$E$507,4,0),IFERROR(VLOOKUP(LEFT(Y438,FIND("-",Y438)-1),A2_SaLi!$B$8:$E$507,4,0),""))</f>
        <v/>
      </c>
      <c r="AA438" s="383"/>
      <c r="AB438" s="450"/>
      <c r="AC438" s="387" t="str">
        <f>IFERROR(VLOOKUP(_xlfn.NUMBERVALUE(LEFT(AB438,FIND("-",AB438)-1)),A2_SaLi!$B$8:$E$507,4,0),IFERROR(VLOOKUP(LEFT(AB438,FIND("-",AB438)-1),A2_SaLi!$B$8:$E$507,4,0),""))</f>
        <v/>
      </c>
      <c r="AD438" s="465"/>
    </row>
    <row r="439" spans="1:30" x14ac:dyDescent="0.25">
      <c r="A439" s="269"/>
      <c r="B439" s="54"/>
      <c r="C439" s="54"/>
      <c r="D439" s="274"/>
      <c r="E439" s="450"/>
      <c r="F439" s="383"/>
      <c r="G439" s="383"/>
      <c r="H439" s="383"/>
      <c r="I439" s="383"/>
      <c r="J439" s="478"/>
      <c r="K439" s="381">
        <f t="shared" si="13"/>
        <v>0</v>
      </c>
      <c r="L439" s="450"/>
      <c r="M439" s="383"/>
      <c r="N439" s="383"/>
      <c r="O439" s="383"/>
      <c r="P439" s="383"/>
      <c r="Q439" s="478"/>
      <c r="R439" s="381">
        <f t="shared" si="14"/>
        <v>0</v>
      </c>
      <c r="S439" s="450"/>
      <c r="T439" s="387" t="str">
        <f>IFERROR(VLOOKUP(_xlfn.NUMBERVALUE(LEFT(S439,FIND("-",S439)-1)),A2_SaLi!$B$8:$E$507,4,0),IFERROR(VLOOKUP(LEFT(S439,FIND("-",S439)-1),A2_SaLi!$B$8:$E$507,4,0),""))</f>
        <v/>
      </c>
      <c r="U439" s="478"/>
      <c r="V439" s="450"/>
      <c r="W439" s="387" t="str">
        <f>IFERROR(VLOOKUP(_xlfn.NUMBERVALUE(LEFT(V439,FIND("-",V439)-1)),A2_SaLi!$B$8:$E$507,4,0),IFERROR(VLOOKUP(LEFT(V439,FIND("-",V439)-1),A2_SaLi!$B$8:$E$507,4,0),""))</f>
        <v/>
      </c>
      <c r="X439" s="383"/>
      <c r="Y439" s="450"/>
      <c r="Z439" s="387" t="str">
        <f>IFERROR(VLOOKUP(_xlfn.NUMBERVALUE(LEFT(Y439,FIND("-",Y439)-1)),A2_SaLi!$B$8:$E$507,4,0),IFERROR(VLOOKUP(LEFT(Y439,FIND("-",Y439)-1),A2_SaLi!$B$8:$E$507,4,0),""))</f>
        <v/>
      </c>
      <c r="AA439" s="383"/>
      <c r="AB439" s="450"/>
      <c r="AC439" s="387" t="str">
        <f>IFERROR(VLOOKUP(_xlfn.NUMBERVALUE(LEFT(AB439,FIND("-",AB439)-1)),A2_SaLi!$B$8:$E$507,4,0),IFERROR(VLOOKUP(LEFT(AB439,FIND("-",AB439)-1),A2_SaLi!$B$8:$E$507,4,0),""))</f>
        <v/>
      </c>
      <c r="AD439" s="465"/>
    </row>
    <row r="440" spans="1:30" x14ac:dyDescent="0.25">
      <c r="A440" s="269"/>
      <c r="B440" s="54"/>
      <c r="C440" s="54"/>
      <c r="D440" s="274"/>
      <c r="E440" s="450"/>
      <c r="F440" s="383"/>
      <c r="G440" s="383"/>
      <c r="H440" s="383"/>
      <c r="I440" s="383"/>
      <c r="J440" s="478"/>
      <c r="K440" s="381">
        <f t="shared" si="13"/>
        <v>0</v>
      </c>
      <c r="L440" s="450"/>
      <c r="M440" s="383"/>
      <c r="N440" s="383"/>
      <c r="O440" s="383"/>
      <c r="P440" s="383"/>
      <c r="Q440" s="478"/>
      <c r="R440" s="381">
        <f t="shared" si="14"/>
        <v>0</v>
      </c>
      <c r="S440" s="450"/>
      <c r="T440" s="387" t="str">
        <f>IFERROR(VLOOKUP(_xlfn.NUMBERVALUE(LEFT(S440,FIND("-",S440)-1)),A2_SaLi!$B$8:$E$507,4,0),IFERROR(VLOOKUP(LEFT(S440,FIND("-",S440)-1),A2_SaLi!$B$8:$E$507,4,0),""))</f>
        <v/>
      </c>
      <c r="U440" s="478"/>
      <c r="V440" s="450"/>
      <c r="W440" s="387" t="str">
        <f>IFERROR(VLOOKUP(_xlfn.NUMBERVALUE(LEFT(V440,FIND("-",V440)-1)),A2_SaLi!$B$8:$E$507,4,0),IFERROR(VLOOKUP(LEFT(V440,FIND("-",V440)-1),A2_SaLi!$B$8:$E$507,4,0),""))</f>
        <v/>
      </c>
      <c r="X440" s="383"/>
      <c r="Y440" s="450"/>
      <c r="Z440" s="387" t="str">
        <f>IFERROR(VLOOKUP(_xlfn.NUMBERVALUE(LEFT(Y440,FIND("-",Y440)-1)),A2_SaLi!$B$8:$E$507,4,0),IFERROR(VLOOKUP(LEFT(Y440,FIND("-",Y440)-1),A2_SaLi!$B$8:$E$507,4,0),""))</f>
        <v/>
      </c>
      <c r="AA440" s="383"/>
      <c r="AB440" s="450"/>
      <c r="AC440" s="387" t="str">
        <f>IFERROR(VLOOKUP(_xlfn.NUMBERVALUE(LEFT(AB440,FIND("-",AB440)-1)),A2_SaLi!$B$8:$E$507,4,0),IFERROR(VLOOKUP(LEFT(AB440,FIND("-",AB440)-1),A2_SaLi!$B$8:$E$507,4,0),""))</f>
        <v/>
      </c>
      <c r="AD440" s="465"/>
    </row>
    <row r="441" spans="1:30" x14ac:dyDescent="0.25">
      <c r="A441" s="269"/>
      <c r="B441" s="54"/>
      <c r="C441" s="54"/>
      <c r="D441" s="274"/>
      <c r="E441" s="450"/>
      <c r="F441" s="383"/>
      <c r="G441" s="383"/>
      <c r="H441" s="383"/>
      <c r="I441" s="383"/>
      <c r="J441" s="478"/>
      <c r="K441" s="381">
        <f t="shared" si="13"/>
        <v>0</v>
      </c>
      <c r="L441" s="450"/>
      <c r="M441" s="383"/>
      <c r="N441" s="383"/>
      <c r="O441" s="383"/>
      <c r="P441" s="383"/>
      <c r="Q441" s="478"/>
      <c r="R441" s="381">
        <f t="shared" si="14"/>
        <v>0</v>
      </c>
      <c r="S441" s="450"/>
      <c r="T441" s="387" t="str">
        <f>IFERROR(VLOOKUP(_xlfn.NUMBERVALUE(LEFT(S441,FIND("-",S441)-1)),A2_SaLi!$B$8:$E$507,4,0),IFERROR(VLOOKUP(LEFT(S441,FIND("-",S441)-1),A2_SaLi!$B$8:$E$507,4,0),""))</f>
        <v/>
      </c>
      <c r="U441" s="478"/>
      <c r="V441" s="450"/>
      <c r="W441" s="387" t="str">
        <f>IFERROR(VLOOKUP(_xlfn.NUMBERVALUE(LEFT(V441,FIND("-",V441)-1)),A2_SaLi!$B$8:$E$507,4,0),IFERROR(VLOOKUP(LEFT(V441,FIND("-",V441)-1),A2_SaLi!$B$8:$E$507,4,0),""))</f>
        <v/>
      </c>
      <c r="X441" s="383"/>
      <c r="Y441" s="450"/>
      <c r="Z441" s="387" t="str">
        <f>IFERROR(VLOOKUP(_xlfn.NUMBERVALUE(LEFT(Y441,FIND("-",Y441)-1)),A2_SaLi!$B$8:$E$507,4,0),IFERROR(VLOOKUP(LEFT(Y441,FIND("-",Y441)-1),A2_SaLi!$B$8:$E$507,4,0),""))</f>
        <v/>
      </c>
      <c r="AA441" s="383"/>
      <c r="AB441" s="450"/>
      <c r="AC441" s="387" t="str">
        <f>IFERROR(VLOOKUP(_xlfn.NUMBERVALUE(LEFT(AB441,FIND("-",AB441)-1)),A2_SaLi!$B$8:$E$507,4,0),IFERROR(VLOOKUP(LEFT(AB441,FIND("-",AB441)-1),A2_SaLi!$B$8:$E$507,4,0),""))</f>
        <v/>
      </c>
      <c r="AD441" s="465"/>
    </row>
    <row r="442" spans="1:30" x14ac:dyDescent="0.25">
      <c r="A442" s="269"/>
      <c r="B442" s="54"/>
      <c r="C442" s="54"/>
      <c r="D442" s="274"/>
      <c r="E442" s="450"/>
      <c r="F442" s="383"/>
      <c r="G442" s="383"/>
      <c r="H442" s="383"/>
      <c r="I442" s="383"/>
      <c r="J442" s="478"/>
      <c r="K442" s="381">
        <f t="shared" si="13"/>
        <v>0</v>
      </c>
      <c r="L442" s="450"/>
      <c r="M442" s="383"/>
      <c r="N442" s="383"/>
      <c r="O442" s="383"/>
      <c r="P442" s="383"/>
      <c r="Q442" s="478"/>
      <c r="R442" s="381">
        <f t="shared" si="14"/>
        <v>0</v>
      </c>
      <c r="S442" s="450"/>
      <c r="T442" s="387" t="str">
        <f>IFERROR(VLOOKUP(_xlfn.NUMBERVALUE(LEFT(S442,FIND("-",S442)-1)),A2_SaLi!$B$8:$E$507,4,0),IFERROR(VLOOKUP(LEFT(S442,FIND("-",S442)-1),A2_SaLi!$B$8:$E$507,4,0),""))</f>
        <v/>
      </c>
      <c r="U442" s="478"/>
      <c r="V442" s="450"/>
      <c r="W442" s="387" t="str">
        <f>IFERROR(VLOOKUP(_xlfn.NUMBERVALUE(LEFT(V442,FIND("-",V442)-1)),A2_SaLi!$B$8:$E$507,4,0),IFERROR(VLOOKUP(LEFT(V442,FIND("-",V442)-1),A2_SaLi!$B$8:$E$507,4,0),""))</f>
        <v/>
      </c>
      <c r="X442" s="383"/>
      <c r="Y442" s="450"/>
      <c r="Z442" s="387" t="str">
        <f>IFERROR(VLOOKUP(_xlfn.NUMBERVALUE(LEFT(Y442,FIND("-",Y442)-1)),A2_SaLi!$B$8:$E$507,4,0),IFERROR(VLOOKUP(LEFT(Y442,FIND("-",Y442)-1),A2_SaLi!$B$8:$E$507,4,0),""))</f>
        <v/>
      </c>
      <c r="AA442" s="383"/>
      <c r="AB442" s="450"/>
      <c r="AC442" s="387" t="str">
        <f>IFERROR(VLOOKUP(_xlfn.NUMBERVALUE(LEFT(AB442,FIND("-",AB442)-1)),A2_SaLi!$B$8:$E$507,4,0),IFERROR(VLOOKUP(LEFT(AB442,FIND("-",AB442)-1),A2_SaLi!$B$8:$E$507,4,0),""))</f>
        <v/>
      </c>
      <c r="AD442" s="465"/>
    </row>
    <row r="443" spans="1:30" x14ac:dyDescent="0.25">
      <c r="A443" s="269"/>
      <c r="B443" s="54"/>
      <c r="C443" s="54"/>
      <c r="D443" s="274"/>
      <c r="E443" s="450"/>
      <c r="F443" s="383"/>
      <c r="G443" s="383"/>
      <c r="H443" s="383"/>
      <c r="I443" s="383"/>
      <c r="J443" s="478"/>
      <c r="K443" s="381">
        <f t="shared" si="13"/>
        <v>0</v>
      </c>
      <c r="L443" s="450"/>
      <c r="M443" s="383"/>
      <c r="N443" s="383"/>
      <c r="O443" s="383"/>
      <c r="P443" s="383"/>
      <c r="Q443" s="478"/>
      <c r="R443" s="381">
        <f t="shared" si="14"/>
        <v>0</v>
      </c>
      <c r="S443" s="450"/>
      <c r="T443" s="387" t="str">
        <f>IFERROR(VLOOKUP(_xlfn.NUMBERVALUE(LEFT(S443,FIND("-",S443)-1)),A2_SaLi!$B$8:$E$507,4,0),IFERROR(VLOOKUP(LEFT(S443,FIND("-",S443)-1),A2_SaLi!$B$8:$E$507,4,0),""))</f>
        <v/>
      </c>
      <c r="U443" s="478"/>
      <c r="V443" s="450"/>
      <c r="W443" s="387" t="str">
        <f>IFERROR(VLOOKUP(_xlfn.NUMBERVALUE(LEFT(V443,FIND("-",V443)-1)),A2_SaLi!$B$8:$E$507,4,0),IFERROR(VLOOKUP(LEFT(V443,FIND("-",V443)-1),A2_SaLi!$B$8:$E$507,4,0),""))</f>
        <v/>
      </c>
      <c r="X443" s="383"/>
      <c r="Y443" s="450"/>
      <c r="Z443" s="387" t="str">
        <f>IFERROR(VLOOKUP(_xlfn.NUMBERVALUE(LEFT(Y443,FIND("-",Y443)-1)),A2_SaLi!$B$8:$E$507,4,0),IFERROR(VLOOKUP(LEFT(Y443,FIND("-",Y443)-1),A2_SaLi!$B$8:$E$507,4,0),""))</f>
        <v/>
      </c>
      <c r="AA443" s="383"/>
      <c r="AB443" s="450"/>
      <c r="AC443" s="387" t="str">
        <f>IFERROR(VLOOKUP(_xlfn.NUMBERVALUE(LEFT(AB443,FIND("-",AB443)-1)),A2_SaLi!$B$8:$E$507,4,0),IFERROR(VLOOKUP(LEFT(AB443,FIND("-",AB443)-1),A2_SaLi!$B$8:$E$507,4,0),""))</f>
        <v/>
      </c>
      <c r="AD443" s="465"/>
    </row>
    <row r="444" spans="1:30" x14ac:dyDescent="0.25">
      <c r="A444" s="269"/>
      <c r="B444" s="54"/>
      <c r="C444" s="54"/>
      <c r="D444" s="274"/>
      <c r="E444" s="450"/>
      <c r="F444" s="383"/>
      <c r="G444" s="383"/>
      <c r="H444" s="383"/>
      <c r="I444" s="383"/>
      <c r="J444" s="478"/>
      <c r="K444" s="381">
        <f t="shared" si="13"/>
        <v>0</v>
      </c>
      <c r="L444" s="450"/>
      <c r="M444" s="383"/>
      <c r="N444" s="383"/>
      <c r="O444" s="383"/>
      <c r="P444" s="383"/>
      <c r="Q444" s="478"/>
      <c r="R444" s="381">
        <f t="shared" si="14"/>
        <v>0</v>
      </c>
      <c r="S444" s="450"/>
      <c r="T444" s="387" t="str">
        <f>IFERROR(VLOOKUP(_xlfn.NUMBERVALUE(LEFT(S444,FIND("-",S444)-1)),A2_SaLi!$B$8:$E$507,4,0),IFERROR(VLOOKUP(LEFT(S444,FIND("-",S444)-1),A2_SaLi!$B$8:$E$507,4,0),""))</f>
        <v/>
      </c>
      <c r="U444" s="478"/>
      <c r="V444" s="450"/>
      <c r="W444" s="387" t="str">
        <f>IFERROR(VLOOKUP(_xlfn.NUMBERVALUE(LEFT(V444,FIND("-",V444)-1)),A2_SaLi!$B$8:$E$507,4,0),IFERROR(VLOOKUP(LEFT(V444,FIND("-",V444)-1),A2_SaLi!$B$8:$E$507,4,0),""))</f>
        <v/>
      </c>
      <c r="X444" s="383"/>
      <c r="Y444" s="450"/>
      <c r="Z444" s="387" t="str">
        <f>IFERROR(VLOOKUP(_xlfn.NUMBERVALUE(LEFT(Y444,FIND("-",Y444)-1)),A2_SaLi!$B$8:$E$507,4,0),IFERROR(VLOOKUP(LEFT(Y444,FIND("-",Y444)-1),A2_SaLi!$B$8:$E$507,4,0),""))</f>
        <v/>
      </c>
      <c r="AA444" s="383"/>
      <c r="AB444" s="450"/>
      <c r="AC444" s="387" t="str">
        <f>IFERROR(VLOOKUP(_xlfn.NUMBERVALUE(LEFT(AB444,FIND("-",AB444)-1)),A2_SaLi!$B$8:$E$507,4,0),IFERROR(VLOOKUP(LEFT(AB444,FIND("-",AB444)-1),A2_SaLi!$B$8:$E$507,4,0),""))</f>
        <v/>
      </c>
      <c r="AD444" s="465"/>
    </row>
    <row r="445" spans="1:30" x14ac:dyDescent="0.25">
      <c r="A445" s="269"/>
      <c r="B445" s="54"/>
      <c r="C445" s="54"/>
      <c r="D445" s="274"/>
      <c r="E445" s="450"/>
      <c r="F445" s="383"/>
      <c r="G445" s="383"/>
      <c r="H445" s="383"/>
      <c r="I445" s="383"/>
      <c r="J445" s="478"/>
      <c r="K445" s="381">
        <f t="shared" si="13"/>
        <v>0</v>
      </c>
      <c r="L445" s="450"/>
      <c r="M445" s="383"/>
      <c r="N445" s="383"/>
      <c r="O445" s="383"/>
      <c r="P445" s="383"/>
      <c r="Q445" s="478"/>
      <c r="R445" s="381">
        <f t="shared" si="14"/>
        <v>0</v>
      </c>
      <c r="S445" s="450"/>
      <c r="T445" s="387" t="str">
        <f>IFERROR(VLOOKUP(_xlfn.NUMBERVALUE(LEFT(S445,FIND("-",S445)-1)),A2_SaLi!$B$8:$E$507,4,0),IFERROR(VLOOKUP(LEFT(S445,FIND("-",S445)-1),A2_SaLi!$B$8:$E$507,4,0),""))</f>
        <v/>
      </c>
      <c r="U445" s="478"/>
      <c r="V445" s="450"/>
      <c r="W445" s="387" t="str">
        <f>IFERROR(VLOOKUP(_xlfn.NUMBERVALUE(LEFT(V445,FIND("-",V445)-1)),A2_SaLi!$B$8:$E$507,4,0),IFERROR(VLOOKUP(LEFT(V445,FIND("-",V445)-1),A2_SaLi!$B$8:$E$507,4,0),""))</f>
        <v/>
      </c>
      <c r="X445" s="383"/>
      <c r="Y445" s="450"/>
      <c r="Z445" s="387" t="str">
        <f>IFERROR(VLOOKUP(_xlfn.NUMBERVALUE(LEFT(Y445,FIND("-",Y445)-1)),A2_SaLi!$B$8:$E$507,4,0),IFERROR(VLOOKUP(LEFT(Y445,FIND("-",Y445)-1),A2_SaLi!$B$8:$E$507,4,0),""))</f>
        <v/>
      </c>
      <c r="AA445" s="383"/>
      <c r="AB445" s="450"/>
      <c r="AC445" s="387" t="str">
        <f>IFERROR(VLOOKUP(_xlfn.NUMBERVALUE(LEFT(AB445,FIND("-",AB445)-1)),A2_SaLi!$B$8:$E$507,4,0),IFERROR(VLOOKUP(LEFT(AB445,FIND("-",AB445)-1),A2_SaLi!$B$8:$E$507,4,0),""))</f>
        <v/>
      </c>
      <c r="AD445" s="465"/>
    </row>
    <row r="446" spans="1:30" x14ac:dyDescent="0.25">
      <c r="A446" s="269"/>
      <c r="B446" s="54"/>
      <c r="C446" s="54"/>
      <c r="D446" s="274"/>
      <c r="E446" s="450"/>
      <c r="F446" s="383"/>
      <c r="G446" s="383"/>
      <c r="H446" s="383"/>
      <c r="I446" s="383"/>
      <c r="J446" s="478"/>
      <c r="K446" s="381">
        <f t="shared" si="13"/>
        <v>0</v>
      </c>
      <c r="L446" s="450"/>
      <c r="M446" s="383"/>
      <c r="N446" s="383"/>
      <c r="O446" s="383"/>
      <c r="P446" s="383"/>
      <c r="Q446" s="478"/>
      <c r="R446" s="381">
        <f t="shared" si="14"/>
        <v>0</v>
      </c>
      <c r="S446" s="450"/>
      <c r="T446" s="387" t="str">
        <f>IFERROR(VLOOKUP(_xlfn.NUMBERVALUE(LEFT(S446,FIND("-",S446)-1)),A2_SaLi!$B$8:$E$507,4,0),IFERROR(VLOOKUP(LEFT(S446,FIND("-",S446)-1),A2_SaLi!$B$8:$E$507,4,0),""))</f>
        <v/>
      </c>
      <c r="U446" s="478"/>
      <c r="V446" s="450"/>
      <c r="W446" s="387" t="str">
        <f>IFERROR(VLOOKUP(_xlfn.NUMBERVALUE(LEFT(V446,FIND("-",V446)-1)),A2_SaLi!$B$8:$E$507,4,0),IFERROR(VLOOKUP(LEFT(V446,FIND("-",V446)-1),A2_SaLi!$B$8:$E$507,4,0),""))</f>
        <v/>
      </c>
      <c r="X446" s="383"/>
      <c r="Y446" s="450"/>
      <c r="Z446" s="387" t="str">
        <f>IFERROR(VLOOKUP(_xlfn.NUMBERVALUE(LEFT(Y446,FIND("-",Y446)-1)),A2_SaLi!$B$8:$E$507,4,0),IFERROR(VLOOKUP(LEFT(Y446,FIND("-",Y446)-1),A2_SaLi!$B$8:$E$507,4,0),""))</f>
        <v/>
      </c>
      <c r="AA446" s="383"/>
      <c r="AB446" s="450"/>
      <c r="AC446" s="387" t="str">
        <f>IFERROR(VLOOKUP(_xlfn.NUMBERVALUE(LEFT(AB446,FIND("-",AB446)-1)),A2_SaLi!$B$8:$E$507,4,0),IFERROR(VLOOKUP(LEFT(AB446,FIND("-",AB446)-1),A2_SaLi!$B$8:$E$507,4,0),""))</f>
        <v/>
      </c>
      <c r="AD446" s="465"/>
    </row>
    <row r="447" spans="1:30" x14ac:dyDescent="0.25">
      <c r="A447" s="269"/>
      <c r="B447" s="54"/>
      <c r="C447" s="54"/>
      <c r="D447" s="274"/>
      <c r="E447" s="450"/>
      <c r="F447" s="383"/>
      <c r="G447" s="383"/>
      <c r="H447" s="383"/>
      <c r="I447" s="383"/>
      <c r="J447" s="478"/>
      <c r="K447" s="381">
        <f t="shared" si="13"/>
        <v>0</v>
      </c>
      <c r="L447" s="450"/>
      <c r="M447" s="383"/>
      <c r="N447" s="383"/>
      <c r="O447" s="383"/>
      <c r="P447" s="383"/>
      <c r="Q447" s="478"/>
      <c r="R447" s="381">
        <f t="shared" si="14"/>
        <v>0</v>
      </c>
      <c r="S447" s="450"/>
      <c r="T447" s="387" t="str">
        <f>IFERROR(VLOOKUP(_xlfn.NUMBERVALUE(LEFT(S447,FIND("-",S447)-1)),A2_SaLi!$B$8:$E$507,4,0),IFERROR(VLOOKUP(LEFT(S447,FIND("-",S447)-1),A2_SaLi!$B$8:$E$507,4,0),""))</f>
        <v/>
      </c>
      <c r="U447" s="478"/>
      <c r="V447" s="450"/>
      <c r="W447" s="387" t="str">
        <f>IFERROR(VLOOKUP(_xlfn.NUMBERVALUE(LEFT(V447,FIND("-",V447)-1)),A2_SaLi!$B$8:$E$507,4,0),IFERROR(VLOOKUP(LEFT(V447,FIND("-",V447)-1),A2_SaLi!$B$8:$E$507,4,0),""))</f>
        <v/>
      </c>
      <c r="X447" s="383"/>
      <c r="Y447" s="450"/>
      <c r="Z447" s="387" t="str">
        <f>IFERROR(VLOOKUP(_xlfn.NUMBERVALUE(LEFT(Y447,FIND("-",Y447)-1)),A2_SaLi!$B$8:$E$507,4,0),IFERROR(VLOOKUP(LEFT(Y447,FIND("-",Y447)-1),A2_SaLi!$B$8:$E$507,4,0),""))</f>
        <v/>
      </c>
      <c r="AA447" s="383"/>
      <c r="AB447" s="450"/>
      <c r="AC447" s="387" t="str">
        <f>IFERROR(VLOOKUP(_xlfn.NUMBERVALUE(LEFT(AB447,FIND("-",AB447)-1)),A2_SaLi!$B$8:$E$507,4,0),IFERROR(VLOOKUP(LEFT(AB447,FIND("-",AB447)-1),A2_SaLi!$B$8:$E$507,4,0),""))</f>
        <v/>
      </c>
      <c r="AD447" s="465"/>
    </row>
    <row r="448" spans="1:30" x14ac:dyDescent="0.25">
      <c r="A448" s="269"/>
      <c r="B448" s="54"/>
      <c r="C448" s="54"/>
      <c r="D448" s="274"/>
      <c r="E448" s="450"/>
      <c r="F448" s="383"/>
      <c r="G448" s="383"/>
      <c r="H448" s="383"/>
      <c r="I448" s="383"/>
      <c r="J448" s="478"/>
      <c r="K448" s="381">
        <f t="shared" si="13"/>
        <v>0</v>
      </c>
      <c r="L448" s="450"/>
      <c r="M448" s="383"/>
      <c r="N448" s="383"/>
      <c r="O448" s="383"/>
      <c r="P448" s="383"/>
      <c r="Q448" s="478"/>
      <c r="R448" s="381">
        <f t="shared" si="14"/>
        <v>0</v>
      </c>
      <c r="S448" s="450"/>
      <c r="T448" s="387" t="str">
        <f>IFERROR(VLOOKUP(_xlfn.NUMBERVALUE(LEFT(S448,FIND("-",S448)-1)),A2_SaLi!$B$8:$E$507,4,0),IFERROR(VLOOKUP(LEFT(S448,FIND("-",S448)-1),A2_SaLi!$B$8:$E$507,4,0),""))</f>
        <v/>
      </c>
      <c r="U448" s="478"/>
      <c r="V448" s="450"/>
      <c r="W448" s="387" t="str">
        <f>IFERROR(VLOOKUP(_xlfn.NUMBERVALUE(LEFT(V448,FIND("-",V448)-1)),A2_SaLi!$B$8:$E$507,4,0),IFERROR(VLOOKUP(LEFT(V448,FIND("-",V448)-1),A2_SaLi!$B$8:$E$507,4,0),""))</f>
        <v/>
      </c>
      <c r="X448" s="383"/>
      <c r="Y448" s="450"/>
      <c r="Z448" s="387" t="str">
        <f>IFERROR(VLOOKUP(_xlfn.NUMBERVALUE(LEFT(Y448,FIND("-",Y448)-1)),A2_SaLi!$B$8:$E$507,4,0),IFERROR(VLOOKUP(LEFT(Y448,FIND("-",Y448)-1),A2_SaLi!$B$8:$E$507,4,0),""))</f>
        <v/>
      </c>
      <c r="AA448" s="383"/>
      <c r="AB448" s="450"/>
      <c r="AC448" s="387" t="str">
        <f>IFERROR(VLOOKUP(_xlfn.NUMBERVALUE(LEFT(AB448,FIND("-",AB448)-1)),A2_SaLi!$B$8:$E$507,4,0),IFERROR(VLOOKUP(LEFT(AB448,FIND("-",AB448)-1),A2_SaLi!$B$8:$E$507,4,0),""))</f>
        <v/>
      </c>
      <c r="AD448" s="465"/>
    </row>
    <row r="449" spans="1:30" x14ac:dyDescent="0.25">
      <c r="A449" s="269"/>
      <c r="B449" s="54"/>
      <c r="C449" s="54"/>
      <c r="D449" s="274"/>
      <c r="E449" s="450"/>
      <c r="F449" s="383"/>
      <c r="G449" s="383"/>
      <c r="H449" s="383"/>
      <c r="I449" s="383"/>
      <c r="J449" s="478"/>
      <c r="K449" s="381">
        <f t="shared" si="13"/>
        <v>0</v>
      </c>
      <c r="L449" s="450"/>
      <c r="M449" s="383"/>
      <c r="N449" s="383"/>
      <c r="O449" s="383"/>
      <c r="P449" s="383"/>
      <c r="Q449" s="478"/>
      <c r="R449" s="381">
        <f t="shared" si="14"/>
        <v>0</v>
      </c>
      <c r="S449" s="450"/>
      <c r="T449" s="387" t="str">
        <f>IFERROR(VLOOKUP(_xlfn.NUMBERVALUE(LEFT(S449,FIND("-",S449)-1)),A2_SaLi!$B$8:$E$507,4,0),IFERROR(VLOOKUP(LEFT(S449,FIND("-",S449)-1),A2_SaLi!$B$8:$E$507,4,0),""))</f>
        <v/>
      </c>
      <c r="U449" s="478"/>
      <c r="V449" s="450"/>
      <c r="W449" s="387" t="str">
        <f>IFERROR(VLOOKUP(_xlfn.NUMBERVALUE(LEFT(V449,FIND("-",V449)-1)),A2_SaLi!$B$8:$E$507,4,0),IFERROR(VLOOKUP(LEFT(V449,FIND("-",V449)-1),A2_SaLi!$B$8:$E$507,4,0),""))</f>
        <v/>
      </c>
      <c r="X449" s="383"/>
      <c r="Y449" s="450"/>
      <c r="Z449" s="387" t="str">
        <f>IFERROR(VLOOKUP(_xlfn.NUMBERVALUE(LEFT(Y449,FIND("-",Y449)-1)),A2_SaLi!$B$8:$E$507,4,0),IFERROR(VLOOKUP(LEFT(Y449,FIND("-",Y449)-1),A2_SaLi!$B$8:$E$507,4,0),""))</f>
        <v/>
      </c>
      <c r="AA449" s="383"/>
      <c r="AB449" s="450"/>
      <c r="AC449" s="387" t="str">
        <f>IFERROR(VLOOKUP(_xlfn.NUMBERVALUE(LEFT(AB449,FIND("-",AB449)-1)),A2_SaLi!$B$8:$E$507,4,0),IFERROR(VLOOKUP(LEFT(AB449,FIND("-",AB449)-1),A2_SaLi!$B$8:$E$507,4,0),""))</f>
        <v/>
      </c>
      <c r="AD449" s="465"/>
    </row>
    <row r="450" spans="1:30" x14ac:dyDescent="0.25">
      <c r="A450" s="269"/>
      <c r="B450" s="54"/>
      <c r="C450" s="54"/>
      <c r="D450" s="274"/>
      <c r="E450" s="450"/>
      <c r="F450" s="383"/>
      <c r="G450" s="383"/>
      <c r="H450" s="383"/>
      <c r="I450" s="383"/>
      <c r="J450" s="478"/>
      <c r="K450" s="381">
        <f t="shared" si="13"/>
        <v>0</v>
      </c>
      <c r="L450" s="450"/>
      <c r="M450" s="383"/>
      <c r="N450" s="383"/>
      <c r="O450" s="383"/>
      <c r="P450" s="383"/>
      <c r="Q450" s="478"/>
      <c r="R450" s="381">
        <f t="shared" si="14"/>
        <v>0</v>
      </c>
      <c r="S450" s="450"/>
      <c r="T450" s="387" t="str">
        <f>IFERROR(VLOOKUP(_xlfn.NUMBERVALUE(LEFT(S450,FIND("-",S450)-1)),A2_SaLi!$B$8:$E$507,4,0),IFERROR(VLOOKUP(LEFT(S450,FIND("-",S450)-1),A2_SaLi!$B$8:$E$507,4,0),""))</f>
        <v/>
      </c>
      <c r="U450" s="478"/>
      <c r="V450" s="450"/>
      <c r="W450" s="387" t="str">
        <f>IFERROR(VLOOKUP(_xlfn.NUMBERVALUE(LEFT(V450,FIND("-",V450)-1)),A2_SaLi!$B$8:$E$507,4,0),IFERROR(VLOOKUP(LEFT(V450,FIND("-",V450)-1),A2_SaLi!$B$8:$E$507,4,0),""))</f>
        <v/>
      </c>
      <c r="X450" s="383"/>
      <c r="Y450" s="450"/>
      <c r="Z450" s="387" t="str">
        <f>IFERROR(VLOOKUP(_xlfn.NUMBERVALUE(LEFT(Y450,FIND("-",Y450)-1)),A2_SaLi!$B$8:$E$507,4,0),IFERROR(VLOOKUP(LEFT(Y450,FIND("-",Y450)-1),A2_SaLi!$B$8:$E$507,4,0),""))</f>
        <v/>
      </c>
      <c r="AA450" s="383"/>
      <c r="AB450" s="450"/>
      <c r="AC450" s="387" t="str">
        <f>IFERROR(VLOOKUP(_xlfn.NUMBERVALUE(LEFT(AB450,FIND("-",AB450)-1)),A2_SaLi!$B$8:$E$507,4,0),IFERROR(VLOOKUP(LEFT(AB450,FIND("-",AB450)-1),A2_SaLi!$B$8:$E$507,4,0),""))</f>
        <v/>
      </c>
      <c r="AD450" s="465"/>
    </row>
    <row r="451" spans="1:30" x14ac:dyDescent="0.25">
      <c r="A451" s="269"/>
      <c r="B451" s="54"/>
      <c r="C451" s="54"/>
      <c r="D451" s="274"/>
      <c r="E451" s="450"/>
      <c r="F451" s="383"/>
      <c r="G451" s="383"/>
      <c r="H451" s="383"/>
      <c r="I451" s="383"/>
      <c r="J451" s="478"/>
      <c r="K451" s="381">
        <f t="shared" si="13"/>
        <v>0</v>
      </c>
      <c r="L451" s="450"/>
      <c r="M451" s="383"/>
      <c r="N451" s="383"/>
      <c r="O451" s="383"/>
      <c r="P451" s="383"/>
      <c r="Q451" s="478"/>
      <c r="R451" s="381">
        <f t="shared" si="14"/>
        <v>0</v>
      </c>
      <c r="S451" s="450"/>
      <c r="T451" s="387" t="str">
        <f>IFERROR(VLOOKUP(_xlfn.NUMBERVALUE(LEFT(S451,FIND("-",S451)-1)),A2_SaLi!$B$8:$E$507,4,0),IFERROR(VLOOKUP(LEFT(S451,FIND("-",S451)-1),A2_SaLi!$B$8:$E$507,4,0),""))</f>
        <v/>
      </c>
      <c r="U451" s="478"/>
      <c r="V451" s="450"/>
      <c r="W451" s="387" t="str">
        <f>IFERROR(VLOOKUP(_xlfn.NUMBERVALUE(LEFT(V451,FIND("-",V451)-1)),A2_SaLi!$B$8:$E$507,4,0),IFERROR(VLOOKUP(LEFT(V451,FIND("-",V451)-1),A2_SaLi!$B$8:$E$507,4,0),""))</f>
        <v/>
      </c>
      <c r="X451" s="383"/>
      <c r="Y451" s="450"/>
      <c r="Z451" s="387" t="str">
        <f>IFERROR(VLOOKUP(_xlfn.NUMBERVALUE(LEFT(Y451,FIND("-",Y451)-1)),A2_SaLi!$B$8:$E$507,4,0),IFERROR(VLOOKUP(LEFT(Y451,FIND("-",Y451)-1),A2_SaLi!$B$8:$E$507,4,0),""))</f>
        <v/>
      </c>
      <c r="AA451" s="383"/>
      <c r="AB451" s="450"/>
      <c r="AC451" s="387" t="str">
        <f>IFERROR(VLOOKUP(_xlfn.NUMBERVALUE(LEFT(AB451,FIND("-",AB451)-1)),A2_SaLi!$B$8:$E$507,4,0),IFERROR(VLOOKUP(LEFT(AB451,FIND("-",AB451)-1),A2_SaLi!$B$8:$E$507,4,0),""))</f>
        <v/>
      </c>
      <c r="AD451" s="465"/>
    </row>
    <row r="452" spans="1:30" x14ac:dyDescent="0.25">
      <c r="A452" s="269"/>
      <c r="B452" s="54"/>
      <c r="C452" s="54"/>
      <c r="D452" s="274"/>
      <c r="E452" s="450"/>
      <c r="F452" s="383"/>
      <c r="G452" s="383"/>
      <c r="H452" s="383"/>
      <c r="I452" s="383"/>
      <c r="J452" s="478"/>
      <c r="K452" s="381">
        <f t="shared" si="13"/>
        <v>0</v>
      </c>
      <c r="L452" s="450"/>
      <c r="M452" s="383"/>
      <c r="N452" s="383"/>
      <c r="O452" s="383"/>
      <c r="P452" s="383"/>
      <c r="Q452" s="478"/>
      <c r="R452" s="381">
        <f t="shared" si="14"/>
        <v>0</v>
      </c>
      <c r="S452" s="450"/>
      <c r="T452" s="387" t="str">
        <f>IFERROR(VLOOKUP(_xlfn.NUMBERVALUE(LEFT(S452,FIND("-",S452)-1)),A2_SaLi!$B$8:$E$507,4,0),IFERROR(VLOOKUP(LEFT(S452,FIND("-",S452)-1),A2_SaLi!$B$8:$E$507,4,0),""))</f>
        <v/>
      </c>
      <c r="U452" s="478"/>
      <c r="V452" s="450"/>
      <c r="W452" s="387" t="str">
        <f>IFERROR(VLOOKUP(_xlfn.NUMBERVALUE(LEFT(V452,FIND("-",V452)-1)),A2_SaLi!$B$8:$E$507,4,0),IFERROR(VLOOKUP(LEFT(V452,FIND("-",V452)-1),A2_SaLi!$B$8:$E$507,4,0),""))</f>
        <v/>
      </c>
      <c r="X452" s="383"/>
      <c r="Y452" s="450"/>
      <c r="Z452" s="387" t="str">
        <f>IFERROR(VLOOKUP(_xlfn.NUMBERVALUE(LEFT(Y452,FIND("-",Y452)-1)),A2_SaLi!$B$8:$E$507,4,0),IFERROR(VLOOKUP(LEFT(Y452,FIND("-",Y452)-1),A2_SaLi!$B$8:$E$507,4,0),""))</f>
        <v/>
      </c>
      <c r="AA452" s="383"/>
      <c r="AB452" s="450"/>
      <c r="AC452" s="387" t="str">
        <f>IFERROR(VLOOKUP(_xlfn.NUMBERVALUE(LEFT(AB452,FIND("-",AB452)-1)),A2_SaLi!$B$8:$E$507,4,0),IFERROR(VLOOKUP(LEFT(AB452,FIND("-",AB452)-1),A2_SaLi!$B$8:$E$507,4,0),""))</f>
        <v/>
      </c>
      <c r="AD452" s="465"/>
    </row>
    <row r="453" spans="1:30" x14ac:dyDescent="0.25">
      <c r="A453" s="269"/>
      <c r="B453" s="54"/>
      <c r="C453" s="54"/>
      <c r="D453" s="274"/>
      <c r="E453" s="450"/>
      <c r="F453" s="383"/>
      <c r="G453" s="383"/>
      <c r="H453" s="383"/>
      <c r="I453" s="383"/>
      <c r="J453" s="478"/>
      <c r="K453" s="381">
        <f t="shared" si="13"/>
        <v>0</v>
      </c>
      <c r="L453" s="450"/>
      <c r="M453" s="383"/>
      <c r="N453" s="383"/>
      <c r="O453" s="383"/>
      <c r="P453" s="383"/>
      <c r="Q453" s="478"/>
      <c r="R453" s="381">
        <f t="shared" si="14"/>
        <v>0</v>
      </c>
      <c r="S453" s="450"/>
      <c r="T453" s="387" t="str">
        <f>IFERROR(VLOOKUP(_xlfn.NUMBERVALUE(LEFT(S453,FIND("-",S453)-1)),A2_SaLi!$B$8:$E$507,4,0),IFERROR(VLOOKUP(LEFT(S453,FIND("-",S453)-1),A2_SaLi!$B$8:$E$507,4,0),""))</f>
        <v/>
      </c>
      <c r="U453" s="478"/>
      <c r="V453" s="450"/>
      <c r="W453" s="387" t="str">
        <f>IFERROR(VLOOKUP(_xlfn.NUMBERVALUE(LEFT(V453,FIND("-",V453)-1)),A2_SaLi!$B$8:$E$507,4,0),IFERROR(VLOOKUP(LEFT(V453,FIND("-",V453)-1),A2_SaLi!$B$8:$E$507,4,0),""))</f>
        <v/>
      </c>
      <c r="X453" s="383"/>
      <c r="Y453" s="450"/>
      <c r="Z453" s="387" t="str">
        <f>IFERROR(VLOOKUP(_xlfn.NUMBERVALUE(LEFT(Y453,FIND("-",Y453)-1)),A2_SaLi!$B$8:$E$507,4,0),IFERROR(VLOOKUP(LEFT(Y453,FIND("-",Y453)-1),A2_SaLi!$B$8:$E$507,4,0),""))</f>
        <v/>
      </c>
      <c r="AA453" s="383"/>
      <c r="AB453" s="450"/>
      <c r="AC453" s="387" t="str">
        <f>IFERROR(VLOOKUP(_xlfn.NUMBERVALUE(LEFT(AB453,FIND("-",AB453)-1)),A2_SaLi!$B$8:$E$507,4,0),IFERROR(VLOOKUP(LEFT(AB453,FIND("-",AB453)-1),A2_SaLi!$B$8:$E$507,4,0),""))</f>
        <v/>
      </c>
      <c r="AD453" s="465"/>
    </row>
    <row r="454" spans="1:30" x14ac:dyDescent="0.25">
      <c r="A454" s="269"/>
      <c r="B454" s="54"/>
      <c r="C454" s="54"/>
      <c r="D454" s="274"/>
      <c r="E454" s="450"/>
      <c r="F454" s="383"/>
      <c r="G454" s="383"/>
      <c r="H454" s="383"/>
      <c r="I454" s="383"/>
      <c r="J454" s="478"/>
      <c r="K454" s="381">
        <f t="shared" ref="K454:K517" si="15">E454-F454-G454+H454+I454+J454</f>
        <v>0</v>
      </c>
      <c r="L454" s="450"/>
      <c r="M454" s="383"/>
      <c r="N454" s="383"/>
      <c r="O454" s="383"/>
      <c r="P454" s="383"/>
      <c r="Q454" s="478"/>
      <c r="R454" s="381">
        <f t="shared" ref="R454:R517" si="16">L454-M454-N454+O454+P454+Q454</f>
        <v>0</v>
      </c>
      <c r="S454" s="450"/>
      <c r="T454" s="387" t="str">
        <f>IFERROR(VLOOKUP(_xlfn.NUMBERVALUE(LEFT(S454,FIND("-",S454)-1)),A2_SaLi!$B$8:$E$507,4,0),IFERROR(VLOOKUP(LEFT(S454,FIND("-",S454)-1),A2_SaLi!$B$8:$E$507,4,0),""))</f>
        <v/>
      </c>
      <c r="U454" s="478"/>
      <c r="V454" s="450"/>
      <c r="W454" s="387" t="str">
        <f>IFERROR(VLOOKUP(_xlfn.NUMBERVALUE(LEFT(V454,FIND("-",V454)-1)),A2_SaLi!$B$8:$E$507,4,0),IFERROR(VLOOKUP(LEFT(V454,FIND("-",V454)-1),A2_SaLi!$B$8:$E$507,4,0),""))</f>
        <v/>
      </c>
      <c r="X454" s="383"/>
      <c r="Y454" s="450"/>
      <c r="Z454" s="387" t="str">
        <f>IFERROR(VLOOKUP(_xlfn.NUMBERVALUE(LEFT(Y454,FIND("-",Y454)-1)),A2_SaLi!$B$8:$E$507,4,0),IFERROR(VLOOKUP(LEFT(Y454,FIND("-",Y454)-1),A2_SaLi!$B$8:$E$507,4,0),""))</f>
        <v/>
      </c>
      <c r="AA454" s="383"/>
      <c r="AB454" s="450"/>
      <c r="AC454" s="387" t="str">
        <f>IFERROR(VLOOKUP(_xlfn.NUMBERVALUE(LEFT(AB454,FIND("-",AB454)-1)),A2_SaLi!$B$8:$E$507,4,0),IFERROR(VLOOKUP(LEFT(AB454,FIND("-",AB454)-1),A2_SaLi!$B$8:$E$507,4,0),""))</f>
        <v/>
      </c>
      <c r="AD454" s="465"/>
    </row>
    <row r="455" spans="1:30" x14ac:dyDescent="0.25">
      <c r="A455" s="269"/>
      <c r="B455" s="54"/>
      <c r="C455" s="54"/>
      <c r="D455" s="274"/>
      <c r="E455" s="450"/>
      <c r="F455" s="383"/>
      <c r="G455" s="383"/>
      <c r="H455" s="383"/>
      <c r="I455" s="383"/>
      <c r="J455" s="478"/>
      <c r="K455" s="381">
        <f t="shared" si="15"/>
        <v>0</v>
      </c>
      <c r="L455" s="450"/>
      <c r="M455" s="383"/>
      <c r="N455" s="383"/>
      <c r="O455" s="383"/>
      <c r="P455" s="383"/>
      <c r="Q455" s="478"/>
      <c r="R455" s="381">
        <f t="shared" si="16"/>
        <v>0</v>
      </c>
      <c r="S455" s="450"/>
      <c r="T455" s="387" t="str">
        <f>IFERROR(VLOOKUP(_xlfn.NUMBERVALUE(LEFT(S455,FIND("-",S455)-1)),A2_SaLi!$B$8:$E$507,4,0),IFERROR(VLOOKUP(LEFT(S455,FIND("-",S455)-1),A2_SaLi!$B$8:$E$507,4,0),""))</f>
        <v/>
      </c>
      <c r="U455" s="478"/>
      <c r="V455" s="450"/>
      <c r="W455" s="387" t="str">
        <f>IFERROR(VLOOKUP(_xlfn.NUMBERVALUE(LEFT(V455,FIND("-",V455)-1)),A2_SaLi!$B$8:$E$507,4,0),IFERROR(VLOOKUP(LEFT(V455,FIND("-",V455)-1),A2_SaLi!$B$8:$E$507,4,0),""))</f>
        <v/>
      </c>
      <c r="X455" s="383"/>
      <c r="Y455" s="450"/>
      <c r="Z455" s="387" t="str">
        <f>IFERROR(VLOOKUP(_xlfn.NUMBERVALUE(LEFT(Y455,FIND("-",Y455)-1)),A2_SaLi!$B$8:$E$507,4,0),IFERROR(VLOOKUP(LEFT(Y455,FIND("-",Y455)-1),A2_SaLi!$B$8:$E$507,4,0),""))</f>
        <v/>
      </c>
      <c r="AA455" s="383"/>
      <c r="AB455" s="450"/>
      <c r="AC455" s="387" t="str">
        <f>IFERROR(VLOOKUP(_xlfn.NUMBERVALUE(LEFT(AB455,FIND("-",AB455)-1)),A2_SaLi!$B$8:$E$507,4,0),IFERROR(VLOOKUP(LEFT(AB455,FIND("-",AB455)-1),A2_SaLi!$B$8:$E$507,4,0),""))</f>
        <v/>
      </c>
      <c r="AD455" s="465"/>
    </row>
    <row r="456" spans="1:30" x14ac:dyDescent="0.25">
      <c r="A456" s="269"/>
      <c r="B456" s="54"/>
      <c r="C456" s="54"/>
      <c r="D456" s="274"/>
      <c r="E456" s="450"/>
      <c r="F456" s="383"/>
      <c r="G456" s="383"/>
      <c r="H456" s="383"/>
      <c r="I456" s="383"/>
      <c r="J456" s="478"/>
      <c r="K456" s="381">
        <f t="shared" si="15"/>
        <v>0</v>
      </c>
      <c r="L456" s="450"/>
      <c r="M456" s="383"/>
      <c r="N456" s="383"/>
      <c r="O456" s="383"/>
      <c r="P456" s="383"/>
      <c r="Q456" s="478"/>
      <c r="R456" s="381">
        <f t="shared" si="16"/>
        <v>0</v>
      </c>
      <c r="S456" s="450"/>
      <c r="T456" s="387" t="str">
        <f>IFERROR(VLOOKUP(_xlfn.NUMBERVALUE(LEFT(S456,FIND("-",S456)-1)),A2_SaLi!$B$8:$E$507,4,0),IFERROR(VLOOKUP(LEFT(S456,FIND("-",S456)-1),A2_SaLi!$B$8:$E$507,4,0),""))</f>
        <v/>
      </c>
      <c r="U456" s="478"/>
      <c r="V456" s="450"/>
      <c r="W456" s="387" t="str">
        <f>IFERROR(VLOOKUP(_xlfn.NUMBERVALUE(LEFT(V456,FIND("-",V456)-1)),A2_SaLi!$B$8:$E$507,4,0),IFERROR(VLOOKUP(LEFT(V456,FIND("-",V456)-1),A2_SaLi!$B$8:$E$507,4,0),""))</f>
        <v/>
      </c>
      <c r="X456" s="383"/>
      <c r="Y456" s="450"/>
      <c r="Z456" s="387" t="str">
        <f>IFERROR(VLOOKUP(_xlfn.NUMBERVALUE(LEFT(Y456,FIND("-",Y456)-1)),A2_SaLi!$B$8:$E$507,4,0),IFERROR(VLOOKUP(LEFT(Y456,FIND("-",Y456)-1),A2_SaLi!$B$8:$E$507,4,0),""))</f>
        <v/>
      </c>
      <c r="AA456" s="383"/>
      <c r="AB456" s="450"/>
      <c r="AC456" s="387" t="str">
        <f>IFERROR(VLOOKUP(_xlfn.NUMBERVALUE(LEFT(AB456,FIND("-",AB456)-1)),A2_SaLi!$B$8:$E$507,4,0),IFERROR(VLOOKUP(LEFT(AB456,FIND("-",AB456)-1),A2_SaLi!$B$8:$E$507,4,0),""))</f>
        <v/>
      </c>
      <c r="AD456" s="465"/>
    </row>
    <row r="457" spans="1:30" x14ac:dyDescent="0.25">
      <c r="A457" s="269"/>
      <c r="B457" s="54"/>
      <c r="C457" s="54"/>
      <c r="D457" s="274"/>
      <c r="E457" s="450"/>
      <c r="F457" s="383"/>
      <c r="G457" s="383"/>
      <c r="H457" s="383"/>
      <c r="I457" s="383"/>
      <c r="J457" s="478"/>
      <c r="K457" s="381">
        <f t="shared" si="15"/>
        <v>0</v>
      </c>
      <c r="L457" s="450"/>
      <c r="M457" s="383"/>
      <c r="N457" s="383"/>
      <c r="O457" s="383"/>
      <c r="P457" s="383"/>
      <c r="Q457" s="478"/>
      <c r="R457" s="381">
        <f t="shared" si="16"/>
        <v>0</v>
      </c>
      <c r="S457" s="450"/>
      <c r="T457" s="387" t="str">
        <f>IFERROR(VLOOKUP(_xlfn.NUMBERVALUE(LEFT(S457,FIND("-",S457)-1)),A2_SaLi!$B$8:$E$507,4,0),IFERROR(VLOOKUP(LEFT(S457,FIND("-",S457)-1),A2_SaLi!$B$8:$E$507,4,0),""))</f>
        <v/>
      </c>
      <c r="U457" s="478"/>
      <c r="V457" s="450"/>
      <c r="W457" s="387" t="str">
        <f>IFERROR(VLOOKUP(_xlfn.NUMBERVALUE(LEFT(V457,FIND("-",V457)-1)),A2_SaLi!$B$8:$E$507,4,0),IFERROR(VLOOKUP(LEFT(V457,FIND("-",V457)-1),A2_SaLi!$B$8:$E$507,4,0),""))</f>
        <v/>
      </c>
      <c r="X457" s="383"/>
      <c r="Y457" s="450"/>
      <c r="Z457" s="387" t="str">
        <f>IFERROR(VLOOKUP(_xlfn.NUMBERVALUE(LEFT(Y457,FIND("-",Y457)-1)),A2_SaLi!$B$8:$E$507,4,0),IFERROR(VLOOKUP(LEFT(Y457,FIND("-",Y457)-1),A2_SaLi!$B$8:$E$507,4,0),""))</f>
        <v/>
      </c>
      <c r="AA457" s="383"/>
      <c r="AB457" s="450"/>
      <c r="AC457" s="387" t="str">
        <f>IFERROR(VLOOKUP(_xlfn.NUMBERVALUE(LEFT(AB457,FIND("-",AB457)-1)),A2_SaLi!$B$8:$E$507,4,0),IFERROR(VLOOKUP(LEFT(AB457,FIND("-",AB457)-1),A2_SaLi!$B$8:$E$507,4,0),""))</f>
        <v/>
      </c>
      <c r="AD457" s="465"/>
    </row>
    <row r="458" spans="1:30" x14ac:dyDescent="0.25">
      <c r="A458" s="269"/>
      <c r="B458" s="54"/>
      <c r="C458" s="54"/>
      <c r="D458" s="274"/>
      <c r="E458" s="450"/>
      <c r="F458" s="383"/>
      <c r="G458" s="383"/>
      <c r="H458" s="383"/>
      <c r="I458" s="383"/>
      <c r="J458" s="478"/>
      <c r="K458" s="381">
        <f t="shared" si="15"/>
        <v>0</v>
      </c>
      <c r="L458" s="450"/>
      <c r="M458" s="383"/>
      <c r="N458" s="383"/>
      <c r="O458" s="383"/>
      <c r="P458" s="383"/>
      <c r="Q458" s="478"/>
      <c r="R458" s="381">
        <f t="shared" si="16"/>
        <v>0</v>
      </c>
      <c r="S458" s="450"/>
      <c r="T458" s="387" t="str">
        <f>IFERROR(VLOOKUP(_xlfn.NUMBERVALUE(LEFT(S458,FIND("-",S458)-1)),A2_SaLi!$B$8:$E$507,4,0),IFERROR(VLOOKUP(LEFT(S458,FIND("-",S458)-1),A2_SaLi!$B$8:$E$507,4,0),""))</f>
        <v/>
      </c>
      <c r="U458" s="478"/>
      <c r="V458" s="450"/>
      <c r="W458" s="387" t="str">
        <f>IFERROR(VLOOKUP(_xlfn.NUMBERVALUE(LEFT(V458,FIND("-",V458)-1)),A2_SaLi!$B$8:$E$507,4,0),IFERROR(VLOOKUP(LEFT(V458,FIND("-",V458)-1),A2_SaLi!$B$8:$E$507,4,0),""))</f>
        <v/>
      </c>
      <c r="X458" s="383"/>
      <c r="Y458" s="450"/>
      <c r="Z458" s="387" t="str">
        <f>IFERROR(VLOOKUP(_xlfn.NUMBERVALUE(LEFT(Y458,FIND("-",Y458)-1)),A2_SaLi!$B$8:$E$507,4,0),IFERROR(VLOOKUP(LEFT(Y458,FIND("-",Y458)-1),A2_SaLi!$B$8:$E$507,4,0),""))</f>
        <v/>
      </c>
      <c r="AA458" s="383"/>
      <c r="AB458" s="450"/>
      <c r="AC458" s="387" t="str">
        <f>IFERROR(VLOOKUP(_xlfn.NUMBERVALUE(LEFT(AB458,FIND("-",AB458)-1)),A2_SaLi!$B$8:$E$507,4,0),IFERROR(VLOOKUP(LEFT(AB458,FIND("-",AB458)-1),A2_SaLi!$B$8:$E$507,4,0),""))</f>
        <v/>
      </c>
      <c r="AD458" s="465"/>
    </row>
    <row r="459" spans="1:30" x14ac:dyDescent="0.25">
      <c r="A459" s="269"/>
      <c r="B459" s="54"/>
      <c r="C459" s="54"/>
      <c r="D459" s="274"/>
      <c r="E459" s="450"/>
      <c r="F459" s="383"/>
      <c r="G459" s="383"/>
      <c r="H459" s="383"/>
      <c r="I459" s="383"/>
      <c r="J459" s="478"/>
      <c r="K459" s="381">
        <f t="shared" si="15"/>
        <v>0</v>
      </c>
      <c r="L459" s="450"/>
      <c r="M459" s="383"/>
      <c r="N459" s="383"/>
      <c r="O459" s="383"/>
      <c r="P459" s="383"/>
      <c r="Q459" s="478"/>
      <c r="R459" s="381">
        <f t="shared" si="16"/>
        <v>0</v>
      </c>
      <c r="S459" s="450"/>
      <c r="T459" s="387" t="str">
        <f>IFERROR(VLOOKUP(_xlfn.NUMBERVALUE(LEFT(S459,FIND("-",S459)-1)),A2_SaLi!$B$8:$E$507,4,0),IFERROR(VLOOKUP(LEFT(S459,FIND("-",S459)-1),A2_SaLi!$B$8:$E$507,4,0),""))</f>
        <v/>
      </c>
      <c r="U459" s="478"/>
      <c r="V459" s="450"/>
      <c r="W459" s="387" t="str">
        <f>IFERROR(VLOOKUP(_xlfn.NUMBERVALUE(LEFT(V459,FIND("-",V459)-1)),A2_SaLi!$B$8:$E$507,4,0),IFERROR(VLOOKUP(LEFT(V459,FIND("-",V459)-1),A2_SaLi!$B$8:$E$507,4,0),""))</f>
        <v/>
      </c>
      <c r="X459" s="383"/>
      <c r="Y459" s="450"/>
      <c r="Z459" s="387" t="str">
        <f>IFERROR(VLOOKUP(_xlfn.NUMBERVALUE(LEFT(Y459,FIND("-",Y459)-1)),A2_SaLi!$B$8:$E$507,4,0),IFERROR(VLOOKUP(LEFT(Y459,FIND("-",Y459)-1),A2_SaLi!$B$8:$E$507,4,0),""))</f>
        <v/>
      </c>
      <c r="AA459" s="383"/>
      <c r="AB459" s="450"/>
      <c r="AC459" s="387" t="str">
        <f>IFERROR(VLOOKUP(_xlfn.NUMBERVALUE(LEFT(AB459,FIND("-",AB459)-1)),A2_SaLi!$B$8:$E$507,4,0),IFERROR(VLOOKUP(LEFT(AB459,FIND("-",AB459)-1),A2_SaLi!$B$8:$E$507,4,0),""))</f>
        <v/>
      </c>
      <c r="AD459" s="465"/>
    </row>
    <row r="460" spans="1:30" x14ac:dyDescent="0.25">
      <c r="A460" s="269"/>
      <c r="B460" s="54"/>
      <c r="C460" s="54"/>
      <c r="D460" s="274"/>
      <c r="E460" s="450"/>
      <c r="F460" s="383"/>
      <c r="G460" s="383"/>
      <c r="H460" s="383"/>
      <c r="I460" s="383"/>
      <c r="J460" s="478"/>
      <c r="K460" s="381">
        <f t="shared" si="15"/>
        <v>0</v>
      </c>
      <c r="L460" s="450"/>
      <c r="M460" s="383"/>
      <c r="N460" s="383"/>
      <c r="O460" s="383"/>
      <c r="P460" s="383"/>
      <c r="Q460" s="478"/>
      <c r="R460" s="381">
        <f t="shared" si="16"/>
        <v>0</v>
      </c>
      <c r="S460" s="450"/>
      <c r="T460" s="387" t="str">
        <f>IFERROR(VLOOKUP(_xlfn.NUMBERVALUE(LEFT(S460,FIND("-",S460)-1)),A2_SaLi!$B$8:$E$507,4,0),IFERROR(VLOOKUP(LEFT(S460,FIND("-",S460)-1),A2_SaLi!$B$8:$E$507,4,0),""))</f>
        <v/>
      </c>
      <c r="U460" s="478"/>
      <c r="V460" s="450"/>
      <c r="W460" s="387" t="str">
        <f>IFERROR(VLOOKUP(_xlfn.NUMBERVALUE(LEFT(V460,FIND("-",V460)-1)),A2_SaLi!$B$8:$E$507,4,0),IFERROR(VLOOKUP(LEFT(V460,FIND("-",V460)-1),A2_SaLi!$B$8:$E$507,4,0),""))</f>
        <v/>
      </c>
      <c r="X460" s="383"/>
      <c r="Y460" s="450"/>
      <c r="Z460" s="387" t="str">
        <f>IFERROR(VLOOKUP(_xlfn.NUMBERVALUE(LEFT(Y460,FIND("-",Y460)-1)),A2_SaLi!$B$8:$E$507,4,0),IFERROR(VLOOKUP(LEFT(Y460,FIND("-",Y460)-1),A2_SaLi!$B$8:$E$507,4,0),""))</f>
        <v/>
      </c>
      <c r="AA460" s="383"/>
      <c r="AB460" s="450"/>
      <c r="AC460" s="387" t="str">
        <f>IFERROR(VLOOKUP(_xlfn.NUMBERVALUE(LEFT(AB460,FIND("-",AB460)-1)),A2_SaLi!$B$8:$E$507,4,0),IFERROR(VLOOKUP(LEFT(AB460,FIND("-",AB460)-1),A2_SaLi!$B$8:$E$507,4,0),""))</f>
        <v/>
      </c>
      <c r="AD460" s="465"/>
    </row>
    <row r="461" spans="1:30" x14ac:dyDescent="0.25">
      <c r="A461" s="269"/>
      <c r="B461" s="54"/>
      <c r="C461" s="54"/>
      <c r="D461" s="274"/>
      <c r="E461" s="450"/>
      <c r="F461" s="383"/>
      <c r="G461" s="383"/>
      <c r="H461" s="383"/>
      <c r="I461" s="383"/>
      <c r="J461" s="478"/>
      <c r="K461" s="381">
        <f t="shared" si="15"/>
        <v>0</v>
      </c>
      <c r="L461" s="450"/>
      <c r="M461" s="383"/>
      <c r="N461" s="383"/>
      <c r="O461" s="383"/>
      <c r="P461" s="383"/>
      <c r="Q461" s="478"/>
      <c r="R461" s="381">
        <f t="shared" si="16"/>
        <v>0</v>
      </c>
      <c r="S461" s="450"/>
      <c r="T461" s="387" t="str">
        <f>IFERROR(VLOOKUP(_xlfn.NUMBERVALUE(LEFT(S461,FIND("-",S461)-1)),A2_SaLi!$B$8:$E$507,4,0),IFERROR(VLOOKUP(LEFT(S461,FIND("-",S461)-1),A2_SaLi!$B$8:$E$507,4,0),""))</f>
        <v/>
      </c>
      <c r="U461" s="478"/>
      <c r="V461" s="450"/>
      <c r="W461" s="387" t="str">
        <f>IFERROR(VLOOKUP(_xlfn.NUMBERVALUE(LEFT(V461,FIND("-",V461)-1)),A2_SaLi!$B$8:$E$507,4,0),IFERROR(VLOOKUP(LEFT(V461,FIND("-",V461)-1),A2_SaLi!$B$8:$E$507,4,0),""))</f>
        <v/>
      </c>
      <c r="X461" s="383"/>
      <c r="Y461" s="450"/>
      <c r="Z461" s="387" t="str">
        <f>IFERROR(VLOOKUP(_xlfn.NUMBERVALUE(LEFT(Y461,FIND("-",Y461)-1)),A2_SaLi!$B$8:$E$507,4,0),IFERROR(VLOOKUP(LEFT(Y461,FIND("-",Y461)-1),A2_SaLi!$B$8:$E$507,4,0),""))</f>
        <v/>
      </c>
      <c r="AA461" s="383"/>
      <c r="AB461" s="450"/>
      <c r="AC461" s="387" t="str">
        <f>IFERROR(VLOOKUP(_xlfn.NUMBERVALUE(LEFT(AB461,FIND("-",AB461)-1)),A2_SaLi!$B$8:$E$507,4,0),IFERROR(VLOOKUP(LEFT(AB461,FIND("-",AB461)-1),A2_SaLi!$B$8:$E$507,4,0),""))</f>
        <v/>
      </c>
      <c r="AD461" s="465"/>
    </row>
    <row r="462" spans="1:30" x14ac:dyDescent="0.25">
      <c r="A462" s="269"/>
      <c r="B462" s="54"/>
      <c r="C462" s="54"/>
      <c r="D462" s="274"/>
      <c r="E462" s="450"/>
      <c r="F462" s="383"/>
      <c r="G462" s="383"/>
      <c r="H462" s="383"/>
      <c r="I462" s="383"/>
      <c r="J462" s="478"/>
      <c r="K462" s="381">
        <f t="shared" si="15"/>
        <v>0</v>
      </c>
      <c r="L462" s="450"/>
      <c r="M462" s="383"/>
      <c r="N462" s="383"/>
      <c r="O462" s="383"/>
      <c r="P462" s="383"/>
      <c r="Q462" s="478"/>
      <c r="R462" s="381">
        <f t="shared" si="16"/>
        <v>0</v>
      </c>
      <c r="S462" s="450"/>
      <c r="T462" s="387" t="str">
        <f>IFERROR(VLOOKUP(_xlfn.NUMBERVALUE(LEFT(S462,FIND("-",S462)-1)),A2_SaLi!$B$8:$E$507,4,0),IFERROR(VLOOKUP(LEFT(S462,FIND("-",S462)-1),A2_SaLi!$B$8:$E$507,4,0),""))</f>
        <v/>
      </c>
      <c r="U462" s="478"/>
      <c r="V462" s="450"/>
      <c r="W462" s="387" t="str">
        <f>IFERROR(VLOOKUP(_xlfn.NUMBERVALUE(LEFT(V462,FIND("-",V462)-1)),A2_SaLi!$B$8:$E$507,4,0),IFERROR(VLOOKUP(LEFT(V462,FIND("-",V462)-1),A2_SaLi!$B$8:$E$507,4,0),""))</f>
        <v/>
      </c>
      <c r="X462" s="383"/>
      <c r="Y462" s="450"/>
      <c r="Z462" s="387" t="str">
        <f>IFERROR(VLOOKUP(_xlfn.NUMBERVALUE(LEFT(Y462,FIND("-",Y462)-1)),A2_SaLi!$B$8:$E$507,4,0),IFERROR(VLOOKUP(LEFT(Y462,FIND("-",Y462)-1),A2_SaLi!$B$8:$E$507,4,0),""))</f>
        <v/>
      </c>
      <c r="AA462" s="383"/>
      <c r="AB462" s="450"/>
      <c r="AC462" s="387" t="str">
        <f>IFERROR(VLOOKUP(_xlfn.NUMBERVALUE(LEFT(AB462,FIND("-",AB462)-1)),A2_SaLi!$B$8:$E$507,4,0),IFERROR(VLOOKUP(LEFT(AB462,FIND("-",AB462)-1),A2_SaLi!$B$8:$E$507,4,0),""))</f>
        <v/>
      </c>
      <c r="AD462" s="465"/>
    </row>
    <row r="463" spans="1:30" x14ac:dyDescent="0.25">
      <c r="A463" s="269"/>
      <c r="B463" s="54"/>
      <c r="C463" s="54"/>
      <c r="D463" s="274"/>
      <c r="E463" s="450"/>
      <c r="F463" s="383"/>
      <c r="G463" s="383"/>
      <c r="H463" s="383"/>
      <c r="I463" s="383"/>
      <c r="J463" s="478"/>
      <c r="K463" s="381">
        <f t="shared" si="15"/>
        <v>0</v>
      </c>
      <c r="L463" s="450"/>
      <c r="M463" s="383"/>
      <c r="N463" s="383"/>
      <c r="O463" s="383"/>
      <c r="P463" s="383"/>
      <c r="Q463" s="478"/>
      <c r="R463" s="381">
        <f t="shared" si="16"/>
        <v>0</v>
      </c>
      <c r="S463" s="450"/>
      <c r="T463" s="387" t="str">
        <f>IFERROR(VLOOKUP(_xlfn.NUMBERVALUE(LEFT(S463,FIND("-",S463)-1)),A2_SaLi!$B$8:$E$507,4,0),IFERROR(VLOOKUP(LEFT(S463,FIND("-",S463)-1),A2_SaLi!$B$8:$E$507,4,0),""))</f>
        <v/>
      </c>
      <c r="U463" s="478"/>
      <c r="V463" s="450"/>
      <c r="W463" s="387" t="str">
        <f>IFERROR(VLOOKUP(_xlfn.NUMBERVALUE(LEFT(V463,FIND("-",V463)-1)),A2_SaLi!$B$8:$E$507,4,0),IFERROR(VLOOKUP(LEFT(V463,FIND("-",V463)-1),A2_SaLi!$B$8:$E$507,4,0),""))</f>
        <v/>
      </c>
      <c r="X463" s="383"/>
      <c r="Y463" s="450"/>
      <c r="Z463" s="387" t="str">
        <f>IFERROR(VLOOKUP(_xlfn.NUMBERVALUE(LEFT(Y463,FIND("-",Y463)-1)),A2_SaLi!$B$8:$E$507,4,0),IFERROR(VLOOKUP(LEFT(Y463,FIND("-",Y463)-1),A2_SaLi!$B$8:$E$507,4,0),""))</f>
        <v/>
      </c>
      <c r="AA463" s="383"/>
      <c r="AB463" s="450"/>
      <c r="AC463" s="387" t="str">
        <f>IFERROR(VLOOKUP(_xlfn.NUMBERVALUE(LEFT(AB463,FIND("-",AB463)-1)),A2_SaLi!$B$8:$E$507,4,0),IFERROR(VLOOKUP(LEFT(AB463,FIND("-",AB463)-1),A2_SaLi!$B$8:$E$507,4,0),""))</f>
        <v/>
      </c>
      <c r="AD463" s="465"/>
    </row>
    <row r="464" spans="1:30" x14ac:dyDescent="0.25">
      <c r="A464" s="269"/>
      <c r="B464" s="54"/>
      <c r="C464" s="54"/>
      <c r="D464" s="274"/>
      <c r="E464" s="450"/>
      <c r="F464" s="383"/>
      <c r="G464" s="383"/>
      <c r="H464" s="383"/>
      <c r="I464" s="383"/>
      <c r="J464" s="478"/>
      <c r="K464" s="381">
        <f t="shared" si="15"/>
        <v>0</v>
      </c>
      <c r="L464" s="450"/>
      <c r="M464" s="383"/>
      <c r="N464" s="383"/>
      <c r="O464" s="383"/>
      <c r="P464" s="383"/>
      <c r="Q464" s="478"/>
      <c r="R464" s="381">
        <f t="shared" si="16"/>
        <v>0</v>
      </c>
      <c r="S464" s="450"/>
      <c r="T464" s="387" t="str">
        <f>IFERROR(VLOOKUP(_xlfn.NUMBERVALUE(LEFT(S464,FIND("-",S464)-1)),A2_SaLi!$B$8:$E$507,4,0),IFERROR(VLOOKUP(LEFT(S464,FIND("-",S464)-1),A2_SaLi!$B$8:$E$507,4,0),""))</f>
        <v/>
      </c>
      <c r="U464" s="478"/>
      <c r="V464" s="450"/>
      <c r="W464" s="387" t="str">
        <f>IFERROR(VLOOKUP(_xlfn.NUMBERVALUE(LEFT(V464,FIND("-",V464)-1)),A2_SaLi!$B$8:$E$507,4,0),IFERROR(VLOOKUP(LEFT(V464,FIND("-",V464)-1),A2_SaLi!$B$8:$E$507,4,0),""))</f>
        <v/>
      </c>
      <c r="X464" s="383"/>
      <c r="Y464" s="450"/>
      <c r="Z464" s="387" t="str">
        <f>IFERROR(VLOOKUP(_xlfn.NUMBERVALUE(LEFT(Y464,FIND("-",Y464)-1)),A2_SaLi!$B$8:$E$507,4,0),IFERROR(VLOOKUP(LEFT(Y464,FIND("-",Y464)-1),A2_SaLi!$B$8:$E$507,4,0),""))</f>
        <v/>
      </c>
      <c r="AA464" s="383"/>
      <c r="AB464" s="450"/>
      <c r="AC464" s="387" t="str">
        <f>IFERROR(VLOOKUP(_xlfn.NUMBERVALUE(LEFT(AB464,FIND("-",AB464)-1)),A2_SaLi!$B$8:$E$507,4,0),IFERROR(VLOOKUP(LEFT(AB464,FIND("-",AB464)-1),A2_SaLi!$B$8:$E$507,4,0),""))</f>
        <v/>
      </c>
      <c r="AD464" s="465"/>
    </row>
    <row r="465" spans="1:30" x14ac:dyDescent="0.25">
      <c r="A465" s="269"/>
      <c r="B465" s="54"/>
      <c r="C465" s="54"/>
      <c r="D465" s="274"/>
      <c r="E465" s="450"/>
      <c r="F465" s="383"/>
      <c r="G465" s="383"/>
      <c r="H465" s="383"/>
      <c r="I465" s="383"/>
      <c r="J465" s="478"/>
      <c r="K465" s="381">
        <f t="shared" si="15"/>
        <v>0</v>
      </c>
      <c r="L465" s="450"/>
      <c r="M465" s="383"/>
      <c r="N465" s="383"/>
      <c r="O465" s="383"/>
      <c r="P465" s="383"/>
      <c r="Q465" s="478"/>
      <c r="R465" s="381">
        <f t="shared" si="16"/>
        <v>0</v>
      </c>
      <c r="S465" s="450"/>
      <c r="T465" s="387" t="str">
        <f>IFERROR(VLOOKUP(_xlfn.NUMBERVALUE(LEFT(S465,FIND("-",S465)-1)),A2_SaLi!$B$8:$E$507,4,0),IFERROR(VLOOKUP(LEFT(S465,FIND("-",S465)-1),A2_SaLi!$B$8:$E$507,4,0),""))</f>
        <v/>
      </c>
      <c r="U465" s="478"/>
      <c r="V465" s="450"/>
      <c r="W465" s="387" t="str">
        <f>IFERROR(VLOOKUP(_xlfn.NUMBERVALUE(LEFT(V465,FIND("-",V465)-1)),A2_SaLi!$B$8:$E$507,4,0),IFERROR(VLOOKUP(LEFT(V465,FIND("-",V465)-1),A2_SaLi!$B$8:$E$507,4,0),""))</f>
        <v/>
      </c>
      <c r="X465" s="383"/>
      <c r="Y465" s="450"/>
      <c r="Z465" s="387" t="str">
        <f>IFERROR(VLOOKUP(_xlfn.NUMBERVALUE(LEFT(Y465,FIND("-",Y465)-1)),A2_SaLi!$B$8:$E$507,4,0),IFERROR(VLOOKUP(LEFT(Y465,FIND("-",Y465)-1),A2_SaLi!$B$8:$E$507,4,0),""))</f>
        <v/>
      </c>
      <c r="AA465" s="383"/>
      <c r="AB465" s="450"/>
      <c r="AC465" s="387" t="str">
        <f>IFERROR(VLOOKUP(_xlfn.NUMBERVALUE(LEFT(AB465,FIND("-",AB465)-1)),A2_SaLi!$B$8:$E$507,4,0),IFERROR(VLOOKUP(LEFT(AB465,FIND("-",AB465)-1),A2_SaLi!$B$8:$E$507,4,0),""))</f>
        <v/>
      </c>
      <c r="AD465" s="465"/>
    </row>
    <row r="466" spans="1:30" x14ac:dyDescent="0.25">
      <c r="A466" s="269"/>
      <c r="B466" s="54"/>
      <c r="C466" s="54"/>
      <c r="D466" s="274"/>
      <c r="E466" s="450"/>
      <c r="F466" s="383"/>
      <c r="G466" s="383"/>
      <c r="H466" s="383"/>
      <c r="I466" s="383"/>
      <c r="J466" s="478"/>
      <c r="K466" s="381">
        <f t="shared" si="15"/>
        <v>0</v>
      </c>
      <c r="L466" s="450"/>
      <c r="M466" s="383"/>
      <c r="N466" s="383"/>
      <c r="O466" s="383"/>
      <c r="P466" s="383"/>
      <c r="Q466" s="478"/>
      <c r="R466" s="381">
        <f t="shared" si="16"/>
        <v>0</v>
      </c>
      <c r="S466" s="450"/>
      <c r="T466" s="387" t="str">
        <f>IFERROR(VLOOKUP(_xlfn.NUMBERVALUE(LEFT(S466,FIND("-",S466)-1)),A2_SaLi!$B$8:$E$507,4,0),IFERROR(VLOOKUP(LEFT(S466,FIND("-",S466)-1),A2_SaLi!$B$8:$E$507,4,0),""))</f>
        <v/>
      </c>
      <c r="U466" s="478"/>
      <c r="V466" s="450"/>
      <c r="W466" s="387" t="str">
        <f>IFERROR(VLOOKUP(_xlfn.NUMBERVALUE(LEFT(V466,FIND("-",V466)-1)),A2_SaLi!$B$8:$E$507,4,0),IFERROR(VLOOKUP(LEFT(V466,FIND("-",V466)-1),A2_SaLi!$B$8:$E$507,4,0),""))</f>
        <v/>
      </c>
      <c r="X466" s="383"/>
      <c r="Y466" s="450"/>
      <c r="Z466" s="387" t="str">
        <f>IFERROR(VLOOKUP(_xlfn.NUMBERVALUE(LEFT(Y466,FIND("-",Y466)-1)),A2_SaLi!$B$8:$E$507,4,0),IFERROR(VLOOKUP(LEFT(Y466,FIND("-",Y466)-1),A2_SaLi!$B$8:$E$507,4,0),""))</f>
        <v/>
      </c>
      <c r="AA466" s="383"/>
      <c r="AB466" s="450"/>
      <c r="AC466" s="387" t="str">
        <f>IFERROR(VLOOKUP(_xlfn.NUMBERVALUE(LEFT(AB466,FIND("-",AB466)-1)),A2_SaLi!$B$8:$E$507,4,0),IFERROR(VLOOKUP(LEFT(AB466,FIND("-",AB466)-1),A2_SaLi!$B$8:$E$507,4,0),""))</f>
        <v/>
      </c>
      <c r="AD466" s="465"/>
    </row>
    <row r="467" spans="1:30" x14ac:dyDescent="0.25">
      <c r="A467" s="269"/>
      <c r="B467" s="54"/>
      <c r="C467" s="54"/>
      <c r="D467" s="274"/>
      <c r="E467" s="450"/>
      <c r="F467" s="383"/>
      <c r="G467" s="383"/>
      <c r="H467" s="383"/>
      <c r="I467" s="383"/>
      <c r="J467" s="478"/>
      <c r="K467" s="381">
        <f t="shared" si="15"/>
        <v>0</v>
      </c>
      <c r="L467" s="450"/>
      <c r="M467" s="383"/>
      <c r="N467" s="383"/>
      <c r="O467" s="383"/>
      <c r="P467" s="383"/>
      <c r="Q467" s="478"/>
      <c r="R467" s="381">
        <f t="shared" si="16"/>
        <v>0</v>
      </c>
      <c r="S467" s="450"/>
      <c r="T467" s="387" t="str">
        <f>IFERROR(VLOOKUP(_xlfn.NUMBERVALUE(LEFT(S467,FIND("-",S467)-1)),A2_SaLi!$B$8:$E$507,4,0),IFERROR(VLOOKUP(LEFT(S467,FIND("-",S467)-1),A2_SaLi!$B$8:$E$507,4,0),""))</f>
        <v/>
      </c>
      <c r="U467" s="478"/>
      <c r="V467" s="450"/>
      <c r="W467" s="387" t="str">
        <f>IFERROR(VLOOKUP(_xlfn.NUMBERVALUE(LEFT(V467,FIND("-",V467)-1)),A2_SaLi!$B$8:$E$507,4,0),IFERROR(VLOOKUP(LEFT(V467,FIND("-",V467)-1),A2_SaLi!$B$8:$E$507,4,0),""))</f>
        <v/>
      </c>
      <c r="X467" s="383"/>
      <c r="Y467" s="450"/>
      <c r="Z467" s="387" t="str">
        <f>IFERROR(VLOOKUP(_xlfn.NUMBERVALUE(LEFT(Y467,FIND("-",Y467)-1)),A2_SaLi!$B$8:$E$507,4,0),IFERROR(VLOOKUP(LEFT(Y467,FIND("-",Y467)-1),A2_SaLi!$B$8:$E$507,4,0),""))</f>
        <v/>
      </c>
      <c r="AA467" s="383"/>
      <c r="AB467" s="450"/>
      <c r="AC467" s="387" t="str">
        <f>IFERROR(VLOOKUP(_xlfn.NUMBERVALUE(LEFT(AB467,FIND("-",AB467)-1)),A2_SaLi!$B$8:$E$507,4,0),IFERROR(VLOOKUP(LEFT(AB467,FIND("-",AB467)-1),A2_SaLi!$B$8:$E$507,4,0),""))</f>
        <v/>
      </c>
      <c r="AD467" s="465"/>
    </row>
    <row r="468" spans="1:30" x14ac:dyDescent="0.25">
      <c r="A468" s="269"/>
      <c r="B468" s="54"/>
      <c r="C468" s="54"/>
      <c r="D468" s="274"/>
      <c r="E468" s="450"/>
      <c r="F468" s="383"/>
      <c r="G468" s="383"/>
      <c r="H468" s="383"/>
      <c r="I468" s="383"/>
      <c r="J468" s="478"/>
      <c r="K468" s="381">
        <f t="shared" si="15"/>
        <v>0</v>
      </c>
      <c r="L468" s="450"/>
      <c r="M468" s="383"/>
      <c r="N468" s="383"/>
      <c r="O468" s="383"/>
      <c r="P468" s="383"/>
      <c r="Q468" s="478"/>
      <c r="R468" s="381">
        <f t="shared" si="16"/>
        <v>0</v>
      </c>
      <c r="S468" s="450"/>
      <c r="T468" s="387" t="str">
        <f>IFERROR(VLOOKUP(_xlfn.NUMBERVALUE(LEFT(S468,FIND("-",S468)-1)),A2_SaLi!$B$8:$E$507,4,0),IFERROR(VLOOKUP(LEFT(S468,FIND("-",S468)-1),A2_SaLi!$B$8:$E$507,4,0),""))</f>
        <v/>
      </c>
      <c r="U468" s="478"/>
      <c r="V468" s="450"/>
      <c r="W468" s="387" t="str">
        <f>IFERROR(VLOOKUP(_xlfn.NUMBERVALUE(LEFT(V468,FIND("-",V468)-1)),A2_SaLi!$B$8:$E$507,4,0),IFERROR(VLOOKUP(LEFT(V468,FIND("-",V468)-1),A2_SaLi!$B$8:$E$507,4,0),""))</f>
        <v/>
      </c>
      <c r="X468" s="383"/>
      <c r="Y468" s="450"/>
      <c r="Z468" s="387" t="str">
        <f>IFERROR(VLOOKUP(_xlfn.NUMBERVALUE(LEFT(Y468,FIND("-",Y468)-1)),A2_SaLi!$B$8:$E$507,4,0),IFERROR(VLOOKUP(LEFT(Y468,FIND("-",Y468)-1),A2_SaLi!$B$8:$E$507,4,0),""))</f>
        <v/>
      </c>
      <c r="AA468" s="383"/>
      <c r="AB468" s="450"/>
      <c r="AC468" s="387" t="str">
        <f>IFERROR(VLOOKUP(_xlfn.NUMBERVALUE(LEFT(AB468,FIND("-",AB468)-1)),A2_SaLi!$B$8:$E$507,4,0),IFERROR(VLOOKUP(LEFT(AB468,FIND("-",AB468)-1),A2_SaLi!$B$8:$E$507,4,0),""))</f>
        <v/>
      </c>
      <c r="AD468" s="465"/>
    </row>
    <row r="469" spans="1:30" x14ac:dyDescent="0.25">
      <c r="A469" s="269"/>
      <c r="B469" s="54"/>
      <c r="C469" s="54"/>
      <c r="D469" s="274"/>
      <c r="E469" s="450"/>
      <c r="F469" s="383"/>
      <c r="G469" s="383"/>
      <c r="H469" s="383"/>
      <c r="I469" s="383"/>
      <c r="J469" s="478"/>
      <c r="K469" s="381">
        <f t="shared" si="15"/>
        <v>0</v>
      </c>
      <c r="L469" s="450"/>
      <c r="M469" s="383"/>
      <c r="N469" s="383"/>
      <c r="O469" s="383"/>
      <c r="P469" s="383"/>
      <c r="Q469" s="478"/>
      <c r="R469" s="381">
        <f t="shared" si="16"/>
        <v>0</v>
      </c>
      <c r="S469" s="450"/>
      <c r="T469" s="387" t="str">
        <f>IFERROR(VLOOKUP(_xlfn.NUMBERVALUE(LEFT(S469,FIND("-",S469)-1)),A2_SaLi!$B$8:$E$507,4,0),IFERROR(VLOOKUP(LEFT(S469,FIND("-",S469)-1),A2_SaLi!$B$8:$E$507,4,0),""))</f>
        <v/>
      </c>
      <c r="U469" s="478"/>
      <c r="V469" s="450"/>
      <c r="W469" s="387" t="str">
        <f>IFERROR(VLOOKUP(_xlfn.NUMBERVALUE(LEFT(V469,FIND("-",V469)-1)),A2_SaLi!$B$8:$E$507,4,0),IFERROR(VLOOKUP(LEFT(V469,FIND("-",V469)-1),A2_SaLi!$B$8:$E$507,4,0),""))</f>
        <v/>
      </c>
      <c r="X469" s="383"/>
      <c r="Y469" s="450"/>
      <c r="Z469" s="387" t="str">
        <f>IFERROR(VLOOKUP(_xlfn.NUMBERVALUE(LEFT(Y469,FIND("-",Y469)-1)),A2_SaLi!$B$8:$E$507,4,0),IFERROR(VLOOKUP(LEFT(Y469,FIND("-",Y469)-1),A2_SaLi!$B$8:$E$507,4,0),""))</f>
        <v/>
      </c>
      <c r="AA469" s="383"/>
      <c r="AB469" s="450"/>
      <c r="AC469" s="387" t="str">
        <f>IFERROR(VLOOKUP(_xlfn.NUMBERVALUE(LEFT(AB469,FIND("-",AB469)-1)),A2_SaLi!$B$8:$E$507,4,0),IFERROR(VLOOKUP(LEFT(AB469,FIND("-",AB469)-1),A2_SaLi!$B$8:$E$507,4,0),""))</f>
        <v/>
      </c>
      <c r="AD469" s="465"/>
    </row>
    <row r="470" spans="1:30" x14ac:dyDescent="0.25">
      <c r="A470" s="269"/>
      <c r="B470" s="54"/>
      <c r="C470" s="54"/>
      <c r="D470" s="274"/>
      <c r="E470" s="450"/>
      <c r="F470" s="383"/>
      <c r="G470" s="383"/>
      <c r="H470" s="383"/>
      <c r="I470" s="383"/>
      <c r="J470" s="478"/>
      <c r="K470" s="381">
        <f t="shared" si="15"/>
        <v>0</v>
      </c>
      <c r="L470" s="450"/>
      <c r="M470" s="383"/>
      <c r="N470" s="383"/>
      <c r="O470" s="383"/>
      <c r="P470" s="383"/>
      <c r="Q470" s="478"/>
      <c r="R470" s="381">
        <f t="shared" si="16"/>
        <v>0</v>
      </c>
      <c r="S470" s="450"/>
      <c r="T470" s="387" t="str">
        <f>IFERROR(VLOOKUP(_xlfn.NUMBERVALUE(LEFT(S470,FIND("-",S470)-1)),A2_SaLi!$B$8:$E$507,4,0),IFERROR(VLOOKUP(LEFT(S470,FIND("-",S470)-1),A2_SaLi!$B$8:$E$507,4,0),""))</f>
        <v/>
      </c>
      <c r="U470" s="478"/>
      <c r="V470" s="450"/>
      <c r="W470" s="387" t="str">
        <f>IFERROR(VLOOKUP(_xlfn.NUMBERVALUE(LEFT(V470,FIND("-",V470)-1)),A2_SaLi!$B$8:$E$507,4,0),IFERROR(VLOOKUP(LEFT(V470,FIND("-",V470)-1),A2_SaLi!$B$8:$E$507,4,0),""))</f>
        <v/>
      </c>
      <c r="X470" s="383"/>
      <c r="Y470" s="450"/>
      <c r="Z470" s="387" t="str">
        <f>IFERROR(VLOOKUP(_xlfn.NUMBERVALUE(LEFT(Y470,FIND("-",Y470)-1)),A2_SaLi!$B$8:$E$507,4,0),IFERROR(VLOOKUP(LEFT(Y470,FIND("-",Y470)-1),A2_SaLi!$B$8:$E$507,4,0),""))</f>
        <v/>
      </c>
      <c r="AA470" s="383"/>
      <c r="AB470" s="450"/>
      <c r="AC470" s="387" t="str">
        <f>IFERROR(VLOOKUP(_xlfn.NUMBERVALUE(LEFT(AB470,FIND("-",AB470)-1)),A2_SaLi!$B$8:$E$507,4,0),IFERROR(VLOOKUP(LEFT(AB470,FIND("-",AB470)-1),A2_SaLi!$B$8:$E$507,4,0),""))</f>
        <v/>
      </c>
      <c r="AD470" s="465"/>
    </row>
    <row r="471" spans="1:30" x14ac:dyDescent="0.25">
      <c r="A471" s="269"/>
      <c r="B471" s="54"/>
      <c r="C471" s="54"/>
      <c r="D471" s="274"/>
      <c r="E471" s="450"/>
      <c r="F471" s="383"/>
      <c r="G471" s="383"/>
      <c r="H471" s="383"/>
      <c r="I471" s="383"/>
      <c r="J471" s="478"/>
      <c r="K471" s="381">
        <f t="shared" si="15"/>
        <v>0</v>
      </c>
      <c r="L471" s="450"/>
      <c r="M471" s="383"/>
      <c r="N471" s="383"/>
      <c r="O471" s="383"/>
      <c r="P471" s="383"/>
      <c r="Q471" s="478"/>
      <c r="R471" s="381">
        <f t="shared" si="16"/>
        <v>0</v>
      </c>
      <c r="S471" s="450"/>
      <c r="T471" s="387" t="str">
        <f>IFERROR(VLOOKUP(_xlfn.NUMBERVALUE(LEFT(S471,FIND("-",S471)-1)),A2_SaLi!$B$8:$E$507,4,0),IFERROR(VLOOKUP(LEFT(S471,FIND("-",S471)-1),A2_SaLi!$B$8:$E$507,4,0),""))</f>
        <v/>
      </c>
      <c r="U471" s="478"/>
      <c r="V471" s="450"/>
      <c r="W471" s="387" t="str">
        <f>IFERROR(VLOOKUP(_xlfn.NUMBERVALUE(LEFT(V471,FIND("-",V471)-1)),A2_SaLi!$B$8:$E$507,4,0),IFERROR(VLOOKUP(LEFT(V471,FIND("-",V471)-1),A2_SaLi!$B$8:$E$507,4,0),""))</f>
        <v/>
      </c>
      <c r="X471" s="383"/>
      <c r="Y471" s="450"/>
      <c r="Z471" s="387" t="str">
        <f>IFERROR(VLOOKUP(_xlfn.NUMBERVALUE(LEFT(Y471,FIND("-",Y471)-1)),A2_SaLi!$B$8:$E$507,4,0),IFERROR(VLOOKUP(LEFT(Y471,FIND("-",Y471)-1),A2_SaLi!$B$8:$E$507,4,0),""))</f>
        <v/>
      </c>
      <c r="AA471" s="383"/>
      <c r="AB471" s="450"/>
      <c r="AC471" s="387" t="str">
        <f>IFERROR(VLOOKUP(_xlfn.NUMBERVALUE(LEFT(AB471,FIND("-",AB471)-1)),A2_SaLi!$B$8:$E$507,4,0),IFERROR(VLOOKUP(LEFT(AB471,FIND("-",AB471)-1),A2_SaLi!$B$8:$E$507,4,0),""))</f>
        <v/>
      </c>
      <c r="AD471" s="465"/>
    </row>
    <row r="472" spans="1:30" x14ac:dyDescent="0.25">
      <c r="A472" s="269"/>
      <c r="B472" s="54"/>
      <c r="C472" s="54"/>
      <c r="D472" s="274"/>
      <c r="E472" s="450"/>
      <c r="F472" s="383"/>
      <c r="G472" s="383"/>
      <c r="H472" s="383"/>
      <c r="I472" s="383"/>
      <c r="J472" s="478"/>
      <c r="K472" s="381">
        <f t="shared" si="15"/>
        <v>0</v>
      </c>
      <c r="L472" s="450"/>
      <c r="M472" s="383"/>
      <c r="N472" s="383"/>
      <c r="O472" s="383"/>
      <c r="P472" s="383"/>
      <c r="Q472" s="478"/>
      <c r="R472" s="381">
        <f t="shared" si="16"/>
        <v>0</v>
      </c>
      <c r="S472" s="450"/>
      <c r="T472" s="387" t="str">
        <f>IFERROR(VLOOKUP(_xlfn.NUMBERVALUE(LEFT(S472,FIND("-",S472)-1)),A2_SaLi!$B$8:$E$507,4,0),IFERROR(VLOOKUP(LEFT(S472,FIND("-",S472)-1),A2_SaLi!$B$8:$E$507,4,0),""))</f>
        <v/>
      </c>
      <c r="U472" s="478"/>
      <c r="V472" s="450"/>
      <c r="W472" s="387" t="str">
        <f>IFERROR(VLOOKUP(_xlfn.NUMBERVALUE(LEFT(V472,FIND("-",V472)-1)),A2_SaLi!$B$8:$E$507,4,0),IFERROR(VLOOKUP(LEFT(V472,FIND("-",V472)-1),A2_SaLi!$B$8:$E$507,4,0),""))</f>
        <v/>
      </c>
      <c r="X472" s="383"/>
      <c r="Y472" s="450"/>
      <c r="Z472" s="387" t="str">
        <f>IFERROR(VLOOKUP(_xlfn.NUMBERVALUE(LEFT(Y472,FIND("-",Y472)-1)),A2_SaLi!$B$8:$E$507,4,0),IFERROR(VLOOKUP(LEFT(Y472,FIND("-",Y472)-1),A2_SaLi!$B$8:$E$507,4,0),""))</f>
        <v/>
      </c>
      <c r="AA472" s="383"/>
      <c r="AB472" s="450"/>
      <c r="AC472" s="387" t="str">
        <f>IFERROR(VLOOKUP(_xlfn.NUMBERVALUE(LEFT(AB472,FIND("-",AB472)-1)),A2_SaLi!$B$8:$E$507,4,0),IFERROR(VLOOKUP(LEFT(AB472,FIND("-",AB472)-1),A2_SaLi!$B$8:$E$507,4,0),""))</f>
        <v/>
      </c>
      <c r="AD472" s="465"/>
    </row>
    <row r="473" spans="1:30" x14ac:dyDescent="0.25">
      <c r="A473" s="269"/>
      <c r="B473" s="54"/>
      <c r="C473" s="54"/>
      <c r="D473" s="274"/>
      <c r="E473" s="450"/>
      <c r="F473" s="383"/>
      <c r="G473" s="383"/>
      <c r="H473" s="383"/>
      <c r="I473" s="383"/>
      <c r="J473" s="478"/>
      <c r="K473" s="381">
        <f t="shared" si="15"/>
        <v>0</v>
      </c>
      <c r="L473" s="450"/>
      <c r="M473" s="383"/>
      <c r="N473" s="383"/>
      <c r="O473" s="383"/>
      <c r="P473" s="383"/>
      <c r="Q473" s="478"/>
      <c r="R473" s="381">
        <f t="shared" si="16"/>
        <v>0</v>
      </c>
      <c r="S473" s="450"/>
      <c r="T473" s="387" t="str">
        <f>IFERROR(VLOOKUP(_xlfn.NUMBERVALUE(LEFT(S473,FIND("-",S473)-1)),A2_SaLi!$B$8:$E$507,4,0),IFERROR(VLOOKUP(LEFT(S473,FIND("-",S473)-1),A2_SaLi!$B$8:$E$507,4,0),""))</f>
        <v/>
      </c>
      <c r="U473" s="478"/>
      <c r="V473" s="450"/>
      <c r="W473" s="387" t="str">
        <f>IFERROR(VLOOKUP(_xlfn.NUMBERVALUE(LEFT(V473,FIND("-",V473)-1)),A2_SaLi!$B$8:$E$507,4,0),IFERROR(VLOOKUP(LEFT(V473,FIND("-",V473)-1),A2_SaLi!$B$8:$E$507,4,0),""))</f>
        <v/>
      </c>
      <c r="X473" s="383"/>
      <c r="Y473" s="450"/>
      <c r="Z473" s="387" t="str">
        <f>IFERROR(VLOOKUP(_xlfn.NUMBERVALUE(LEFT(Y473,FIND("-",Y473)-1)),A2_SaLi!$B$8:$E$507,4,0),IFERROR(VLOOKUP(LEFT(Y473,FIND("-",Y473)-1),A2_SaLi!$B$8:$E$507,4,0),""))</f>
        <v/>
      </c>
      <c r="AA473" s="383"/>
      <c r="AB473" s="450"/>
      <c r="AC473" s="387" t="str">
        <f>IFERROR(VLOOKUP(_xlfn.NUMBERVALUE(LEFT(AB473,FIND("-",AB473)-1)),A2_SaLi!$B$8:$E$507,4,0),IFERROR(VLOOKUP(LEFT(AB473,FIND("-",AB473)-1),A2_SaLi!$B$8:$E$507,4,0),""))</f>
        <v/>
      </c>
      <c r="AD473" s="465"/>
    </row>
    <row r="474" spans="1:30" x14ac:dyDescent="0.25">
      <c r="A474" s="269"/>
      <c r="B474" s="54"/>
      <c r="C474" s="54"/>
      <c r="D474" s="274"/>
      <c r="E474" s="450"/>
      <c r="F474" s="383"/>
      <c r="G474" s="383"/>
      <c r="H474" s="383"/>
      <c r="I474" s="383"/>
      <c r="J474" s="478"/>
      <c r="K474" s="381">
        <f t="shared" si="15"/>
        <v>0</v>
      </c>
      <c r="L474" s="450"/>
      <c r="M474" s="383"/>
      <c r="N474" s="383"/>
      <c r="O474" s="383"/>
      <c r="P474" s="383"/>
      <c r="Q474" s="478"/>
      <c r="R474" s="381">
        <f t="shared" si="16"/>
        <v>0</v>
      </c>
      <c r="S474" s="450"/>
      <c r="T474" s="387" t="str">
        <f>IFERROR(VLOOKUP(_xlfn.NUMBERVALUE(LEFT(S474,FIND("-",S474)-1)),A2_SaLi!$B$8:$E$507,4,0),IFERROR(VLOOKUP(LEFT(S474,FIND("-",S474)-1),A2_SaLi!$B$8:$E$507,4,0),""))</f>
        <v/>
      </c>
      <c r="U474" s="478"/>
      <c r="V474" s="450"/>
      <c r="W474" s="387" t="str">
        <f>IFERROR(VLOOKUP(_xlfn.NUMBERVALUE(LEFT(V474,FIND("-",V474)-1)),A2_SaLi!$B$8:$E$507,4,0),IFERROR(VLOOKUP(LEFT(V474,FIND("-",V474)-1),A2_SaLi!$B$8:$E$507,4,0),""))</f>
        <v/>
      </c>
      <c r="X474" s="383"/>
      <c r="Y474" s="450"/>
      <c r="Z474" s="387" t="str">
        <f>IFERROR(VLOOKUP(_xlfn.NUMBERVALUE(LEFT(Y474,FIND("-",Y474)-1)),A2_SaLi!$B$8:$E$507,4,0),IFERROR(VLOOKUP(LEFT(Y474,FIND("-",Y474)-1),A2_SaLi!$B$8:$E$507,4,0),""))</f>
        <v/>
      </c>
      <c r="AA474" s="383"/>
      <c r="AB474" s="450"/>
      <c r="AC474" s="387" t="str">
        <f>IFERROR(VLOOKUP(_xlfn.NUMBERVALUE(LEFT(AB474,FIND("-",AB474)-1)),A2_SaLi!$B$8:$E$507,4,0),IFERROR(VLOOKUP(LEFT(AB474,FIND("-",AB474)-1),A2_SaLi!$B$8:$E$507,4,0),""))</f>
        <v/>
      </c>
      <c r="AD474" s="465"/>
    </row>
    <row r="475" spans="1:30" x14ac:dyDescent="0.25">
      <c r="A475" s="269"/>
      <c r="B475" s="54"/>
      <c r="C475" s="54"/>
      <c r="D475" s="274"/>
      <c r="E475" s="450"/>
      <c r="F475" s="383"/>
      <c r="G475" s="383"/>
      <c r="H475" s="383"/>
      <c r="I475" s="383"/>
      <c r="J475" s="478"/>
      <c r="K475" s="381">
        <f t="shared" si="15"/>
        <v>0</v>
      </c>
      <c r="L475" s="450"/>
      <c r="M475" s="383"/>
      <c r="N475" s="383"/>
      <c r="O475" s="383"/>
      <c r="P475" s="383"/>
      <c r="Q475" s="478"/>
      <c r="R475" s="381">
        <f t="shared" si="16"/>
        <v>0</v>
      </c>
      <c r="S475" s="450"/>
      <c r="T475" s="387" t="str">
        <f>IFERROR(VLOOKUP(_xlfn.NUMBERVALUE(LEFT(S475,FIND("-",S475)-1)),A2_SaLi!$B$8:$E$507,4,0),IFERROR(VLOOKUP(LEFT(S475,FIND("-",S475)-1),A2_SaLi!$B$8:$E$507,4,0),""))</f>
        <v/>
      </c>
      <c r="U475" s="478"/>
      <c r="V475" s="450"/>
      <c r="W475" s="387" t="str">
        <f>IFERROR(VLOOKUP(_xlfn.NUMBERVALUE(LEFT(V475,FIND("-",V475)-1)),A2_SaLi!$B$8:$E$507,4,0),IFERROR(VLOOKUP(LEFT(V475,FIND("-",V475)-1),A2_SaLi!$B$8:$E$507,4,0),""))</f>
        <v/>
      </c>
      <c r="X475" s="383"/>
      <c r="Y475" s="450"/>
      <c r="Z475" s="387" t="str">
        <f>IFERROR(VLOOKUP(_xlfn.NUMBERVALUE(LEFT(Y475,FIND("-",Y475)-1)),A2_SaLi!$B$8:$E$507,4,0),IFERROR(VLOOKUP(LEFT(Y475,FIND("-",Y475)-1),A2_SaLi!$B$8:$E$507,4,0),""))</f>
        <v/>
      </c>
      <c r="AA475" s="383"/>
      <c r="AB475" s="450"/>
      <c r="AC475" s="387" t="str">
        <f>IFERROR(VLOOKUP(_xlfn.NUMBERVALUE(LEFT(AB475,FIND("-",AB475)-1)),A2_SaLi!$B$8:$E$507,4,0),IFERROR(VLOOKUP(LEFT(AB475,FIND("-",AB475)-1),A2_SaLi!$B$8:$E$507,4,0),""))</f>
        <v/>
      </c>
      <c r="AD475" s="465"/>
    </row>
    <row r="476" spans="1:30" x14ac:dyDescent="0.25">
      <c r="A476" s="269"/>
      <c r="B476" s="54"/>
      <c r="C476" s="54"/>
      <c r="D476" s="274"/>
      <c r="E476" s="450"/>
      <c r="F476" s="383"/>
      <c r="G476" s="383"/>
      <c r="H476" s="383"/>
      <c r="I476" s="383"/>
      <c r="J476" s="478"/>
      <c r="K476" s="381">
        <f t="shared" si="15"/>
        <v>0</v>
      </c>
      <c r="L476" s="450"/>
      <c r="M476" s="383"/>
      <c r="N476" s="383"/>
      <c r="O476" s="383"/>
      <c r="P476" s="383"/>
      <c r="Q476" s="478"/>
      <c r="R476" s="381">
        <f t="shared" si="16"/>
        <v>0</v>
      </c>
      <c r="S476" s="450"/>
      <c r="T476" s="387" t="str">
        <f>IFERROR(VLOOKUP(_xlfn.NUMBERVALUE(LEFT(S476,FIND("-",S476)-1)),A2_SaLi!$B$8:$E$507,4,0),IFERROR(VLOOKUP(LEFT(S476,FIND("-",S476)-1),A2_SaLi!$B$8:$E$507,4,0),""))</f>
        <v/>
      </c>
      <c r="U476" s="478"/>
      <c r="V476" s="450"/>
      <c r="W476" s="387" t="str">
        <f>IFERROR(VLOOKUP(_xlfn.NUMBERVALUE(LEFT(V476,FIND("-",V476)-1)),A2_SaLi!$B$8:$E$507,4,0),IFERROR(VLOOKUP(LEFT(V476,FIND("-",V476)-1),A2_SaLi!$B$8:$E$507,4,0),""))</f>
        <v/>
      </c>
      <c r="X476" s="383"/>
      <c r="Y476" s="450"/>
      <c r="Z476" s="387" t="str">
        <f>IFERROR(VLOOKUP(_xlfn.NUMBERVALUE(LEFT(Y476,FIND("-",Y476)-1)),A2_SaLi!$B$8:$E$507,4,0),IFERROR(VLOOKUP(LEFT(Y476,FIND("-",Y476)-1),A2_SaLi!$B$8:$E$507,4,0),""))</f>
        <v/>
      </c>
      <c r="AA476" s="383"/>
      <c r="AB476" s="450"/>
      <c r="AC476" s="387" t="str">
        <f>IFERROR(VLOOKUP(_xlfn.NUMBERVALUE(LEFT(AB476,FIND("-",AB476)-1)),A2_SaLi!$B$8:$E$507,4,0),IFERROR(VLOOKUP(LEFT(AB476,FIND("-",AB476)-1),A2_SaLi!$B$8:$E$507,4,0),""))</f>
        <v/>
      </c>
      <c r="AD476" s="465"/>
    </row>
    <row r="477" spans="1:30" x14ac:dyDescent="0.25">
      <c r="A477" s="269"/>
      <c r="B477" s="54"/>
      <c r="C477" s="54"/>
      <c r="D477" s="274"/>
      <c r="E477" s="450"/>
      <c r="F477" s="383"/>
      <c r="G477" s="383"/>
      <c r="H477" s="383"/>
      <c r="I477" s="383"/>
      <c r="J477" s="478"/>
      <c r="K477" s="381">
        <f t="shared" si="15"/>
        <v>0</v>
      </c>
      <c r="L477" s="450"/>
      <c r="M477" s="383"/>
      <c r="N477" s="383"/>
      <c r="O477" s="383"/>
      <c r="P477" s="383"/>
      <c r="Q477" s="478"/>
      <c r="R477" s="381">
        <f t="shared" si="16"/>
        <v>0</v>
      </c>
      <c r="S477" s="450"/>
      <c r="T477" s="387" t="str">
        <f>IFERROR(VLOOKUP(_xlfn.NUMBERVALUE(LEFT(S477,FIND("-",S477)-1)),A2_SaLi!$B$8:$E$507,4,0),IFERROR(VLOOKUP(LEFT(S477,FIND("-",S477)-1),A2_SaLi!$B$8:$E$507,4,0),""))</f>
        <v/>
      </c>
      <c r="U477" s="478"/>
      <c r="V477" s="450"/>
      <c r="W477" s="387" t="str">
        <f>IFERROR(VLOOKUP(_xlfn.NUMBERVALUE(LEFT(V477,FIND("-",V477)-1)),A2_SaLi!$B$8:$E$507,4,0),IFERROR(VLOOKUP(LEFT(V477,FIND("-",V477)-1),A2_SaLi!$B$8:$E$507,4,0),""))</f>
        <v/>
      </c>
      <c r="X477" s="383"/>
      <c r="Y477" s="450"/>
      <c r="Z477" s="387" t="str">
        <f>IFERROR(VLOOKUP(_xlfn.NUMBERVALUE(LEFT(Y477,FIND("-",Y477)-1)),A2_SaLi!$B$8:$E$507,4,0),IFERROR(VLOOKUP(LEFT(Y477,FIND("-",Y477)-1),A2_SaLi!$B$8:$E$507,4,0),""))</f>
        <v/>
      </c>
      <c r="AA477" s="383"/>
      <c r="AB477" s="450"/>
      <c r="AC477" s="387" t="str">
        <f>IFERROR(VLOOKUP(_xlfn.NUMBERVALUE(LEFT(AB477,FIND("-",AB477)-1)),A2_SaLi!$B$8:$E$507,4,0),IFERROR(VLOOKUP(LEFT(AB477,FIND("-",AB477)-1),A2_SaLi!$B$8:$E$507,4,0),""))</f>
        <v/>
      </c>
      <c r="AD477" s="465"/>
    </row>
    <row r="478" spans="1:30" x14ac:dyDescent="0.25">
      <c r="A478" s="269"/>
      <c r="B478" s="54"/>
      <c r="C478" s="54"/>
      <c r="D478" s="274"/>
      <c r="E478" s="450"/>
      <c r="F478" s="383"/>
      <c r="G478" s="383"/>
      <c r="H478" s="383"/>
      <c r="I478" s="383"/>
      <c r="J478" s="478"/>
      <c r="K478" s="381">
        <f t="shared" si="15"/>
        <v>0</v>
      </c>
      <c r="L478" s="450"/>
      <c r="M478" s="383"/>
      <c r="N478" s="383"/>
      <c r="O478" s="383"/>
      <c r="P478" s="383"/>
      <c r="Q478" s="478"/>
      <c r="R478" s="381">
        <f t="shared" si="16"/>
        <v>0</v>
      </c>
      <c r="S478" s="450"/>
      <c r="T478" s="387" t="str">
        <f>IFERROR(VLOOKUP(_xlfn.NUMBERVALUE(LEFT(S478,FIND("-",S478)-1)),A2_SaLi!$B$8:$E$507,4,0),IFERROR(VLOOKUP(LEFT(S478,FIND("-",S478)-1),A2_SaLi!$B$8:$E$507,4,0),""))</f>
        <v/>
      </c>
      <c r="U478" s="478"/>
      <c r="V478" s="450"/>
      <c r="W478" s="387" t="str">
        <f>IFERROR(VLOOKUP(_xlfn.NUMBERVALUE(LEFT(V478,FIND("-",V478)-1)),A2_SaLi!$B$8:$E$507,4,0),IFERROR(VLOOKUP(LEFT(V478,FIND("-",V478)-1),A2_SaLi!$B$8:$E$507,4,0),""))</f>
        <v/>
      </c>
      <c r="X478" s="383"/>
      <c r="Y478" s="450"/>
      <c r="Z478" s="387" t="str">
        <f>IFERROR(VLOOKUP(_xlfn.NUMBERVALUE(LEFT(Y478,FIND("-",Y478)-1)),A2_SaLi!$B$8:$E$507,4,0),IFERROR(VLOOKUP(LEFT(Y478,FIND("-",Y478)-1),A2_SaLi!$B$8:$E$507,4,0),""))</f>
        <v/>
      </c>
      <c r="AA478" s="383"/>
      <c r="AB478" s="450"/>
      <c r="AC478" s="387" t="str">
        <f>IFERROR(VLOOKUP(_xlfn.NUMBERVALUE(LEFT(AB478,FIND("-",AB478)-1)),A2_SaLi!$B$8:$E$507,4,0),IFERROR(VLOOKUP(LEFT(AB478,FIND("-",AB478)-1),A2_SaLi!$B$8:$E$507,4,0),""))</f>
        <v/>
      </c>
      <c r="AD478" s="465"/>
    </row>
    <row r="479" spans="1:30" x14ac:dyDescent="0.25">
      <c r="A479" s="269"/>
      <c r="B479" s="54"/>
      <c r="C479" s="54"/>
      <c r="D479" s="274"/>
      <c r="E479" s="450"/>
      <c r="F479" s="383"/>
      <c r="G479" s="383"/>
      <c r="H479" s="383"/>
      <c r="I479" s="383"/>
      <c r="J479" s="478"/>
      <c r="K479" s="381">
        <f t="shared" si="15"/>
        <v>0</v>
      </c>
      <c r="L479" s="450"/>
      <c r="M479" s="383"/>
      <c r="N479" s="383"/>
      <c r="O479" s="383"/>
      <c r="P479" s="383"/>
      <c r="Q479" s="478"/>
      <c r="R479" s="381">
        <f t="shared" si="16"/>
        <v>0</v>
      </c>
      <c r="S479" s="450"/>
      <c r="T479" s="387" t="str">
        <f>IFERROR(VLOOKUP(_xlfn.NUMBERVALUE(LEFT(S479,FIND("-",S479)-1)),A2_SaLi!$B$8:$E$507,4,0),IFERROR(VLOOKUP(LEFT(S479,FIND("-",S479)-1),A2_SaLi!$B$8:$E$507,4,0),""))</f>
        <v/>
      </c>
      <c r="U479" s="478"/>
      <c r="V479" s="450"/>
      <c r="W479" s="387" t="str">
        <f>IFERROR(VLOOKUP(_xlfn.NUMBERVALUE(LEFT(V479,FIND("-",V479)-1)),A2_SaLi!$B$8:$E$507,4,0),IFERROR(VLOOKUP(LEFT(V479,FIND("-",V479)-1),A2_SaLi!$B$8:$E$507,4,0),""))</f>
        <v/>
      </c>
      <c r="X479" s="383"/>
      <c r="Y479" s="450"/>
      <c r="Z479" s="387" t="str">
        <f>IFERROR(VLOOKUP(_xlfn.NUMBERVALUE(LEFT(Y479,FIND("-",Y479)-1)),A2_SaLi!$B$8:$E$507,4,0),IFERROR(VLOOKUP(LEFT(Y479,FIND("-",Y479)-1),A2_SaLi!$B$8:$E$507,4,0),""))</f>
        <v/>
      </c>
      <c r="AA479" s="383"/>
      <c r="AB479" s="450"/>
      <c r="AC479" s="387" t="str">
        <f>IFERROR(VLOOKUP(_xlfn.NUMBERVALUE(LEFT(AB479,FIND("-",AB479)-1)),A2_SaLi!$B$8:$E$507,4,0),IFERROR(VLOOKUP(LEFT(AB479,FIND("-",AB479)-1),A2_SaLi!$B$8:$E$507,4,0),""))</f>
        <v/>
      </c>
      <c r="AD479" s="465"/>
    </row>
    <row r="480" spans="1:30" x14ac:dyDescent="0.25">
      <c r="A480" s="269"/>
      <c r="B480" s="54"/>
      <c r="C480" s="54"/>
      <c r="D480" s="274"/>
      <c r="E480" s="450"/>
      <c r="F480" s="383"/>
      <c r="G480" s="383"/>
      <c r="H480" s="383"/>
      <c r="I480" s="383"/>
      <c r="J480" s="478"/>
      <c r="K480" s="381">
        <f t="shared" si="15"/>
        <v>0</v>
      </c>
      <c r="L480" s="450"/>
      <c r="M480" s="383"/>
      <c r="N480" s="383"/>
      <c r="O480" s="383"/>
      <c r="P480" s="383"/>
      <c r="Q480" s="478"/>
      <c r="R480" s="381">
        <f t="shared" si="16"/>
        <v>0</v>
      </c>
      <c r="S480" s="450"/>
      <c r="T480" s="387" t="str">
        <f>IFERROR(VLOOKUP(_xlfn.NUMBERVALUE(LEFT(S480,FIND("-",S480)-1)),A2_SaLi!$B$8:$E$507,4,0),IFERROR(VLOOKUP(LEFT(S480,FIND("-",S480)-1),A2_SaLi!$B$8:$E$507,4,0),""))</f>
        <v/>
      </c>
      <c r="U480" s="478"/>
      <c r="V480" s="450"/>
      <c r="W480" s="387" t="str">
        <f>IFERROR(VLOOKUP(_xlfn.NUMBERVALUE(LEFT(V480,FIND("-",V480)-1)),A2_SaLi!$B$8:$E$507,4,0),IFERROR(VLOOKUP(LEFT(V480,FIND("-",V480)-1),A2_SaLi!$B$8:$E$507,4,0),""))</f>
        <v/>
      </c>
      <c r="X480" s="383"/>
      <c r="Y480" s="450"/>
      <c r="Z480" s="387" t="str">
        <f>IFERROR(VLOOKUP(_xlfn.NUMBERVALUE(LEFT(Y480,FIND("-",Y480)-1)),A2_SaLi!$B$8:$E$507,4,0),IFERROR(VLOOKUP(LEFT(Y480,FIND("-",Y480)-1),A2_SaLi!$B$8:$E$507,4,0),""))</f>
        <v/>
      </c>
      <c r="AA480" s="383"/>
      <c r="AB480" s="450"/>
      <c r="AC480" s="387" t="str">
        <f>IFERROR(VLOOKUP(_xlfn.NUMBERVALUE(LEFT(AB480,FIND("-",AB480)-1)),A2_SaLi!$B$8:$E$507,4,0),IFERROR(VLOOKUP(LEFT(AB480,FIND("-",AB480)-1),A2_SaLi!$B$8:$E$507,4,0),""))</f>
        <v/>
      </c>
      <c r="AD480" s="465"/>
    </row>
    <row r="481" spans="1:30" x14ac:dyDescent="0.25">
      <c r="A481" s="269"/>
      <c r="B481" s="54"/>
      <c r="C481" s="54"/>
      <c r="D481" s="274"/>
      <c r="E481" s="450"/>
      <c r="F481" s="383"/>
      <c r="G481" s="383"/>
      <c r="H481" s="383"/>
      <c r="I481" s="383"/>
      <c r="J481" s="478"/>
      <c r="K481" s="381">
        <f t="shared" si="15"/>
        <v>0</v>
      </c>
      <c r="L481" s="450"/>
      <c r="M481" s="383"/>
      <c r="N481" s="383"/>
      <c r="O481" s="383"/>
      <c r="P481" s="383"/>
      <c r="Q481" s="478"/>
      <c r="R481" s="381">
        <f t="shared" si="16"/>
        <v>0</v>
      </c>
      <c r="S481" s="450"/>
      <c r="T481" s="387" t="str">
        <f>IFERROR(VLOOKUP(_xlfn.NUMBERVALUE(LEFT(S481,FIND("-",S481)-1)),A2_SaLi!$B$8:$E$507,4,0),IFERROR(VLOOKUP(LEFT(S481,FIND("-",S481)-1),A2_SaLi!$B$8:$E$507,4,0),""))</f>
        <v/>
      </c>
      <c r="U481" s="478"/>
      <c r="V481" s="450"/>
      <c r="W481" s="387" t="str">
        <f>IFERROR(VLOOKUP(_xlfn.NUMBERVALUE(LEFT(V481,FIND("-",V481)-1)),A2_SaLi!$B$8:$E$507,4,0),IFERROR(VLOOKUP(LEFT(V481,FIND("-",V481)-1),A2_SaLi!$B$8:$E$507,4,0),""))</f>
        <v/>
      </c>
      <c r="X481" s="383"/>
      <c r="Y481" s="450"/>
      <c r="Z481" s="387" t="str">
        <f>IFERROR(VLOOKUP(_xlfn.NUMBERVALUE(LEFT(Y481,FIND("-",Y481)-1)),A2_SaLi!$B$8:$E$507,4,0),IFERROR(VLOOKUP(LEFT(Y481,FIND("-",Y481)-1),A2_SaLi!$B$8:$E$507,4,0),""))</f>
        <v/>
      </c>
      <c r="AA481" s="383"/>
      <c r="AB481" s="450"/>
      <c r="AC481" s="387" t="str">
        <f>IFERROR(VLOOKUP(_xlfn.NUMBERVALUE(LEFT(AB481,FIND("-",AB481)-1)),A2_SaLi!$B$8:$E$507,4,0),IFERROR(VLOOKUP(LEFT(AB481,FIND("-",AB481)-1),A2_SaLi!$B$8:$E$507,4,0),""))</f>
        <v/>
      </c>
      <c r="AD481" s="465"/>
    </row>
    <row r="482" spans="1:30" x14ac:dyDescent="0.25">
      <c r="A482" s="269"/>
      <c r="B482" s="54"/>
      <c r="C482" s="54"/>
      <c r="D482" s="274"/>
      <c r="E482" s="450"/>
      <c r="F482" s="383"/>
      <c r="G482" s="383"/>
      <c r="H482" s="383"/>
      <c r="I482" s="383"/>
      <c r="J482" s="478"/>
      <c r="K482" s="381">
        <f t="shared" si="15"/>
        <v>0</v>
      </c>
      <c r="L482" s="450"/>
      <c r="M482" s="383"/>
      <c r="N482" s="383"/>
      <c r="O482" s="383"/>
      <c r="P482" s="383"/>
      <c r="Q482" s="478"/>
      <c r="R482" s="381">
        <f t="shared" si="16"/>
        <v>0</v>
      </c>
      <c r="S482" s="450"/>
      <c r="T482" s="387" t="str">
        <f>IFERROR(VLOOKUP(_xlfn.NUMBERVALUE(LEFT(S482,FIND("-",S482)-1)),A2_SaLi!$B$8:$E$507,4,0),IFERROR(VLOOKUP(LEFT(S482,FIND("-",S482)-1),A2_SaLi!$B$8:$E$507,4,0),""))</f>
        <v/>
      </c>
      <c r="U482" s="478"/>
      <c r="V482" s="450"/>
      <c r="W482" s="387" t="str">
        <f>IFERROR(VLOOKUP(_xlfn.NUMBERVALUE(LEFT(V482,FIND("-",V482)-1)),A2_SaLi!$B$8:$E$507,4,0),IFERROR(VLOOKUP(LEFT(V482,FIND("-",V482)-1),A2_SaLi!$B$8:$E$507,4,0),""))</f>
        <v/>
      </c>
      <c r="X482" s="383"/>
      <c r="Y482" s="450"/>
      <c r="Z482" s="387" t="str">
        <f>IFERROR(VLOOKUP(_xlfn.NUMBERVALUE(LEFT(Y482,FIND("-",Y482)-1)),A2_SaLi!$B$8:$E$507,4,0),IFERROR(VLOOKUP(LEFT(Y482,FIND("-",Y482)-1),A2_SaLi!$B$8:$E$507,4,0),""))</f>
        <v/>
      </c>
      <c r="AA482" s="383"/>
      <c r="AB482" s="450"/>
      <c r="AC482" s="387" t="str">
        <f>IFERROR(VLOOKUP(_xlfn.NUMBERVALUE(LEFT(AB482,FIND("-",AB482)-1)),A2_SaLi!$B$8:$E$507,4,0),IFERROR(VLOOKUP(LEFT(AB482,FIND("-",AB482)-1),A2_SaLi!$B$8:$E$507,4,0),""))</f>
        <v/>
      </c>
      <c r="AD482" s="465"/>
    </row>
    <row r="483" spans="1:30" x14ac:dyDescent="0.25">
      <c r="A483" s="269"/>
      <c r="B483" s="54"/>
      <c r="C483" s="54"/>
      <c r="D483" s="274"/>
      <c r="E483" s="450"/>
      <c r="F483" s="383"/>
      <c r="G483" s="383"/>
      <c r="H483" s="383"/>
      <c r="I483" s="383"/>
      <c r="J483" s="478"/>
      <c r="K483" s="381">
        <f t="shared" si="15"/>
        <v>0</v>
      </c>
      <c r="L483" s="450"/>
      <c r="M483" s="383"/>
      <c r="N483" s="383"/>
      <c r="O483" s="383"/>
      <c r="P483" s="383"/>
      <c r="Q483" s="478"/>
      <c r="R483" s="381">
        <f t="shared" si="16"/>
        <v>0</v>
      </c>
      <c r="S483" s="450"/>
      <c r="T483" s="387" t="str">
        <f>IFERROR(VLOOKUP(_xlfn.NUMBERVALUE(LEFT(S483,FIND("-",S483)-1)),A2_SaLi!$B$8:$E$507,4,0),IFERROR(VLOOKUP(LEFT(S483,FIND("-",S483)-1),A2_SaLi!$B$8:$E$507,4,0),""))</f>
        <v/>
      </c>
      <c r="U483" s="478"/>
      <c r="V483" s="450"/>
      <c r="W483" s="387" t="str">
        <f>IFERROR(VLOOKUP(_xlfn.NUMBERVALUE(LEFT(V483,FIND("-",V483)-1)),A2_SaLi!$B$8:$E$507,4,0),IFERROR(VLOOKUP(LEFT(V483,FIND("-",V483)-1),A2_SaLi!$B$8:$E$507,4,0),""))</f>
        <v/>
      </c>
      <c r="X483" s="383"/>
      <c r="Y483" s="450"/>
      <c r="Z483" s="387" t="str">
        <f>IFERROR(VLOOKUP(_xlfn.NUMBERVALUE(LEFT(Y483,FIND("-",Y483)-1)),A2_SaLi!$B$8:$E$507,4,0),IFERROR(VLOOKUP(LEFT(Y483,FIND("-",Y483)-1),A2_SaLi!$B$8:$E$507,4,0),""))</f>
        <v/>
      </c>
      <c r="AA483" s="383"/>
      <c r="AB483" s="450"/>
      <c r="AC483" s="387" t="str">
        <f>IFERROR(VLOOKUP(_xlfn.NUMBERVALUE(LEFT(AB483,FIND("-",AB483)-1)),A2_SaLi!$B$8:$E$507,4,0),IFERROR(VLOOKUP(LEFT(AB483,FIND("-",AB483)-1),A2_SaLi!$B$8:$E$507,4,0),""))</f>
        <v/>
      </c>
      <c r="AD483" s="465"/>
    </row>
    <row r="484" spans="1:30" x14ac:dyDescent="0.25">
      <c r="A484" s="269"/>
      <c r="B484" s="54"/>
      <c r="C484" s="54"/>
      <c r="D484" s="274"/>
      <c r="E484" s="450"/>
      <c r="F484" s="383"/>
      <c r="G484" s="383"/>
      <c r="H484" s="383"/>
      <c r="I484" s="383"/>
      <c r="J484" s="478"/>
      <c r="K484" s="381">
        <f t="shared" si="15"/>
        <v>0</v>
      </c>
      <c r="L484" s="450"/>
      <c r="M484" s="383"/>
      <c r="N484" s="383"/>
      <c r="O484" s="383"/>
      <c r="P484" s="383"/>
      <c r="Q484" s="478"/>
      <c r="R484" s="381">
        <f t="shared" si="16"/>
        <v>0</v>
      </c>
      <c r="S484" s="450"/>
      <c r="T484" s="387" t="str">
        <f>IFERROR(VLOOKUP(_xlfn.NUMBERVALUE(LEFT(S484,FIND("-",S484)-1)),A2_SaLi!$B$8:$E$507,4,0),IFERROR(VLOOKUP(LEFT(S484,FIND("-",S484)-1),A2_SaLi!$B$8:$E$507,4,0),""))</f>
        <v/>
      </c>
      <c r="U484" s="478"/>
      <c r="V484" s="450"/>
      <c r="W484" s="387" t="str">
        <f>IFERROR(VLOOKUP(_xlfn.NUMBERVALUE(LEFT(V484,FIND("-",V484)-1)),A2_SaLi!$B$8:$E$507,4,0),IFERROR(VLOOKUP(LEFT(V484,FIND("-",V484)-1),A2_SaLi!$B$8:$E$507,4,0),""))</f>
        <v/>
      </c>
      <c r="X484" s="383"/>
      <c r="Y484" s="450"/>
      <c r="Z484" s="387" t="str">
        <f>IFERROR(VLOOKUP(_xlfn.NUMBERVALUE(LEFT(Y484,FIND("-",Y484)-1)),A2_SaLi!$B$8:$E$507,4,0),IFERROR(VLOOKUP(LEFT(Y484,FIND("-",Y484)-1),A2_SaLi!$B$8:$E$507,4,0),""))</f>
        <v/>
      </c>
      <c r="AA484" s="383"/>
      <c r="AB484" s="450"/>
      <c r="AC484" s="387" t="str">
        <f>IFERROR(VLOOKUP(_xlfn.NUMBERVALUE(LEFT(AB484,FIND("-",AB484)-1)),A2_SaLi!$B$8:$E$507,4,0),IFERROR(VLOOKUP(LEFT(AB484,FIND("-",AB484)-1),A2_SaLi!$B$8:$E$507,4,0),""))</f>
        <v/>
      </c>
      <c r="AD484" s="465"/>
    </row>
    <row r="485" spans="1:30" x14ac:dyDescent="0.25">
      <c r="A485" s="269"/>
      <c r="B485" s="54"/>
      <c r="C485" s="54"/>
      <c r="D485" s="274"/>
      <c r="E485" s="450"/>
      <c r="F485" s="383"/>
      <c r="G485" s="383"/>
      <c r="H485" s="383"/>
      <c r="I485" s="383"/>
      <c r="J485" s="478"/>
      <c r="K485" s="381">
        <f t="shared" si="15"/>
        <v>0</v>
      </c>
      <c r="L485" s="450"/>
      <c r="M485" s="383"/>
      <c r="N485" s="383"/>
      <c r="O485" s="383"/>
      <c r="P485" s="383"/>
      <c r="Q485" s="478"/>
      <c r="R485" s="381">
        <f t="shared" si="16"/>
        <v>0</v>
      </c>
      <c r="S485" s="450"/>
      <c r="T485" s="387" t="str">
        <f>IFERROR(VLOOKUP(_xlfn.NUMBERVALUE(LEFT(S485,FIND("-",S485)-1)),A2_SaLi!$B$8:$E$507,4,0),IFERROR(VLOOKUP(LEFT(S485,FIND("-",S485)-1),A2_SaLi!$B$8:$E$507,4,0),""))</f>
        <v/>
      </c>
      <c r="U485" s="478"/>
      <c r="V485" s="450"/>
      <c r="W485" s="387" t="str">
        <f>IFERROR(VLOOKUP(_xlfn.NUMBERVALUE(LEFT(V485,FIND("-",V485)-1)),A2_SaLi!$B$8:$E$507,4,0),IFERROR(VLOOKUP(LEFT(V485,FIND("-",V485)-1),A2_SaLi!$B$8:$E$507,4,0),""))</f>
        <v/>
      </c>
      <c r="X485" s="383"/>
      <c r="Y485" s="450"/>
      <c r="Z485" s="387" t="str">
        <f>IFERROR(VLOOKUP(_xlfn.NUMBERVALUE(LEFT(Y485,FIND("-",Y485)-1)),A2_SaLi!$B$8:$E$507,4,0),IFERROR(VLOOKUP(LEFT(Y485,FIND("-",Y485)-1),A2_SaLi!$B$8:$E$507,4,0),""))</f>
        <v/>
      </c>
      <c r="AA485" s="383"/>
      <c r="AB485" s="450"/>
      <c r="AC485" s="387" t="str">
        <f>IFERROR(VLOOKUP(_xlfn.NUMBERVALUE(LEFT(AB485,FIND("-",AB485)-1)),A2_SaLi!$B$8:$E$507,4,0),IFERROR(VLOOKUP(LEFT(AB485,FIND("-",AB485)-1),A2_SaLi!$B$8:$E$507,4,0),""))</f>
        <v/>
      </c>
      <c r="AD485" s="465"/>
    </row>
    <row r="486" spans="1:30" x14ac:dyDescent="0.25">
      <c r="A486" s="269"/>
      <c r="B486" s="54"/>
      <c r="C486" s="54"/>
      <c r="D486" s="274"/>
      <c r="E486" s="450"/>
      <c r="F486" s="383"/>
      <c r="G486" s="383"/>
      <c r="H486" s="383"/>
      <c r="I486" s="383"/>
      <c r="J486" s="478"/>
      <c r="K486" s="381">
        <f t="shared" si="15"/>
        <v>0</v>
      </c>
      <c r="L486" s="450"/>
      <c r="M486" s="383"/>
      <c r="N486" s="383"/>
      <c r="O486" s="383"/>
      <c r="P486" s="383"/>
      <c r="Q486" s="478"/>
      <c r="R486" s="381">
        <f t="shared" si="16"/>
        <v>0</v>
      </c>
      <c r="S486" s="450"/>
      <c r="T486" s="387" t="str">
        <f>IFERROR(VLOOKUP(_xlfn.NUMBERVALUE(LEFT(S486,FIND("-",S486)-1)),A2_SaLi!$B$8:$E$507,4,0),IFERROR(VLOOKUP(LEFT(S486,FIND("-",S486)-1),A2_SaLi!$B$8:$E$507,4,0),""))</f>
        <v/>
      </c>
      <c r="U486" s="478"/>
      <c r="V486" s="450"/>
      <c r="W486" s="387" t="str">
        <f>IFERROR(VLOOKUP(_xlfn.NUMBERVALUE(LEFT(V486,FIND("-",V486)-1)),A2_SaLi!$B$8:$E$507,4,0),IFERROR(VLOOKUP(LEFT(V486,FIND("-",V486)-1),A2_SaLi!$B$8:$E$507,4,0),""))</f>
        <v/>
      </c>
      <c r="X486" s="383"/>
      <c r="Y486" s="450"/>
      <c r="Z486" s="387" t="str">
        <f>IFERROR(VLOOKUP(_xlfn.NUMBERVALUE(LEFT(Y486,FIND("-",Y486)-1)),A2_SaLi!$B$8:$E$507,4,0),IFERROR(VLOOKUP(LEFT(Y486,FIND("-",Y486)-1),A2_SaLi!$B$8:$E$507,4,0),""))</f>
        <v/>
      </c>
      <c r="AA486" s="383"/>
      <c r="AB486" s="450"/>
      <c r="AC486" s="387" t="str">
        <f>IFERROR(VLOOKUP(_xlfn.NUMBERVALUE(LEFT(AB486,FIND("-",AB486)-1)),A2_SaLi!$B$8:$E$507,4,0),IFERROR(VLOOKUP(LEFT(AB486,FIND("-",AB486)-1),A2_SaLi!$B$8:$E$507,4,0),""))</f>
        <v/>
      </c>
      <c r="AD486" s="465"/>
    </row>
    <row r="487" spans="1:30" x14ac:dyDescent="0.25">
      <c r="A487" s="269"/>
      <c r="B487" s="54"/>
      <c r="C487" s="54"/>
      <c r="D487" s="274"/>
      <c r="E487" s="450"/>
      <c r="F487" s="383"/>
      <c r="G487" s="383"/>
      <c r="H487" s="383"/>
      <c r="I487" s="383"/>
      <c r="J487" s="478"/>
      <c r="K487" s="381">
        <f t="shared" si="15"/>
        <v>0</v>
      </c>
      <c r="L487" s="450"/>
      <c r="M487" s="383"/>
      <c r="N487" s="383"/>
      <c r="O487" s="383"/>
      <c r="P487" s="383"/>
      <c r="Q487" s="478"/>
      <c r="R487" s="381">
        <f t="shared" si="16"/>
        <v>0</v>
      </c>
      <c r="S487" s="450"/>
      <c r="T487" s="387" t="str">
        <f>IFERROR(VLOOKUP(_xlfn.NUMBERVALUE(LEFT(S487,FIND("-",S487)-1)),A2_SaLi!$B$8:$E$507,4,0),IFERROR(VLOOKUP(LEFT(S487,FIND("-",S487)-1),A2_SaLi!$B$8:$E$507,4,0),""))</f>
        <v/>
      </c>
      <c r="U487" s="478"/>
      <c r="V487" s="450"/>
      <c r="W487" s="387" t="str">
        <f>IFERROR(VLOOKUP(_xlfn.NUMBERVALUE(LEFT(V487,FIND("-",V487)-1)),A2_SaLi!$B$8:$E$507,4,0),IFERROR(VLOOKUP(LEFT(V487,FIND("-",V487)-1),A2_SaLi!$B$8:$E$507,4,0),""))</f>
        <v/>
      </c>
      <c r="X487" s="383"/>
      <c r="Y487" s="450"/>
      <c r="Z487" s="387" t="str">
        <f>IFERROR(VLOOKUP(_xlfn.NUMBERVALUE(LEFT(Y487,FIND("-",Y487)-1)),A2_SaLi!$B$8:$E$507,4,0),IFERROR(VLOOKUP(LEFT(Y487,FIND("-",Y487)-1),A2_SaLi!$B$8:$E$507,4,0),""))</f>
        <v/>
      </c>
      <c r="AA487" s="383"/>
      <c r="AB487" s="450"/>
      <c r="AC487" s="387" t="str">
        <f>IFERROR(VLOOKUP(_xlfn.NUMBERVALUE(LEFT(AB487,FIND("-",AB487)-1)),A2_SaLi!$B$8:$E$507,4,0),IFERROR(VLOOKUP(LEFT(AB487,FIND("-",AB487)-1),A2_SaLi!$B$8:$E$507,4,0),""))</f>
        <v/>
      </c>
      <c r="AD487" s="465"/>
    </row>
    <row r="488" spans="1:30" x14ac:dyDescent="0.25">
      <c r="A488" s="269"/>
      <c r="B488" s="54"/>
      <c r="C488" s="54"/>
      <c r="D488" s="274"/>
      <c r="E488" s="450"/>
      <c r="F488" s="383"/>
      <c r="G488" s="383"/>
      <c r="H488" s="383"/>
      <c r="I488" s="383"/>
      <c r="J488" s="478"/>
      <c r="K488" s="381">
        <f t="shared" si="15"/>
        <v>0</v>
      </c>
      <c r="L488" s="450"/>
      <c r="M488" s="383"/>
      <c r="N488" s="383"/>
      <c r="O488" s="383"/>
      <c r="P488" s="383"/>
      <c r="Q488" s="478"/>
      <c r="R488" s="381">
        <f t="shared" si="16"/>
        <v>0</v>
      </c>
      <c r="S488" s="450"/>
      <c r="T488" s="387" t="str">
        <f>IFERROR(VLOOKUP(_xlfn.NUMBERVALUE(LEFT(S488,FIND("-",S488)-1)),A2_SaLi!$B$8:$E$507,4,0),IFERROR(VLOOKUP(LEFT(S488,FIND("-",S488)-1),A2_SaLi!$B$8:$E$507,4,0),""))</f>
        <v/>
      </c>
      <c r="U488" s="478"/>
      <c r="V488" s="450"/>
      <c r="W488" s="387" t="str">
        <f>IFERROR(VLOOKUP(_xlfn.NUMBERVALUE(LEFT(V488,FIND("-",V488)-1)),A2_SaLi!$B$8:$E$507,4,0),IFERROR(VLOOKUP(LEFT(V488,FIND("-",V488)-1),A2_SaLi!$B$8:$E$507,4,0),""))</f>
        <v/>
      </c>
      <c r="X488" s="383"/>
      <c r="Y488" s="450"/>
      <c r="Z488" s="387" t="str">
        <f>IFERROR(VLOOKUP(_xlfn.NUMBERVALUE(LEFT(Y488,FIND("-",Y488)-1)),A2_SaLi!$B$8:$E$507,4,0),IFERROR(VLOOKUP(LEFT(Y488,FIND("-",Y488)-1),A2_SaLi!$B$8:$E$507,4,0),""))</f>
        <v/>
      </c>
      <c r="AA488" s="383"/>
      <c r="AB488" s="450"/>
      <c r="AC488" s="387" t="str">
        <f>IFERROR(VLOOKUP(_xlfn.NUMBERVALUE(LEFT(AB488,FIND("-",AB488)-1)),A2_SaLi!$B$8:$E$507,4,0),IFERROR(VLOOKUP(LEFT(AB488,FIND("-",AB488)-1),A2_SaLi!$B$8:$E$507,4,0),""))</f>
        <v/>
      </c>
      <c r="AD488" s="465"/>
    </row>
    <row r="489" spans="1:30" x14ac:dyDescent="0.25">
      <c r="A489" s="269"/>
      <c r="B489" s="54"/>
      <c r="C489" s="54"/>
      <c r="D489" s="274"/>
      <c r="E489" s="450"/>
      <c r="F489" s="383"/>
      <c r="G489" s="383"/>
      <c r="H489" s="383"/>
      <c r="I489" s="383"/>
      <c r="J489" s="478"/>
      <c r="K489" s="381">
        <f t="shared" si="15"/>
        <v>0</v>
      </c>
      <c r="L489" s="450"/>
      <c r="M489" s="383"/>
      <c r="N489" s="383"/>
      <c r="O489" s="383"/>
      <c r="P489" s="383"/>
      <c r="Q489" s="478"/>
      <c r="R489" s="381">
        <f t="shared" si="16"/>
        <v>0</v>
      </c>
      <c r="S489" s="450"/>
      <c r="T489" s="387" t="str">
        <f>IFERROR(VLOOKUP(_xlfn.NUMBERVALUE(LEFT(S489,FIND("-",S489)-1)),A2_SaLi!$B$8:$E$507,4,0),IFERROR(VLOOKUP(LEFT(S489,FIND("-",S489)-1),A2_SaLi!$B$8:$E$507,4,0),""))</f>
        <v/>
      </c>
      <c r="U489" s="478"/>
      <c r="V489" s="450"/>
      <c r="W489" s="387" t="str">
        <f>IFERROR(VLOOKUP(_xlfn.NUMBERVALUE(LEFT(V489,FIND("-",V489)-1)),A2_SaLi!$B$8:$E$507,4,0),IFERROR(VLOOKUP(LEFT(V489,FIND("-",V489)-1),A2_SaLi!$B$8:$E$507,4,0),""))</f>
        <v/>
      </c>
      <c r="X489" s="383"/>
      <c r="Y489" s="450"/>
      <c r="Z489" s="387" t="str">
        <f>IFERROR(VLOOKUP(_xlfn.NUMBERVALUE(LEFT(Y489,FIND("-",Y489)-1)),A2_SaLi!$B$8:$E$507,4,0),IFERROR(VLOOKUP(LEFT(Y489,FIND("-",Y489)-1),A2_SaLi!$B$8:$E$507,4,0),""))</f>
        <v/>
      </c>
      <c r="AA489" s="383"/>
      <c r="AB489" s="450"/>
      <c r="AC489" s="387" t="str">
        <f>IFERROR(VLOOKUP(_xlfn.NUMBERVALUE(LEFT(AB489,FIND("-",AB489)-1)),A2_SaLi!$B$8:$E$507,4,0),IFERROR(VLOOKUP(LEFT(AB489,FIND("-",AB489)-1),A2_SaLi!$B$8:$E$507,4,0),""))</f>
        <v/>
      </c>
      <c r="AD489" s="465"/>
    </row>
    <row r="490" spans="1:30" x14ac:dyDescent="0.25">
      <c r="A490" s="269"/>
      <c r="B490" s="54"/>
      <c r="C490" s="54"/>
      <c r="D490" s="274"/>
      <c r="E490" s="450"/>
      <c r="F490" s="383"/>
      <c r="G490" s="383"/>
      <c r="H490" s="383"/>
      <c r="I490" s="383"/>
      <c r="J490" s="478"/>
      <c r="K490" s="381">
        <f t="shared" si="15"/>
        <v>0</v>
      </c>
      <c r="L490" s="450"/>
      <c r="M490" s="383"/>
      <c r="N490" s="383"/>
      <c r="O490" s="383"/>
      <c r="P490" s="383"/>
      <c r="Q490" s="478"/>
      <c r="R490" s="381">
        <f t="shared" si="16"/>
        <v>0</v>
      </c>
      <c r="S490" s="450"/>
      <c r="T490" s="387" t="str">
        <f>IFERROR(VLOOKUP(_xlfn.NUMBERVALUE(LEFT(S490,FIND("-",S490)-1)),A2_SaLi!$B$8:$E$507,4,0),IFERROR(VLOOKUP(LEFT(S490,FIND("-",S490)-1),A2_SaLi!$B$8:$E$507,4,0),""))</f>
        <v/>
      </c>
      <c r="U490" s="478"/>
      <c r="V490" s="450"/>
      <c r="W490" s="387" t="str">
        <f>IFERROR(VLOOKUP(_xlfn.NUMBERVALUE(LEFT(V490,FIND("-",V490)-1)),A2_SaLi!$B$8:$E$507,4,0),IFERROR(VLOOKUP(LEFT(V490,FIND("-",V490)-1),A2_SaLi!$B$8:$E$507,4,0),""))</f>
        <v/>
      </c>
      <c r="X490" s="383"/>
      <c r="Y490" s="450"/>
      <c r="Z490" s="387" t="str">
        <f>IFERROR(VLOOKUP(_xlfn.NUMBERVALUE(LEFT(Y490,FIND("-",Y490)-1)),A2_SaLi!$B$8:$E$507,4,0),IFERROR(VLOOKUP(LEFT(Y490,FIND("-",Y490)-1),A2_SaLi!$B$8:$E$507,4,0),""))</f>
        <v/>
      </c>
      <c r="AA490" s="383"/>
      <c r="AB490" s="450"/>
      <c r="AC490" s="387" t="str">
        <f>IFERROR(VLOOKUP(_xlfn.NUMBERVALUE(LEFT(AB490,FIND("-",AB490)-1)),A2_SaLi!$B$8:$E$507,4,0),IFERROR(VLOOKUP(LEFT(AB490,FIND("-",AB490)-1),A2_SaLi!$B$8:$E$507,4,0),""))</f>
        <v/>
      </c>
      <c r="AD490" s="465"/>
    </row>
    <row r="491" spans="1:30" x14ac:dyDescent="0.25">
      <c r="A491" s="269"/>
      <c r="B491" s="54"/>
      <c r="C491" s="54"/>
      <c r="D491" s="274"/>
      <c r="E491" s="450"/>
      <c r="F491" s="383"/>
      <c r="G491" s="383"/>
      <c r="H491" s="383"/>
      <c r="I491" s="383"/>
      <c r="J491" s="478"/>
      <c r="K491" s="381">
        <f t="shared" si="15"/>
        <v>0</v>
      </c>
      <c r="L491" s="450"/>
      <c r="M491" s="383"/>
      <c r="N491" s="383"/>
      <c r="O491" s="383"/>
      <c r="P491" s="383"/>
      <c r="Q491" s="478"/>
      <c r="R491" s="381">
        <f t="shared" si="16"/>
        <v>0</v>
      </c>
      <c r="S491" s="450"/>
      <c r="T491" s="387" t="str">
        <f>IFERROR(VLOOKUP(_xlfn.NUMBERVALUE(LEFT(S491,FIND("-",S491)-1)),A2_SaLi!$B$8:$E$507,4,0),IFERROR(VLOOKUP(LEFT(S491,FIND("-",S491)-1),A2_SaLi!$B$8:$E$507,4,0),""))</f>
        <v/>
      </c>
      <c r="U491" s="478"/>
      <c r="V491" s="450"/>
      <c r="W491" s="387" t="str">
        <f>IFERROR(VLOOKUP(_xlfn.NUMBERVALUE(LEFT(V491,FIND("-",V491)-1)),A2_SaLi!$B$8:$E$507,4,0),IFERROR(VLOOKUP(LEFT(V491,FIND("-",V491)-1),A2_SaLi!$B$8:$E$507,4,0),""))</f>
        <v/>
      </c>
      <c r="X491" s="383"/>
      <c r="Y491" s="450"/>
      <c r="Z491" s="387" t="str">
        <f>IFERROR(VLOOKUP(_xlfn.NUMBERVALUE(LEFT(Y491,FIND("-",Y491)-1)),A2_SaLi!$B$8:$E$507,4,0),IFERROR(VLOOKUP(LEFT(Y491,FIND("-",Y491)-1),A2_SaLi!$B$8:$E$507,4,0),""))</f>
        <v/>
      </c>
      <c r="AA491" s="383"/>
      <c r="AB491" s="450"/>
      <c r="AC491" s="387" t="str">
        <f>IFERROR(VLOOKUP(_xlfn.NUMBERVALUE(LEFT(AB491,FIND("-",AB491)-1)),A2_SaLi!$B$8:$E$507,4,0),IFERROR(VLOOKUP(LEFT(AB491,FIND("-",AB491)-1),A2_SaLi!$B$8:$E$507,4,0),""))</f>
        <v/>
      </c>
      <c r="AD491" s="465"/>
    </row>
    <row r="492" spans="1:30" x14ac:dyDescent="0.25">
      <c r="A492" s="269"/>
      <c r="B492" s="54"/>
      <c r="C492" s="54"/>
      <c r="D492" s="274"/>
      <c r="E492" s="450"/>
      <c r="F492" s="383"/>
      <c r="G492" s="383"/>
      <c r="H492" s="383"/>
      <c r="I492" s="383"/>
      <c r="J492" s="478"/>
      <c r="K492" s="381">
        <f t="shared" si="15"/>
        <v>0</v>
      </c>
      <c r="L492" s="450"/>
      <c r="M492" s="383"/>
      <c r="N492" s="383"/>
      <c r="O492" s="383"/>
      <c r="P492" s="383"/>
      <c r="Q492" s="478"/>
      <c r="R492" s="381">
        <f t="shared" si="16"/>
        <v>0</v>
      </c>
      <c r="S492" s="450"/>
      <c r="T492" s="387" t="str">
        <f>IFERROR(VLOOKUP(_xlfn.NUMBERVALUE(LEFT(S492,FIND("-",S492)-1)),A2_SaLi!$B$8:$E$507,4,0),IFERROR(VLOOKUP(LEFT(S492,FIND("-",S492)-1),A2_SaLi!$B$8:$E$507,4,0),""))</f>
        <v/>
      </c>
      <c r="U492" s="478"/>
      <c r="V492" s="450"/>
      <c r="W492" s="387" t="str">
        <f>IFERROR(VLOOKUP(_xlfn.NUMBERVALUE(LEFT(V492,FIND("-",V492)-1)),A2_SaLi!$B$8:$E$507,4,0),IFERROR(VLOOKUP(LEFT(V492,FIND("-",V492)-1),A2_SaLi!$B$8:$E$507,4,0),""))</f>
        <v/>
      </c>
      <c r="X492" s="383"/>
      <c r="Y492" s="450"/>
      <c r="Z492" s="387" t="str">
        <f>IFERROR(VLOOKUP(_xlfn.NUMBERVALUE(LEFT(Y492,FIND("-",Y492)-1)),A2_SaLi!$B$8:$E$507,4,0),IFERROR(VLOOKUP(LEFT(Y492,FIND("-",Y492)-1),A2_SaLi!$B$8:$E$507,4,0),""))</f>
        <v/>
      </c>
      <c r="AA492" s="383"/>
      <c r="AB492" s="450"/>
      <c r="AC492" s="387" t="str">
        <f>IFERROR(VLOOKUP(_xlfn.NUMBERVALUE(LEFT(AB492,FIND("-",AB492)-1)),A2_SaLi!$B$8:$E$507,4,0),IFERROR(VLOOKUP(LEFT(AB492,FIND("-",AB492)-1),A2_SaLi!$B$8:$E$507,4,0),""))</f>
        <v/>
      </c>
      <c r="AD492" s="465"/>
    </row>
    <row r="493" spans="1:30" x14ac:dyDescent="0.25">
      <c r="A493" s="269"/>
      <c r="B493" s="54"/>
      <c r="C493" s="54"/>
      <c r="D493" s="274"/>
      <c r="E493" s="450"/>
      <c r="F493" s="383"/>
      <c r="G493" s="383"/>
      <c r="H493" s="383"/>
      <c r="I493" s="383"/>
      <c r="J493" s="478"/>
      <c r="K493" s="381">
        <f t="shared" si="15"/>
        <v>0</v>
      </c>
      <c r="L493" s="450"/>
      <c r="M493" s="383"/>
      <c r="N493" s="383"/>
      <c r="O493" s="383"/>
      <c r="P493" s="383"/>
      <c r="Q493" s="478"/>
      <c r="R493" s="381">
        <f t="shared" si="16"/>
        <v>0</v>
      </c>
      <c r="S493" s="450"/>
      <c r="T493" s="387" t="str">
        <f>IFERROR(VLOOKUP(_xlfn.NUMBERVALUE(LEFT(S493,FIND("-",S493)-1)),A2_SaLi!$B$8:$E$507,4,0),IFERROR(VLOOKUP(LEFT(S493,FIND("-",S493)-1),A2_SaLi!$B$8:$E$507,4,0),""))</f>
        <v/>
      </c>
      <c r="U493" s="478"/>
      <c r="V493" s="450"/>
      <c r="W493" s="387" t="str">
        <f>IFERROR(VLOOKUP(_xlfn.NUMBERVALUE(LEFT(V493,FIND("-",V493)-1)),A2_SaLi!$B$8:$E$507,4,0),IFERROR(VLOOKUP(LEFT(V493,FIND("-",V493)-1),A2_SaLi!$B$8:$E$507,4,0),""))</f>
        <v/>
      </c>
      <c r="X493" s="383"/>
      <c r="Y493" s="450"/>
      <c r="Z493" s="387" t="str">
        <f>IFERROR(VLOOKUP(_xlfn.NUMBERVALUE(LEFT(Y493,FIND("-",Y493)-1)),A2_SaLi!$B$8:$E$507,4,0),IFERROR(VLOOKUP(LEFT(Y493,FIND("-",Y493)-1),A2_SaLi!$B$8:$E$507,4,0),""))</f>
        <v/>
      </c>
      <c r="AA493" s="383"/>
      <c r="AB493" s="450"/>
      <c r="AC493" s="387" t="str">
        <f>IFERROR(VLOOKUP(_xlfn.NUMBERVALUE(LEFT(AB493,FIND("-",AB493)-1)),A2_SaLi!$B$8:$E$507,4,0),IFERROR(VLOOKUP(LEFT(AB493,FIND("-",AB493)-1),A2_SaLi!$B$8:$E$507,4,0),""))</f>
        <v/>
      </c>
      <c r="AD493" s="465"/>
    </row>
    <row r="494" spans="1:30" x14ac:dyDescent="0.25">
      <c r="A494" s="269"/>
      <c r="B494" s="54"/>
      <c r="C494" s="54"/>
      <c r="D494" s="274"/>
      <c r="E494" s="450"/>
      <c r="F494" s="383"/>
      <c r="G494" s="383"/>
      <c r="H494" s="383"/>
      <c r="I494" s="383"/>
      <c r="J494" s="478"/>
      <c r="K494" s="381">
        <f t="shared" si="15"/>
        <v>0</v>
      </c>
      <c r="L494" s="450"/>
      <c r="M494" s="383"/>
      <c r="N494" s="383"/>
      <c r="O494" s="383"/>
      <c r="P494" s="383"/>
      <c r="Q494" s="478"/>
      <c r="R494" s="381">
        <f t="shared" si="16"/>
        <v>0</v>
      </c>
      <c r="S494" s="450"/>
      <c r="T494" s="387" t="str">
        <f>IFERROR(VLOOKUP(_xlfn.NUMBERVALUE(LEFT(S494,FIND("-",S494)-1)),A2_SaLi!$B$8:$E$507,4,0),IFERROR(VLOOKUP(LEFT(S494,FIND("-",S494)-1),A2_SaLi!$B$8:$E$507,4,0),""))</f>
        <v/>
      </c>
      <c r="U494" s="478"/>
      <c r="V494" s="450"/>
      <c r="W494" s="387" t="str">
        <f>IFERROR(VLOOKUP(_xlfn.NUMBERVALUE(LEFT(V494,FIND("-",V494)-1)),A2_SaLi!$B$8:$E$507,4,0),IFERROR(VLOOKUP(LEFT(V494,FIND("-",V494)-1),A2_SaLi!$B$8:$E$507,4,0),""))</f>
        <v/>
      </c>
      <c r="X494" s="383"/>
      <c r="Y494" s="450"/>
      <c r="Z494" s="387" t="str">
        <f>IFERROR(VLOOKUP(_xlfn.NUMBERVALUE(LEFT(Y494,FIND("-",Y494)-1)),A2_SaLi!$B$8:$E$507,4,0),IFERROR(VLOOKUP(LEFT(Y494,FIND("-",Y494)-1),A2_SaLi!$B$8:$E$507,4,0),""))</f>
        <v/>
      </c>
      <c r="AA494" s="383"/>
      <c r="AB494" s="450"/>
      <c r="AC494" s="387" t="str">
        <f>IFERROR(VLOOKUP(_xlfn.NUMBERVALUE(LEFT(AB494,FIND("-",AB494)-1)),A2_SaLi!$B$8:$E$507,4,0),IFERROR(VLOOKUP(LEFT(AB494,FIND("-",AB494)-1),A2_SaLi!$B$8:$E$507,4,0),""))</f>
        <v/>
      </c>
      <c r="AD494" s="465"/>
    </row>
    <row r="495" spans="1:30" x14ac:dyDescent="0.25">
      <c r="A495" s="269"/>
      <c r="B495" s="54"/>
      <c r="C495" s="54"/>
      <c r="D495" s="274"/>
      <c r="E495" s="450"/>
      <c r="F495" s="383"/>
      <c r="G495" s="383"/>
      <c r="H495" s="383"/>
      <c r="I495" s="383"/>
      <c r="J495" s="478"/>
      <c r="K495" s="381">
        <f t="shared" si="15"/>
        <v>0</v>
      </c>
      <c r="L495" s="450"/>
      <c r="M495" s="383"/>
      <c r="N495" s="383"/>
      <c r="O495" s="383"/>
      <c r="P495" s="383"/>
      <c r="Q495" s="478"/>
      <c r="R495" s="381">
        <f t="shared" si="16"/>
        <v>0</v>
      </c>
      <c r="S495" s="450"/>
      <c r="T495" s="387" t="str">
        <f>IFERROR(VLOOKUP(_xlfn.NUMBERVALUE(LEFT(S495,FIND("-",S495)-1)),A2_SaLi!$B$8:$E$507,4,0),IFERROR(VLOOKUP(LEFT(S495,FIND("-",S495)-1),A2_SaLi!$B$8:$E$507,4,0),""))</f>
        <v/>
      </c>
      <c r="U495" s="478"/>
      <c r="V495" s="450"/>
      <c r="W495" s="387" t="str">
        <f>IFERROR(VLOOKUP(_xlfn.NUMBERVALUE(LEFT(V495,FIND("-",V495)-1)),A2_SaLi!$B$8:$E$507,4,0),IFERROR(VLOOKUP(LEFT(V495,FIND("-",V495)-1),A2_SaLi!$B$8:$E$507,4,0),""))</f>
        <v/>
      </c>
      <c r="X495" s="383"/>
      <c r="Y495" s="450"/>
      <c r="Z495" s="387" t="str">
        <f>IFERROR(VLOOKUP(_xlfn.NUMBERVALUE(LEFT(Y495,FIND("-",Y495)-1)),A2_SaLi!$B$8:$E$507,4,0),IFERROR(VLOOKUP(LEFT(Y495,FIND("-",Y495)-1),A2_SaLi!$B$8:$E$507,4,0),""))</f>
        <v/>
      </c>
      <c r="AA495" s="383"/>
      <c r="AB495" s="450"/>
      <c r="AC495" s="387" t="str">
        <f>IFERROR(VLOOKUP(_xlfn.NUMBERVALUE(LEFT(AB495,FIND("-",AB495)-1)),A2_SaLi!$B$8:$E$507,4,0),IFERROR(VLOOKUP(LEFT(AB495,FIND("-",AB495)-1),A2_SaLi!$B$8:$E$507,4,0),""))</f>
        <v/>
      </c>
      <c r="AD495" s="465"/>
    </row>
    <row r="496" spans="1:30" x14ac:dyDescent="0.25">
      <c r="A496" s="269"/>
      <c r="B496" s="54"/>
      <c r="C496" s="54"/>
      <c r="D496" s="274"/>
      <c r="E496" s="450"/>
      <c r="F496" s="383"/>
      <c r="G496" s="383"/>
      <c r="H496" s="383"/>
      <c r="I496" s="383"/>
      <c r="J496" s="478"/>
      <c r="K496" s="381">
        <f t="shared" si="15"/>
        <v>0</v>
      </c>
      <c r="L496" s="450"/>
      <c r="M496" s="383"/>
      <c r="N496" s="383"/>
      <c r="O496" s="383"/>
      <c r="P496" s="383"/>
      <c r="Q496" s="478"/>
      <c r="R496" s="381">
        <f t="shared" si="16"/>
        <v>0</v>
      </c>
      <c r="S496" s="450"/>
      <c r="T496" s="387" t="str">
        <f>IFERROR(VLOOKUP(_xlfn.NUMBERVALUE(LEFT(S496,FIND("-",S496)-1)),A2_SaLi!$B$8:$E$507,4,0),IFERROR(VLOOKUP(LEFT(S496,FIND("-",S496)-1),A2_SaLi!$B$8:$E$507,4,0),""))</f>
        <v/>
      </c>
      <c r="U496" s="478"/>
      <c r="V496" s="450"/>
      <c r="W496" s="387" t="str">
        <f>IFERROR(VLOOKUP(_xlfn.NUMBERVALUE(LEFT(V496,FIND("-",V496)-1)),A2_SaLi!$B$8:$E$507,4,0),IFERROR(VLOOKUP(LEFT(V496,FIND("-",V496)-1),A2_SaLi!$B$8:$E$507,4,0),""))</f>
        <v/>
      </c>
      <c r="X496" s="383"/>
      <c r="Y496" s="450"/>
      <c r="Z496" s="387" t="str">
        <f>IFERROR(VLOOKUP(_xlfn.NUMBERVALUE(LEFT(Y496,FIND("-",Y496)-1)),A2_SaLi!$B$8:$E$507,4,0),IFERROR(VLOOKUP(LEFT(Y496,FIND("-",Y496)-1),A2_SaLi!$B$8:$E$507,4,0),""))</f>
        <v/>
      </c>
      <c r="AA496" s="383"/>
      <c r="AB496" s="450"/>
      <c r="AC496" s="387" t="str">
        <f>IFERROR(VLOOKUP(_xlfn.NUMBERVALUE(LEFT(AB496,FIND("-",AB496)-1)),A2_SaLi!$B$8:$E$507,4,0),IFERROR(VLOOKUP(LEFT(AB496,FIND("-",AB496)-1),A2_SaLi!$B$8:$E$507,4,0),""))</f>
        <v/>
      </c>
      <c r="AD496" s="465"/>
    </row>
    <row r="497" spans="1:30" x14ac:dyDescent="0.25">
      <c r="A497" s="269"/>
      <c r="B497" s="54"/>
      <c r="C497" s="54"/>
      <c r="D497" s="274"/>
      <c r="E497" s="450"/>
      <c r="F497" s="383"/>
      <c r="G497" s="383"/>
      <c r="H497" s="383"/>
      <c r="I497" s="383"/>
      <c r="J497" s="478"/>
      <c r="K497" s="381">
        <f t="shared" si="15"/>
        <v>0</v>
      </c>
      <c r="L497" s="450"/>
      <c r="M497" s="383"/>
      <c r="N497" s="383"/>
      <c r="O497" s="383"/>
      <c r="P497" s="383"/>
      <c r="Q497" s="478"/>
      <c r="R497" s="381">
        <f t="shared" si="16"/>
        <v>0</v>
      </c>
      <c r="S497" s="450"/>
      <c r="T497" s="387" t="str">
        <f>IFERROR(VLOOKUP(_xlfn.NUMBERVALUE(LEFT(S497,FIND("-",S497)-1)),A2_SaLi!$B$8:$E$507,4,0),IFERROR(VLOOKUP(LEFT(S497,FIND("-",S497)-1),A2_SaLi!$B$8:$E$507,4,0),""))</f>
        <v/>
      </c>
      <c r="U497" s="478"/>
      <c r="V497" s="450"/>
      <c r="W497" s="387" t="str">
        <f>IFERROR(VLOOKUP(_xlfn.NUMBERVALUE(LEFT(V497,FIND("-",V497)-1)),A2_SaLi!$B$8:$E$507,4,0),IFERROR(VLOOKUP(LEFT(V497,FIND("-",V497)-1),A2_SaLi!$B$8:$E$507,4,0),""))</f>
        <v/>
      </c>
      <c r="X497" s="383"/>
      <c r="Y497" s="450"/>
      <c r="Z497" s="387" t="str">
        <f>IFERROR(VLOOKUP(_xlfn.NUMBERVALUE(LEFT(Y497,FIND("-",Y497)-1)),A2_SaLi!$B$8:$E$507,4,0),IFERROR(VLOOKUP(LEFT(Y497,FIND("-",Y497)-1),A2_SaLi!$B$8:$E$507,4,0),""))</f>
        <v/>
      </c>
      <c r="AA497" s="383"/>
      <c r="AB497" s="450"/>
      <c r="AC497" s="387" t="str">
        <f>IFERROR(VLOOKUP(_xlfn.NUMBERVALUE(LEFT(AB497,FIND("-",AB497)-1)),A2_SaLi!$B$8:$E$507,4,0),IFERROR(VLOOKUP(LEFT(AB497,FIND("-",AB497)-1),A2_SaLi!$B$8:$E$507,4,0),""))</f>
        <v/>
      </c>
      <c r="AD497" s="465"/>
    </row>
    <row r="498" spans="1:30" x14ac:dyDescent="0.25">
      <c r="A498" s="269"/>
      <c r="B498" s="54"/>
      <c r="C498" s="54"/>
      <c r="D498" s="274"/>
      <c r="E498" s="450"/>
      <c r="F498" s="383"/>
      <c r="G498" s="383"/>
      <c r="H498" s="383"/>
      <c r="I498" s="383"/>
      <c r="J498" s="478"/>
      <c r="K498" s="381">
        <f t="shared" si="15"/>
        <v>0</v>
      </c>
      <c r="L498" s="450"/>
      <c r="M498" s="383"/>
      <c r="N498" s="383"/>
      <c r="O498" s="383"/>
      <c r="P498" s="383"/>
      <c r="Q498" s="478"/>
      <c r="R498" s="381">
        <f t="shared" si="16"/>
        <v>0</v>
      </c>
      <c r="S498" s="450"/>
      <c r="T498" s="387" t="str">
        <f>IFERROR(VLOOKUP(_xlfn.NUMBERVALUE(LEFT(S498,FIND("-",S498)-1)),A2_SaLi!$B$8:$E$507,4,0),IFERROR(VLOOKUP(LEFT(S498,FIND("-",S498)-1),A2_SaLi!$B$8:$E$507,4,0),""))</f>
        <v/>
      </c>
      <c r="U498" s="478"/>
      <c r="V498" s="450"/>
      <c r="W498" s="387" t="str">
        <f>IFERROR(VLOOKUP(_xlfn.NUMBERVALUE(LEFT(V498,FIND("-",V498)-1)),A2_SaLi!$B$8:$E$507,4,0),IFERROR(VLOOKUP(LEFT(V498,FIND("-",V498)-1),A2_SaLi!$B$8:$E$507,4,0),""))</f>
        <v/>
      </c>
      <c r="X498" s="383"/>
      <c r="Y498" s="450"/>
      <c r="Z498" s="387" t="str">
        <f>IFERROR(VLOOKUP(_xlfn.NUMBERVALUE(LEFT(Y498,FIND("-",Y498)-1)),A2_SaLi!$B$8:$E$507,4,0),IFERROR(VLOOKUP(LEFT(Y498,FIND("-",Y498)-1),A2_SaLi!$B$8:$E$507,4,0),""))</f>
        <v/>
      </c>
      <c r="AA498" s="383"/>
      <c r="AB498" s="450"/>
      <c r="AC498" s="387" t="str">
        <f>IFERROR(VLOOKUP(_xlfn.NUMBERVALUE(LEFT(AB498,FIND("-",AB498)-1)),A2_SaLi!$B$8:$E$507,4,0),IFERROR(VLOOKUP(LEFT(AB498,FIND("-",AB498)-1),A2_SaLi!$B$8:$E$507,4,0),""))</f>
        <v/>
      </c>
      <c r="AD498" s="465"/>
    </row>
    <row r="499" spans="1:30" x14ac:dyDescent="0.25">
      <c r="A499" s="269"/>
      <c r="B499" s="54"/>
      <c r="C499" s="54"/>
      <c r="D499" s="274"/>
      <c r="E499" s="450"/>
      <c r="F499" s="383"/>
      <c r="G499" s="383"/>
      <c r="H499" s="383"/>
      <c r="I499" s="383"/>
      <c r="J499" s="478"/>
      <c r="K499" s="381">
        <f t="shared" si="15"/>
        <v>0</v>
      </c>
      <c r="L499" s="450"/>
      <c r="M499" s="383"/>
      <c r="N499" s="383"/>
      <c r="O499" s="383"/>
      <c r="P499" s="383"/>
      <c r="Q499" s="478"/>
      <c r="R499" s="381">
        <f t="shared" si="16"/>
        <v>0</v>
      </c>
      <c r="S499" s="450"/>
      <c r="T499" s="387" t="str">
        <f>IFERROR(VLOOKUP(_xlfn.NUMBERVALUE(LEFT(S499,FIND("-",S499)-1)),A2_SaLi!$B$8:$E$507,4,0),IFERROR(VLOOKUP(LEFT(S499,FIND("-",S499)-1),A2_SaLi!$B$8:$E$507,4,0),""))</f>
        <v/>
      </c>
      <c r="U499" s="478"/>
      <c r="V499" s="450"/>
      <c r="W499" s="387" t="str">
        <f>IFERROR(VLOOKUP(_xlfn.NUMBERVALUE(LEFT(V499,FIND("-",V499)-1)),A2_SaLi!$B$8:$E$507,4,0),IFERROR(VLOOKUP(LEFT(V499,FIND("-",V499)-1),A2_SaLi!$B$8:$E$507,4,0),""))</f>
        <v/>
      </c>
      <c r="X499" s="383"/>
      <c r="Y499" s="450"/>
      <c r="Z499" s="387" t="str">
        <f>IFERROR(VLOOKUP(_xlfn.NUMBERVALUE(LEFT(Y499,FIND("-",Y499)-1)),A2_SaLi!$B$8:$E$507,4,0),IFERROR(VLOOKUP(LEFT(Y499,FIND("-",Y499)-1),A2_SaLi!$B$8:$E$507,4,0),""))</f>
        <v/>
      </c>
      <c r="AA499" s="383"/>
      <c r="AB499" s="450"/>
      <c r="AC499" s="387" t="str">
        <f>IFERROR(VLOOKUP(_xlfn.NUMBERVALUE(LEFT(AB499,FIND("-",AB499)-1)),A2_SaLi!$B$8:$E$507,4,0),IFERROR(VLOOKUP(LEFT(AB499,FIND("-",AB499)-1),A2_SaLi!$B$8:$E$507,4,0),""))</f>
        <v/>
      </c>
      <c r="AD499" s="465"/>
    </row>
    <row r="500" spans="1:30" x14ac:dyDescent="0.25">
      <c r="A500" s="269"/>
      <c r="B500" s="54"/>
      <c r="C500" s="54"/>
      <c r="D500" s="274"/>
      <c r="E500" s="450"/>
      <c r="F500" s="383"/>
      <c r="G500" s="383"/>
      <c r="H500" s="383"/>
      <c r="I500" s="383"/>
      <c r="J500" s="478"/>
      <c r="K500" s="381">
        <f t="shared" si="15"/>
        <v>0</v>
      </c>
      <c r="L500" s="450"/>
      <c r="M500" s="383"/>
      <c r="N500" s="383"/>
      <c r="O500" s="383"/>
      <c r="P500" s="383"/>
      <c r="Q500" s="478"/>
      <c r="R500" s="381">
        <f t="shared" si="16"/>
        <v>0</v>
      </c>
      <c r="S500" s="450"/>
      <c r="T500" s="387" t="str">
        <f>IFERROR(VLOOKUP(_xlfn.NUMBERVALUE(LEFT(S500,FIND("-",S500)-1)),A2_SaLi!$B$8:$E$507,4,0),IFERROR(VLOOKUP(LEFT(S500,FIND("-",S500)-1),A2_SaLi!$B$8:$E$507,4,0),""))</f>
        <v/>
      </c>
      <c r="U500" s="478"/>
      <c r="V500" s="450"/>
      <c r="W500" s="387" t="str">
        <f>IFERROR(VLOOKUP(_xlfn.NUMBERVALUE(LEFT(V500,FIND("-",V500)-1)),A2_SaLi!$B$8:$E$507,4,0),IFERROR(VLOOKUP(LEFT(V500,FIND("-",V500)-1),A2_SaLi!$B$8:$E$507,4,0),""))</f>
        <v/>
      </c>
      <c r="X500" s="383"/>
      <c r="Y500" s="450"/>
      <c r="Z500" s="387" t="str">
        <f>IFERROR(VLOOKUP(_xlfn.NUMBERVALUE(LEFT(Y500,FIND("-",Y500)-1)),A2_SaLi!$B$8:$E$507,4,0),IFERROR(VLOOKUP(LEFT(Y500,FIND("-",Y500)-1),A2_SaLi!$B$8:$E$507,4,0),""))</f>
        <v/>
      </c>
      <c r="AA500" s="383"/>
      <c r="AB500" s="450"/>
      <c r="AC500" s="387" t="str">
        <f>IFERROR(VLOOKUP(_xlfn.NUMBERVALUE(LEFT(AB500,FIND("-",AB500)-1)),A2_SaLi!$B$8:$E$507,4,0),IFERROR(VLOOKUP(LEFT(AB500,FIND("-",AB500)-1),A2_SaLi!$B$8:$E$507,4,0),""))</f>
        <v/>
      </c>
      <c r="AD500" s="465"/>
    </row>
    <row r="501" spans="1:30" x14ac:dyDescent="0.25">
      <c r="A501" s="269"/>
      <c r="B501" s="54"/>
      <c r="C501" s="54"/>
      <c r="D501" s="274"/>
      <c r="E501" s="450"/>
      <c r="F501" s="383"/>
      <c r="G501" s="383"/>
      <c r="H501" s="383"/>
      <c r="I501" s="383"/>
      <c r="J501" s="478"/>
      <c r="K501" s="381">
        <f t="shared" si="15"/>
        <v>0</v>
      </c>
      <c r="L501" s="450"/>
      <c r="M501" s="383"/>
      <c r="N501" s="383"/>
      <c r="O501" s="383"/>
      <c r="P501" s="383"/>
      <c r="Q501" s="478"/>
      <c r="R501" s="381">
        <f t="shared" si="16"/>
        <v>0</v>
      </c>
      <c r="S501" s="450"/>
      <c r="T501" s="387" t="str">
        <f>IFERROR(VLOOKUP(_xlfn.NUMBERVALUE(LEFT(S501,FIND("-",S501)-1)),A2_SaLi!$B$8:$E$507,4,0),IFERROR(VLOOKUP(LEFT(S501,FIND("-",S501)-1),A2_SaLi!$B$8:$E$507,4,0),""))</f>
        <v/>
      </c>
      <c r="U501" s="478"/>
      <c r="V501" s="450"/>
      <c r="W501" s="387" t="str">
        <f>IFERROR(VLOOKUP(_xlfn.NUMBERVALUE(LEFT(V501,FIND("-",V501)-1)),A2_SaLi!$B$8:$E$507,4,0),IFERROR(VLOOKUP(LEFT(V501,FIND("-",V501)-1),A2_SaLi!$B$8:$E$507,4,0),""))</f>
        <v/>
      </c>
      <c r="X501" s="383"/>
      <c r="Y501" s="450"/>
      <c r="Z501" s="387" t="str">
        <f>IFERROR(VLOOKUP(_xlfn.NUMBERVALUE(LEFT(Y501,FIND("-",Y501)-1)),A2_SaLi!$B$8:$E$507,4,0),IFERROR(VLOOKUP(LEFT(Y501,FIND("-",Y501)-1),A2_SaLi!$B$8:$E$507,4,0),""))</f>
        <v/>
      </c>
      <c r="AA501" s="383"/>
      <c r="AB501" s="450"/>
      <c r="AC501" s="387" t="str">
        <f>IFERROR(VLOOKUP(_xlfn.NUMBERVALUE(LEFT(AB501,FIND("-",AB501)-1)),A2_SaLi!$B$8:$E$507,4,0),IFERROR(VLOOKUP(LEFT(AB501,FIND("-",AB501)-1),A2_SaLi!$B$8:$E$507,4,0),""))</f>
        <v/>
      </c>
      <c r="AD501" s="465"/>
    </row>
    <row r="502" spans="1:30" x14ac:dyDescent="0.25">
      <c r="A502" s="269"/>
      <c r="B502" s="54"/>
      <c r="C502" s="54"/>
      <c r="D502" s="274"/>
      <c r="E502" s="450"/>
      <c r="F502" s="383"/>
      <c r="G502" s="383"/>
      <c r="H502" s="383"/>
      <c r="I502" s="383"/>
      <c r="J502" s="478"/>
      <c r="K502" s="381">
        <f t="shared" si="15"/>
        <v>0</v>
      </c>
      <c r="L502" s="450"/>
      <c r="M502" s="383"/>
      <c r="N502" s="383"/>
      <c r="O502" s="383"/>
      <c r="P502" s="383"/>
      <c r="Q502" s="478"/>
      <c r="R502" s="381">
        <f t="shared" si="16"/>
        <v>0</v>
      </c>
      <c r="S502" s="450"/>
      <c r="T502" s="387" t="str">
        <f>IFERROR(VLOOKUP(_xlfn.NUMBERVALUE(LEFT(S502,FIND("-",S502)-1)),A2_SaLi!$B$8:$E$507,4,0),IFERROR(VLOOKUP(LEFT(S502,FIND("-",S502)-1),A2_SaLi!$B$8:$E$507,4,0),""))</f>
        <v/>
      </c>
      <c r="U502" s="478"/>
      <c r="V502" s="450"/>
      <c r="W502" s="387" t="str">
        <f>IFERROR(VLOOKUP(_xlfn.NUMBERVALUE(LEFT(V502,FIND("-",V502)-1)),A2_SaLi!$B$8:$E$507,4,0),IFERROR(VLOOKUP(LEFT(V502,FIND("-",V502)-1),A2_SaLi!$B$8:$E$507,4,0),""))</f>
        <v/>
      </c>
      <c r="X502" s="383"/>
      <c r="Y502" s="450"/>
      <c r="Z502" s="387" t="str">
        <f>IFERROR(VLOOKUP(_xlfn.NUMBERVALUE(LEFT(Y502,FIND("-",Y502)-1)),A2_SaLi!$B$8:$E$507,4,0),IFERROR(VLOOKUP(LEFT(Y502,FIND("-",Y502)-1),A2_SaLi!$B$8:$E$507,4,0),""))</f>
        <v/>
      </c>
      <c r="AA502" s="383"/>
      <c r="AB502" s="450"/>
      <c r="AC502" s="387" t="str">
        <f>IFERROR(VLOOKUP(_xlfn.NUMBERVALUE(LEFT(AB502,FIND("-",AB502)-1)),A2_SaLi!$B$8:$E$507,4,0),IFERROR(VLOOKUP(LEFT(AB502,FIND("-",AB502)-1),A2_SaLi!$B$8:$E$507,4,0),""))</f>
        <v/>
      </c>
      <c r="AD502" s="465"/>
    </row>
    <row r="503" spans="1:30" x14ac:dyDescent="0.25">
      <c r="A503" s="269"/>
      <c r="B503" s="54"/>
      <c r="C503" s="54"/>
      <c r="D503" s="274"/>
      <c r="E503" s="450"/>
      <c r="F503" s="383"/>
      <c r="G503" s="383"/>
      <c r="H503" s="383"/>
      <c r="I503" s="383"/>
      <c r="J503" s="478"/>
      <c r="K503" s="381">
        <f t="shared" si="15"/>
        <v>0</v>
      </c>
      <c r="L503" s="450"/>
      <c r="M503" s="383"/>
      <c r="N503" s="383"/>
      <c r="O503" s="383"/>
      <c r="P503" s="383"/>
      <c r="Q503" s="478"/>
      <c r="R503" s="381">
        <f t="shared" si="16"/>
        <v>0</v>
      </c>
      <c r="S503" s="450"/>
      <c r="T503" s="387" t="str">
        <f>IFERROR(VLOOKUP(_xlfn.NUMBERVALUE(LEFT(S503,FIND("-",S503)-1)),A2_SaLi!$B$8:$E$507,4,0),IFERROR(VLOOKUP(LEFT(S503,FIND("-",S503)-1),A2_SaLi!$B$8:$E$507,4,0),""))</f>
        <v/>
      </c>
      <c r="U503" s="478"/>
      <c r="V503" s="450"/>
      <c r="W503" s="387" t="str">
        <f>IFERROR(VLOOKUP(_xlfn.NUMBERVALUE(LEFT(V503,FIND("-",V503)-1)),A2_SaLi!$B$8:$E$507,4,0),IFERROR(VLOOKUP(LEFT(V503,FIND("-",V503)-1),A2_SaLi!$B$8:$E$507,4,0),""))</f>
        <v/>
      </c>
      <c r="X503" s="383"/>
      <c r="Y503" s="450"/>
      <c r="Z503" s="387" t="str">
        <f>IFERROR(VLOOKUP(_xlfn.NUMBERVALUE(LEFT(Y503,FIND("-",Y503)-1)),A2_SaLi!$B$8:$E$507,4,0),IFERROR(VLOOKUP(LEFT(Y503,FIND("-",Y503)-1),A2_SaLi!$B$8:$E$507,4,0),""))</f>
        <v/>
      </c>
      <c r="AA503" s="383"/>
      <c r="AB503" s="450"/>
      <c r="AC503" s="387" t="str">
        <f>IFERROR(VLOOKUP(_xlfn.NUMBERVALUE(LEFT(AB503,FIND("-",AB503)-1)),A2_SaLi!$B$8:$E$507,4,0),IFERROR(VLOOKUP(LEFT(AB503,FIND("-",AB503)-1),A2_SaLi!$B$8:$E$507,4,0),""))</f>
        <v/>
      </c>
      <c r="AD503" s="465"/>
    </row>
    <row r="504" spans="1:30" x14ac:dyDescent="0.25">
      <c r="A504" s="269"/>
      <c r="B504" s="54"/>
      <c r="C504" s="54"/>
      <c r="D504" s="274"/>
      <c r="E504" s="450"/>
      <c r="F504" s="383"/>
      <c r="G504" s="383"/>
      <c r="H504" s="383"/>
      <c r="I504" s="383"/>
      <c r="J504" s="478"/>
      <c r="K504" s="381">
        <f t="shared" si="15"/>
        <v>0</v>
      </c>
      <c r="L504" s="450"/>
      <c r="M504" s="383"/>
      <c r="N504" s="383"/>
      <c r="O504" s="383"/>
      <c r="P504" s="383"/>
      <c r="Q504" s="478"/>
      <c r="R504" s="381">
        <f t="shared" si="16"/>
        <v>0</v>
      </c>
      <c r="S504" s="450"/>
      <c r="T504" s="387" t="str">
        <f>IFERROR(VLOOKUP(_xlfn.NUMBERVALUE(LEFT(S504,FIND("-",S504)-1)),A2_SaLi!$B$8:$E$507,4,0),IFERROR(VLOOKUP(LEFT(S504,FIND("-",S504)-1),A2_SaLi!$B$8:$E$507,4,0),""))</f>
        <v/>
      </c>
      <c r="U504" s="478"/>
      <c r="V504" s="450"/>
      <c r="W504" s="387" t="str">
        <f>IFERROR(VLOOKUP(_xlfn.NUMBERVALUE(LEFT(V504,FIND("-",V504)-1)),A2_SaLi!$B$8:$E$507,4,0),IFERROR(VLOOKUP(LEFT(V504,FIND("-",V504)-1),A2_SaLi!$B$8:$E$507,4,0),""))</f>
        <v/>
      </c>
      <c r="X504" s="383"/>
      <c r="Y504" s="450"/>
      <c r="Z504" s="387" t="str">
        <f>IFERROR(VLOOKUP(_xlfn.NUMBERVALUE(LEFT(Y504,FIND("-",Y504)-1)),A2_SaLi!$B$8:$E$507,4,0),IFERROR(VLOOKUP(LEFT(Y504,FIND("-",Y504)-1),A2_SaLi!$B$8:$E$507,4,0),""))</f>
        <v/>
      </c>
      <c r="AA504" s="383"/>
      <c r="AB504" s="450"/>
      <c r="AC504" s="387" t="str">
        <f>IFERROR(VLOOKUP(_xlfn.NUMBERVALUE(LEFT(AB504,FIND("-",AB504)-1)),A2_SaLi!$B$8:$E$507,4,0),IFERROR(VLOOKUP(LEFT(AB504,FIND("-",AB504)-1),A2_SaLi!$B$8:$E$507,4,0),""))</f>
        <v/>
      </c>
      <c r="AD504" s="465"/>
    </row>
    <row r="505" spans="1:30" x14ac:dyDescent="0.25">
      <c r="A505" s="269"/>
      <c r="B505" s="54"/>
      <c r="C505" s="54"/>
      <c r="D505" s="274"/>
      <c r="E505" s="450"/>
      <c r="F505" s="383"/>
      <c r="G505" s="383"/>
      <c r="H505" s="383"/>
      <c r="I505" s="383"/>
      <c r="J505" s="478"/>
      <c r="K505" s="381">
        <f t="shared" si="15"/>
        <v>0</v>
      </c>
      <c r="L505" s="450"/>
      <c r="M505" s="383"/>
      <c r="N505" s="383"/>
      <c r="O505" s="383"/>
      <c r="P505" s="383"/>
      <c r="Q505" s="478"/>
      <c r="R505" s="381">
        <f t="shared" si="16"/>
        <v>0</v>
      </c>
      <c r="S505" s="450"/>
      <c r="T505" s="387" t="str">
        <f>IFERROR(VLOOKUP(_xlfn.NUMBERVALUE(LEFT(S505,FIND("-",S505)-1)),A2_SaLi!$B$8:$E$507,4,0),IFERROR(VLOOKUP(LEFT(S505,FIND("-",S505)-1),A2_SaLi!$B$8:$E$507,4,0),""))</f>
        <v/>
      </c>
      <c r="U505" s="478"/>
      <c r="V505" s="450"/>
      <c r="W505" s="387" t="str">
        <f>IFERROR(VLOOKUP(_xlfn.NUMBERVALUE(LEFT(V505,FIND("-",V505)-1)),A2_SaLi!$B$8:$E$507,4,0),IFERROR(VLOOKUP(LEFT(V505,FIND("-",V505)-1),A2_SaLi!$B$8:$E$507,4,0),""))</f>
        <v/>
      </c>
      <c r="X505" s="383"/>
      <c r="Y505" s="450"/>
      <c r="Z505" s="387" t="str">
        <f>IFERROR(VLOOKUP(_xlfn.NUMBERVALUE(LEFT(Y505,FIND("-",Y505)-1)),A2_SaLi!$B$8:$E$507,4,0),IFERROR(VLOOKUP(LEFT(Y505,FIND("-",Y505)-1),A2_SaLi!$B$8:$E$507,4,0),""))</f>
        <v/>
      </c>
      <c r="AA505" s="383"/>
      <c r="AB505" s="450"/>
      <c r="AC505" s="387" t="str">
        <f>IFERROR(VLOOKUP(_xlfn.NUMBERVALUE(LEFT(AB505,FIND("-",AB505)-1)),A2_SaLi!$B$8:$E$507,4,0),IFERROR(VLOOKUP(LEFT(AB505,FIND("-",AB505)-1),A2_SaLi!$B$8:$E$507,4,0),""))</f>
        <v/>
      </c>
      <c r="AD505" s="465"/>
    </row>
    <row r="506" spans="1:30" x14ac:dyDescent="0.25">
      <c r="A506" s="269"/>
      <c r="B506" s="54"/>
      <c r="C506" s="54"/>
      <c r="D506" s="274"/>
      <c r="E506" s="450"/>
      <c r="F506" s="383"/>
      <c r="G506" s="383"/>
      <c r="H506" s="383"/>
      <c r="I506" s="383"/>
      <c r="J506" s="478"/>
      <c r="K506" s="381">
        <f t="shared" si="15"/>
        <v>0</v>
      </c>
      <c r="L506" s="450"/>
      <c r="M506" s="383"/>
      <c r="N506" s="383"/>
      <c r="O506" s="383"/>
      <c r="P506" s="383"/>
      <c r="Q506" s="478"/>
      <c r="R506" s="381">
        <f t="shared" si="16"/>
        <v>0</v>
      </c>
      <c r="S506" s="450"/>
      <c r="T506" s="387" t="str">
        <f>IFERROR(VLOOKUP(_xlfn.NUMBERVALUE(LEFT(S506,FIND("-",S506)-1)),A2_SaLi!$B$8:$E$507,4,0),IFERROR(VLOOKUP(LEFT(S506,FIND("-",S506)-1),A2_SaLi!$B$8:$E$507,4,0),""))</f>
        <v/>
      </c>
      <c r="U506" s="478"/>
      <c r="V506" s="450"/>
      <c r="W506" s="387" t="str">
        <f>IFERROR(VLOOKUP(_xlfn.NUMBERVALUE(LEFT(V506,FIND("-",V506)-1)),A2_SaLi!$B$8:$E$507,4,0),IFERROR(VLOOKUP(LEFT(V506,FIND("-",V506)-1),A2_SaLi!$B$8:$E$507,4,0),""))</f>
        <v/>
      </c>
      <c r="X506" s="383"/>
      <c r="Y506" s="450"/>
      <c r="Z506" s="387" t="str">
        <f>IFERROR(VLOOKUP(_xlfn.NUMBERVALUE(LEFT(Y506,FIND("-",Y506)-1)),A2_SaLi!$B$8:$E$507,4,0),IFERROR(VLOOKUP(LEFT(Y506,FIND("-",Y506)-1),A2_SaLi!$B$8:$E$507,4,0),""))</f>
        <v/>
      </c>
      <c r="AA506" s="383"/>
      <c r="AB506" s="450"/>
      <c r="AC506" s="387" t="str">
        <f>IFERROR(VLOOKUP(_xlfn.NUMBERVALUE(LEFT(AB506,FIND("-",AB506)-1)),A2_SaLi!$B$8:$E$507,4,0),IFERROR(VLOOKUP(LEFT(AB506,FIND("-",AB506)-1),A2_SaLi!$B$8:$E$507,4,0),""))</f>
        <v/>
      </c>
      <c r="AD506" s="465"/>
    </row>
    <row r="507" spans="1:30" x14ac:dyDescent="0.25">
      <c r="A507" s="269"/>
      <c r="B507" s="54"/>
      <c r="C507" s="54"/>
      <c r="D507" s="274"/>
      <c r="E507" s="450"/>
      <c r="F507" s="383"/>
      <c r="G507" s="383"/>
      <c r="H507" s="383"/>
      <c r="I507" s="383"/>
      <c r="J507" s="478"/>
      <c r="K507" s="381">
        <f t="shared" si="15"/>
        <v>0</v>
      </c>
      <c r="L507" s="450"/>
      <c r="M507" s="383"/>
      <c r="N507" s="383"/>
      <c r="O507" s="383"/>
      <c r="P507" s="383"/>
      <c r="Q507" s="478"/>
      <c r="R507" s="381">
        <f t="shared" si="16"/>
        <v>0</v>
      </c>
      <c r="S507" s="450"/>
      <c r="T507" s="387" t="str">
        <f>IFERROR(VLOOKUP(_xlfn.NUMBERVALUE(LEFT(S507,FIND("-",S507)-1)),A2_SaLi!$B$8:$E$507,4,0),IFERROR(VLOOKUP(LEFT(S507,FIND("-",S507)-1),A2_SaLi!$B$8:$E$507,4,0),""))</f>
        <v/>
      </c>
      <c r="U507" s="478"/>
      <c r="V507" s="450"/>
      <c r="W507" s="387" t="str">
        <f>IFERROR(VLOOKUP(_xlfn.NUMBERVALUE(LEFT(V507,FIND("-",V507)-1)),A2_SaLi!$B$8:$E$507,4,0),IFERROR(VLOOKUP(LEFT(V507,FIND("-",V507)-1),A2_SaLi!$B$8:$E$507,4,0),""))</f>
        <v/>
      </c>
      <c r="X507" s="383"/>
      <c r="Y507" s="450"/>
      <c r="Z507" s="387" t="str">
        <f>IFERROR(VLOOKUP(_xlfn.NUMBERVALUE(LEFT(Y507,FIND("-",Y507)-1)),A2_SaLi!$B$8:$E$507,4,0),IFERROR(VLOOKUP(LEFT(Y507,FIND("-",Y507)-1),A2_SaLi!$B$8:$E$507,4,0),""))</f>
        <v/>
      </c>
      <c r="AA507" s="383"/>
      <c r="AB507" s="450"/>
      <c r="AC507" s="387" t="str">
        <f>IFERROR(VLOOKUP(_xlfn.NUMBERVALUE(LEFT(AB507,FIND("-",AB507)-1)),A2_SaLi!$B$8:$E$507,4,0),IFERROR(VLOOKUP(LEFT(AB507,FIND("-",AB507)-1),A2_SaLi!$B$8:$E$507,4,0),""))</f>
        <v/>
      </c>
      <c r="AD507" s="465"/>
    </row>
    <row r="508" spans="1:30" x14ac:dyDescent="0.25">
      <c r="A508" s="269"/>
      <c r="B508" s="54"/>
      <c r="C508" s="54"/>
      <c r="D508" s="274"/>
      <c r="E508" s="450"/>
      <c r="F508" s="383"/>
      <c r="G508" s="383"/>
      <c r="H508" s="383"/>
      <c r="I508" s="383"/>
      <c r="J508" s="478"/>
      <c r="K508" s="381">
        <f t="shared" si="15"/>
        <v>0</v>
      </c>
      <c r="L508" s="450"/>
      <c r="M508" s="383"/>
      <c r="N508" s="383"/>
      <c r="O508" s="383"/>
      <c r="P508" s="383"/>
      <c r="Q508" s="478"/>
      <c r="R508" s="381">
        <f t="shared" si="16"/>
        <v>0</v>
      </c>
      <c r="S508" s="450"/>
      <c r="T508" s="387" t="str">
        <f>IFERROR(VLOOKUP(_xlfn.NUMBERVALUE(LEFT(S508,FIND("-",S508)-1)),A2_SaLi!$B$8:$E$507,4,0),IFERROR(VLOOKUP(LEFT(S508,FIND("-",S508)-1),A2_SaLi!$B$8:$E$507,4,0),""))</f>
        <v/>
      </c>
      <c r="U508" s="478"/>
      <c r="V508" s="450"/>
      <c r="W508" s="387" t="str">
        <f>IFERROR(VLOOKUP(_xlfn.NUMBERVALUE(LEFT(V508,FIND("-",V508)-1)),A2_SaLi!$B$8:$E$507,4,0),IFERROR(VLOOKUP(LEFT(V508,FIND("-",V508)-1),A2_SaLi!$B$8:$E$507,4,0),""))</f>
        <v/>
      </c>
      <c r="X508" s="383"/>
      <c r="Y508" s="450"/>
      <c r="Z508" s="387" t="str">
        <f>IFERROR(VLOOKUP(_xlfn.NUMBERVALUE(LEFT(Y508,FIND("-",Y508)-1)),A2_SaLi!$B$8:$E$507,4,0),IFERROR(VLOOKUP(LEFT(Y508,FIND("-",Y508)-1),A2_SaLi!$B$8:$E$507,4,0),""))</f>
        <v/>
      </c>
      <c r="AA508" s="383"/>
      <c r="AB508" s="450"/>
      <c r="AC508" s="387" t="str">
        <f>IFERROR(VLOOKUP(_xlfn.NUMBERVALUE(LEFT(AB508,FIND("-",AB508)-1)),A2_SaLi!$B$8:$E$507,4,0),IFERROR(VLOOKUP(LEFT(AB508,FIND("-",AB508)-1),A2_SaLi!$B$8:$E$507,4,0),""))</f>
        <v/>
      </c>
      <c r="AD508" s="465"/>
    </row>
    <row r="509" spans="1:30" x14ac:dyDescent="0.25">
      <c r="A509" s="269"/>
      <c r="B509" s="54"/>
      <c r="C509" s="54"/>
      <c r="D509" s="274"/>
      <c r="E509" s="450"/>
      <c r="F509" s="383"/>
      <c r="G509" s="383"/>
      <c r="H509" s="383"/>
      <c r="I509" s="383"/>
      <c r="J509" s="478"/>
      <c r="K509" s="381">
        <f t="shared" si="15"/>
        <v>0</v>
      </c>
      <c r="L509" s="450"/>
      <c r="M509" s="383"/>
      <c r="N509" s="383"/>
      <c r="O509" s="383"/>
      <c r="P509" s="383"/>
      <c r="Q509" s="478"/>
      <c r="R509" s="381">
        <f t="shared" si="16"/>
        <v>0</v>
      </c>
      <c r="S509" s="450"/>
      <c r="T509" s="387" t="str">
        <f>IFERROR(VLOOKUP(_xlfn.NUMBERVALUE(LEFT(S509,FIND("-",S509)-1)),A2_SaLi!$B$8:$E$507,4,0),IFERROR(VLOOKUP(LEFT(S509,FIND("-",S509)-1),A2_SaLi!$B$8:$E$507,4,0),""))</f>
        <v/>
      </c>
      <c r="U509" s="478"/>
      <c r="V509" s="450"/>
      <c r="W509" s="387" t="str">
        <f>IFERROR(VLOOKUP(_xlfn.NUMBERVALUE(LEFT(V509,FIND("-",V509)-1)),A2_SaLi!$B$8:$E$507,4,0),IFERROR(VLOOKUP(LEFT(V509,FIND("-",V509)-1),A2_SaLi!$B$8:$E$507,4,0),""))</f>
        <v/>
      </c>
      <c r="X509" s="383"/>
      <c r="Y509" s="450"/>
      <c r="Z509" s="387" t="str">
        <f>IFERROR(VLOOKUP(_xlfn.NUMBERVALUE(LEFT(Y509,FIND("-",Y509)-1)),A2_SaLi!$B$8:$E$507,4,0),IFERROR(VLOOKUP(LEFT(Y509,FIND("-",Y509)-1),A2_SaLi!$B$8:$E$507,4,0),""))</f>
        <v/>
      </c>
      <c r="AA509" s="383"/>
      <c r="AB509" s="450"/>
      <c r="AC509" s="387" t="str">
        <f>IFERROR(VLOOKUP(_xlfn.NUMBERVALUE(LEFT(AB509,FIND("-",AB509)-1)),A2_SaLi!$B$8:$E$507,4,0),IFERROR(VLOOKUP(LEFT(AB509,FIND("-",AB509)-1),A2_SaLi!$B$8:$E$507,4,0),""))</f>
        <v/>
      </c>
      <c r="AD509" s="465"/>
    </row>
    <row r="510" spans="1:30" x14ac:dyDescent="0.25">
      <c r="A510" s="269"/>
      <c r="B510" s="54"/>
      <c r="C510" s="54"/>
      <c r="D510" s="274"/>
      <c r="E510" s="450"/>
      <c r="F510" s="383"/>
      <c r="G510" s="383"/>
      <c r="H510" s="383"/>
      <c r="I510" s="383"/>
      <c r="J510" s="478"/>
      <c r="K510" s="381">
        <f t="shared" si="15"/>
        <v>0</v>
      </c>
      <c r="L510" s="450"/>
      <c r="M510" s="383"/>
      <c r="N510" s="383"/>
      <c r="O510" s="383"/>
      <c r="P510" s="383"/>
      <c r="Q510" s="478"/>
      <c r="R510" s="381">
        <f t="shared" si="16"/>
        <v>0</v>
      </c>
      <c r="S510" s="450"/>
      <c r="T510" s="387" t="str">
        <f>IFERROR(VLOOKUP(_xlfn.NUMBERVALUE(LEFT(S510,FIND("-",S510)-1)),A2_SaLi!$B$8:$E$507,4,0),IFERROR(VLOOKUP(LEFT(S510,FIND("-",S510)-1),A2_SaLi!$B$8:$E$507,4,0),""))</f>
        <v/>
      </c>
      <c r="U510" s="478"/>
      <c r="V510" s="450"/>
      <c r="W510" s="387" t="str">
        <f>IFERROR(VLOOKUP(_xlfn.NUMBERVALUE(LEFT(V510,FIND("-",V510)-1)),A2_SaLi!$B$8:$E$507,4,0),IFERROR(VLOOKUP(LEFT(V510,FIND("-",V510)-1),A2_SaLi!$B$8:$E$507,4,0),""))</f>
        <v/>
      </c>
      <c r="X510" s="383"/>
      <c r="Y510" s="450"/>
      <c r="Z510" s="387" t="str">
        <f>IFERROR(VLOOKUP(_xlfn.NUMBERVALUE(LEFT(Y510,FIND("-",Y510)-1)),A2_SaLi!$B$8:$E$507,4,0),IFERROR(VLOOKUP(LEFT(Y510,FIND("-",Y510)-1),A2_SaLi!$B$8:$E$507,4,0),""))</f>
        <v/>
      </c>
      <c r="AA510" s="383"/>
      <c r="AB510" s="450"/>
      <c r="AC510" s="387" t="str">
        <f>IFERROR(VLOOKUP(_xlfn.NUMBERVALUE(LEFT(AB510,FIND("-",AB510)-1)),A2_SaLi!$B$8:$E$507,4,0),IFERROR(VLOOKUP(LEFT(AB510,FIND("-",AB510)-1),A2_SaLi!$B$8:$E$507,4,0),""))</f>
        <v/>
      </c>
      <c r="AD510" s="465"/>
    </row>
    <row r="511" spans="1:30" x14ac:dyDescent="0.25">
      <c r="A511" s="269"/>
      <c r="B511" s="54"/>
      <c r="C511" s="54"/>
      <c r="D511" s="274"/>
      <c r="E511" s="450"/>
      <c r="F511" s="383"/>
      <c r="G511" s="383"/>
      <c r="H511" s="383"/>
      <c r="I511" s="383"/>
      <c r="J511" s="478"/>
      <c r="K511" s="381">
        <f t="shared" si="15"/>
        <v>0</v>
      </c>
      <c r="L511" s="450"/>
      <c r="M511" s="383"/>
      <c r="N511" s="383"/>
      <c r="O511" s="383"/>
      <c r="P511" s="383"/>
      <c r="Q511" s="478"/>
      <c r="R511" s="381">
        <f t="shared" si="16"/>
        <v>0</v>
      </c>
      <c r="S511" s="450"/>
      <c r="T511" s="387" t="str">
        <f>IFERROR(VLOOKUP(_xlfn.NUMBERVALUE(LEFT(S511,FIND("-",S511)-1)),A2_SaLi!$B$8:$E$507,4,0),IFERROR(VLOOKUP(LEFT(S511,FIND("-",S511)-1),A2_SaLi!$B$8:$E$507,4,0),""))</f>
        <v/>
      </c>
      <c r="U511" s="478"/>
      <c r="V511" s="450"/>
      <c r="W511" s="387" t="str">
        <f>IFERROR(VLOOKUP(_xlfn.NUMBERVALUE(LEFT(V511,FIND("-",V511)-1)),A2_SaLi!$B$8:$E$507,4,0),IFERROR(VLOOKUP(LEFT(V511,FIND("-",V511)-1),A2_SaLi!$B$8:$E$507,4,0),""))</f>
        <v/>
      </c>
      <c r="X511" s="383"/>
      <c r="Y511" s="450"/>
      <c r="Z511" s="387" t="str">
        <f>IFERROR(VLOOKUP(_xlfn.NUMBERVALUE(LEFT(Y511,FIND("-",Y511)-1)),A2_SaLi!$B$8:$E$507,4,0),IFERROR(VLOOKUP(LEFT(Y511,FIND("-",Y511)-1),A2_SaLi!$B$8:$E$507,4,0),""))</f>
        <v/>
      </c>
      <c r="AA511" s="383"/>
      <c r="AB511" s="450"/>
      <c r="AC511" s="387" t="str">
        <f>IFERROR(VLOOKUP(_xlfn.NUMBERVALUE(LEFT(AB511,FIND("-",AB511)-1)),A2_SaLi!$B$8:$E$507,4,0),IFERROR(VLOOKUP(LEFT(AB511,FIND("-",AB511)-1),A2_SaLi!$B$8:$E$507,4,0),""))</f>
        <v/>
      </c>
      <c r="AD511" s="465"/>
    </row>
    <row r="512" spans="1:30" x14ac:dyDescent="0.25">
      <c r="A512" s="269"/>
      <c r="B512" s="54"/>
      <c r="C512" s="54"/>
      <c r="D512" s="274"/>
      <c r="E512" s="450"/>
      <c r="F512" s="383"/>
      <c r="G512" s="383"/>
      <c r="H512" s="383"/>
      <c r="I512" s="383"/>
      <c r="J512" s="478"/>
      <c r="K512" s="381">
        <f t="shared" si="15"/>
        <v>0</v>
      </c>
      <c r="L512" s="450"/>
      <c r="M512" s="383"/>
      <c r="N512" s="383"/>
      <c r="O512" s="383"/>
      <c r="P512" s="383"/>
      <c r="Q512" s="478"/>
      <c r="R512" s="381">
        <f t="shared" si="16"/>
        <v>0</v>
      </c>
      <c r="S512" s="450"/>
      <c r="T512" s="387" t="str">
        <f>IFERROR(VLOOKUP(_xlfn.NUMBERVALUE(LEFT(S512,FIND("-",S512)-1)),A2_SaLi!$B$8:$E$507,4,0),IFERROR(VLOOKUP(LEFT(S512,FIND("-",S512)-1),A2_SaLi!$B$8:$E$507,4,0),""))</f>
        <v/>
      </c>
      <c r="U512" s="478"/>
      <c r="V512" s="450"/>
      <c r="W512" s="387" t="str">
        <f>IFERROR(VLOOKUP(_xlfn.NUMBERVALUE(LEFT(V512,FIND("-",V512)-1)),A2_SaLi!$B$8:$E$507,4,0),IFERROR(VLOOKUP(LEFT(V512,FIND("-",V512)-1),A2_SaLi!$B$8:$E$507,4,0),""))</f>
        <v/>
      </c>
      <c r="X512" s="383"/>
      <c r="Y512" s="450"/>
      <c r="Z512" s="387" t="str">
        <f>IFERROR(VLOOKUP(_xlfn.NUMBERVALUE(LEFT(Y512,FIND("-",Y512)-1)),A2_SaLi!$B$8:$E$507,4,0),IFERROR(VLOOKUP(LEFT(Y512,FIND("-",Y512)-1),A2_SaLi!$B$8:$E$507,4,0),""))</f>
        <v/>
      </c>
      <c r="AA512" s="383"/>
      <c r="AB512" s="450"/>
      <c r="AC512" s="387" t="str">
        <f>IFERROR(VLOOKUP(_xlfn.NUMBERVALUE(LEFT(AB512,FIND("-",AB512)-1)),A2_SaLi!$B$8:$E$507,4,0),IFERROR(VLOOKUP(LEFT(AB512,FIND("-",AB512)-1),A2_SaLi!$B$8:$E$507,4,0),""))</f>
        <v/>
      </c>
      <c r="AD512" s="465"/>
    </row>
    <row r="513" spans="1:30" x14ac:dyDescent="0.25">
      <c r="A513" s="269"/>
      <c r="B513" s="54"/>
      <c r="C513" s="54"/>
      <c r="D513" s="274"/>
      <c r="E513" s="450"/>
      <c r="F513" s="383"/>
      <c r="G513" s="383"/>
      <c r="H513" s="383"/>
      <c r="I513" s="383"/>
      <c r="J513" s="478"/>
      <c r="K513" s="381">
        <f t="shared" si="15"/>
        <v>0</v>
      </c>
      <c r="L513" s="450"/>
      <c r="M513" s="383"/>
      <c r="N513" s="383"/>
      <c r="O513" s="383"/>
      <c r="P513" s="383"/>
      <c r="Q513" s="478"/>
      <c r="R513" s="381">
        <f t="shared" si="16"/>
        <v>0</v>
      </c>
      <c r="S513" s="450"/>
      <c r="T513" s="387" t="str">
        <f>IFERROR(VLOOKUP(_xlfn.NUMBERVALUE(LEFT(S513,FIND("-",S513)-1)),A2_SaLi!$B$8:$E$507,4,0),IFERROR(VLOOKUP(LEFT(S513,FIND("-",S513)-1),A2_SaLi!$B$8:$E$507,4,0),""))</f>
        <v/>
      </c>
      <c r="U513" s="478"/>
      <c r="V513" s="450"/>
      <c r="W513" s="387" t="str">
        <f>IFERROR(VLOOKUP(_xlfn.NUMBERVALUE(LEFT(V513,FIND("-",V513)-1)),A2_SaLi!$B$8:$E$507,4,0),IFERROR(VLOOKUP(LEFT(V513,FIND("-",V513)-1),A2_SaLi!$B$8:$E$507,4,0),""))</f>
        <v/>
      </c>
      <c r="X513" s="383"/>
      <c r="Y513" s="450"/>
      <c r="Z513" s="387" t="str">
        <f>IFERROR(VLOOKUP(_xlfn.NUMBERVALUE(LEFT(Y513,FIND("-",Y513)-1)),A2_SaLi!$B$8:$E$507,4,0),IFERROR(VLOOKUP(LEFT(Y513,FIND("-",Y513)-1),A2_SaLi!$B$8:$E$507,4,0),""))</f>
        <v/>
      </c>
      <c r="AA513" s="383"/>
      <c r="AB513" s="450"/>
      <c r="AC513" s="387" t="str">
        <f>IFERROR(VLOOKUP(_xlfn.NUMBERVALUE(LEFT(AB513,FIND("-",AB513)-1)),A2_SaLi!$B$8:$E$507,4,0),IFERROR(VLOOKUP(LEFT(AB513,FIND("-",AB513)-1),A2_SaLi!$B$8:$E$507,4,0),""))</f>
        <v/>
      </c>
      <c r="AD513" s="465"/>
    </row>
    <row r="514" spans="1:30" x14ac:dyDescent="0.25">
      <c r="A514" s="269"/>
      <c r="B514" s="54"/>
      <c r="C514" s="54"/>
      <c r="D514" s="274"/>
      <c r="E514" s="450"/>
      <c r="F514" s="383"/>
      <c r="G514" s="383"/>
      <c r="H514" s="383"/>
      <c r="I514" s="383"/>
      <c r="J514" s="478"/>
      <c r="K514" s="381">
        <f t="shared" si="15"/>
        <v>0</v>
      </c>
      <c r="L514" s="450"/>
      <c r="M514" s="383"/>
      <c r="N514" s="383"/>
      <c r="O514" s="383"/>
      <c r="P514" s="383"/>
      <c r="Q514" s="478"/>
      <c r="R514" s="381">
        <f t="shared" si="16"/>
        <v>0</v>
      </c>
      <c r="S514" s="450"/>
      <c r="T514" s="387" t="str">
        <f>IFERROR(VLOOKUP(_xlfn.NUMBERVALUE(LEFT(S514,FIND("-",S514)-1)),A2_SaLi!$B$8:$E$507,4,0),IFERROR(VLOOKUP(LEFT(S514,FIND("-",S514)-1),A2_SaLi!$B$8:$E$507,4,0),""))</f>
        <v/>
      </c>
      <c r="U514" s="478"/>
      <c r="V514" s="450"/>
      <c r="W514" s="387" t="str">
        <f>IFERROR(VLOOKUP(_xlfn.NUMBERVALUE(LEFT(V514,FIND("-",V514)-1)),A2_SaLi!$B$8:$E$507,4,0),IFERROR(VLOOKUP(LEFT(V514,FIND("-",V514)-1),A2_SaLi!$B$8:$E$507,4,0),""))</f>
        <v/>
      </c>
      <c r="X514" s="383"/>
      <c r="Y514" s="450"/>
      <c r="Z514" s="387" t="str">
        <f>IFERROR(VLOOKUP(_xlfn.NUMBERVALUE(LEFT(Y514,FIND("-",Y514)-1)),A2_SaLi!$B$8:$E$507,4,0),IFERROR(VLOOKUP(LEFT(Y514,FIND("-",Y514)-1),A2_SaLi!$B$8:$E$507,4,0),""))</f>
        <v/>
      </c>
      <c r="AA514" s="383"/>
      <c r="AB514" s="450"/>
      <c r="AC514" s="387" t="str">
        <f>IFERROR(VLOOKUP(_xlfn.NUMBERVALUE(LEFT(AB514,FIND("-",AB514)-1)),A2_SaLi!$B$8:$E$507,4,0),IFERROR(VLOOKUP(LEFT(AB514,FIND("-",AB514)-1),A2_SaLi!$B$8:$E$507,4,0),""))</f>
        <v/>
      </c>
      <c r="AD514" s="465"/>
    </row>
    <row r="515" spans="1:30" x14ac:dyDescent="0.25">
      <c r="A515" s="269"/>
      <c r="B515" s="54"/>
      <c r="C515" s="54"/>
      <c r="D515" s="274"/>
      <c r="E515" s="450"/>
      <c r="F515" s="383"/>
      <c r="G515" s="383"/>
      <c r="H515" s="383"/>
      <c r="I515" s="383"/>
      <c r="J515" s="478"/>
      <c r="K515" s="381">
        <f t="shared" si="15"/>
        <v>0</v>
      </c>
      <c r="L515" s="450"/>
      <c r="M515" s="383"/>
      <c r="N515" s="383"/>
      <c r="O515" s="383"/>
      <c r="P515" s="383"/>
      <c r="Q515" s="478"/>
      <c r="R515" s="381">
        <f t="shared" si="16"/>
        <v>0</v>
      </c>
      <c r="S515" s="450"/>
      <c r="T515" s="387" t="str">
        <f>IFERROR(VLOOKUP(_xlfn.NUMBERVALUE(LEFT(S515,FIND("-",S515)-1)),A2_SaLi!$B$8:$E$507,4,0),IFERROR(VLOOKUP(LEFT(S515,FIND("-",S515)-1),A2_SaLi!$B$8:$E$507,4,0),""))</f>
        <v/>
      </c>
      <c r="U515" s="478"/>
      <c r="V515" s="450"/>
      <c r="W515" s="387" t="str">
        <f>IFERROR(VLOOKUP(_xlfn.NUMBERVALUE(LEFT(V515,FIND("-",V515)-1)),A2_SaLi!$B$8:$E$507,4,0),IFERROR(VLOOKUP(LEFT(V515,FIND("-",V515)-1),A2_SaLi!$B$8:$E$507,4,0),""))</f>
        <v/>
      </c>
      <c r="X515" s="383"/>
      <c r="Y515" s="450"/>
      <c r="Z515" s="387" t="str">
        <f>IFERROR(VLOOKUP(_xlfn.NUMBERVALUE(LEFT(Y515,FIND("-",Y515)-1)),A2_SaLi!$B$8:$E$507,4,0),IFERROR(VLOOKUP(LEFT(Y515,FIND("-",Y515)-1),A2_SaLi!$B$8:$E$507,4,0),""))</f>
        <v/>
      </c>
      <c r="AA515" s="383"/>
      <c r="AB515" s="450"/>
      <c r="AC515" s="387" t="str">
        <f>IFERROR(VLOOKUP(_xlfn.NUMBERVALUE(LEFT(AB515,FIND("-",AB515)-1)),A2_SaLi!$B$8:$E$507,4,0),IFERROR(VLOOKUP(LEFT(AB515,FIND("-",AB515)-1),A2_SaLi!$B$8:$E$507,4,0),""))</f>
        <v/>
      </c>
      <c r="AD515" s="465"/>
    </row>
    <row r="516" spans="1:30" x14ac:dyDescent="0.25">
      <c r="A516" s="269"/>
      <c r="B516" s="54"/>
      <c r="C516" s="54"/>
      <c r="D516" s="274"/>
      <c r="E516" s="450"/>
      <c r="F516" s="383"/>
      <c r="G516" s="383"/>
      <c r="H516" s="383"/>
      <c r="I516" s="383"/>
      <c r="J516" s="478"/>
      <c r="K516" s="381">
        <f t="shared" si="15"/>
        <v>0</v>
      </c>
      <c r="L516" s="450"/>
      <c r="M516" s="383"/>
      <c r="N516" s="383"/>
      <c r="O516" s="383"/>
      <c r="P516" s="383"/>
      <c r="Q516" s="478"/>
      <c r="R516" s="381">
        <f t="shared" si="16"/>
        <v>0</v>
      </c>
      <c r="S516" s="450"/>
      <c r="T516" s="387" t="str">
        <f>IFERROR(VLOOKUP(_xlfn.NUMBERVALUE(LEFT(S516,FIND("-",S516)-1)),A2_SaLi!$B$8:$E$507,4,0),IFERROR(VLOOKUP(LEFT(S516,FIND("-",S516)-1),A2_SaLi!$B$8:$E$507,4,0),""))</f>
        <v/>
      </c>
      <c r="U516" s="478"/>
      <c r="V516" s="450"/>
      <c r="W516" s="387" t="str">
        <f>IFERROR(VLOOKUP(_xlfn.NUMBERVALUE(LEFT(V516,FIND("-",V516)-1)),A2_SaLi!$B$8:$E$507,4,0),IFERROR(VLOOKUP(LEFT(V516,FIND("-",V516)-1),A2_SaLi!$B$8:$E$507,4,0),""))</f>
        <v/>
      </c>
      <c r="X516" s="383"/>
      <c r="Y516" s="450"/>
      <c r="Z516" s="387" t="str">
        <f>IFERROR(VLOOKUP(_xlfn.NUMBERVALUE(LEFT(Y516,FIND("-",Y516)-1)),A2_SaLi!$B$8:$E$507,4,0),IFERROR(VLOOKUP(LEFT(Y516,FIND("-",Y516)-1),A2_SaLi!$B$8:$E$507,4,0),""))</f>
        <v/>
      </c>
      <c r="AA516" s="383"/>
      <c r="AB516" s="450"/>
      <c r="AC516" s="387" t="str">
        <f>IFERROR(VLOOKUP(_xlfn.NUMBERVALUE(LEFT(AB516,FIND("-",AB516)-1)),A2_SaLi!$B$8:$E$507,4,0),IFERROR(VLOOKUP(LEFT(AB516,FIND("-",AB516)-1),A2_SaLi!$B$8:$E$507,4,0),""))</f>
        <v/>
      </c>
      <c r="AD516" s="465"/>
    </row>
    <row r="517" spans="1:30" x14ac:dyDescent="0.25">
      <c r="A517" s="269"/>
      <c r="B517" s="54"/>
      <c r="C517" s="54"/>
      <c r="D517" s="274"/>
      <c r="E517" s="450"/>
      <c r="F517" s="383"/>
      <c r="G517" s="383"/>
      <c r="H517" s="383"/>
      <c r="I517" s="383"/>
      <c r="J517" s="478"/>
      <c r="K517" s="381">
        <f t="shared" si="15"/>
        <v>0</v>
      </c>
      <c r="L517" s="450"/>
      <c r="M517" s="383"/>
      <c r="N517" s="383"/>
      <c r="O517" s="383"/>
      <c r="P517" s="383"/>
      <c r="Q517" s="478"/>
      <c r="R517" s="381">
        <f t="shared" si="16"/>
        <v>0</v>
      </c>
      <c r="S517" s="450"/>
      <c r="T517" s="387" t="str">
        <f>IFERROR(VLOOKUP(_xlfn.NUMBERVALUE(LEFT(S517,FIND("-",S517)-1)),A2_SaLi!$B$8:$E$507,4,0),IFERROR(VLOOKUP(LEFT(S517,FIND("-",S517)-1),A2_SaLi!$B$8:$E$507,4,0),""))</f>
        <v/>
      </c>
      <c r="U517" s="478"/>
      <c r="V517" s="450"/>
      <c r="W517" s="387" t="str">
        <f>IFERROR(VLOOKUP(_xlfn.NUMBERVALUE(LEFT(V517,FIND("-",V517)-1)),A2_SaLi!$B$8:$E$507,4,0),IFERROR(VLOOKUP(LEFT(V517,FIND("-",V517)-1),A2_SaLi!$B$8:$E$507,4,0),""))</f>
        <v/>
      </c>
      <c r="X517" s="383"/>
      <c r="Y517" s="450"/>
      <c r="Z517" s="387" t="str">
        <f>IFERROR(VLOOKUP(_xlfn.NUMBERVALUE(LEFT(Y517,FIND("-",Y517)-1)),A2_SaLi!$B$8:$E$507,4,0),IFERROR(VLOOKUP(LEFT(Y517,FIND("-",Y517)-1),A2_SaLi!$B$8:$E$507,4,0),""))</f>
        <v/>
      </c>
      <c r="AA517" s="383"/>
      <c r="AB517" s="450"/>
      <c r="AC517" s="387" t="str">
        <f>IFERROR(VLOOKUP(_xlfn.NUMBERVALUE(LEFT(AB517,FIND("-",AB517)-1)),A2_SaLi!$B$8:$E$507,4,0),IFERROR(VLOOKUP(LEFT(AB517,FIND("-",AB517)-1),A2_SaLi!$B$8:$E$507,4,0),""))</f>
        <v/>
      </c>
      <c r="AD517" s="465"/>
    </row>
    <row r="518" spans="1:30" x14ac:dyDescent="0.25">
      <c r="A518" s="269"/>
      <c r="B518" s="54"/>
      <c r="C518" s="54"/>
      <c r="D518" s="274"/>
      <c r="E518" s="450"/>
      <c r="F518" s="383"/>
      <c r="G518" s="383"/>
      <c r="H518" s="383"/>
      <c r="I518" s="383"/>
      <c r="J518" s="478"/>
      <c r="K518" s="381">
        <f t="shared" ref="K518:K545" si="17">E518-F518-G518+H518+I518+J518</f>
        <v>0</v>
      </c>
      <c r="L518" s="450"/>
      <c r="M518" s="383"/>
      <c r="N518" s="383"/>
      <c r="O518" s="383"/>
      <c r="P518" s="383"/>
      <c r="Q518" s="478"/>
      <c r="R518" s="381">
        <f t="shared" ref="R518:R545" si="18">L518-M518-N518+O518+P518+Q518</f>
        <v>0</v>
      </c>
      <c r="S518" s="450"/>
      <c r="T518" s="387" t="str">
        <f>IFERROR(VLOOKUP(_xlfn.NUMBERVALUE(LEFT(S518,FIND("-",S518)-1)),A2_SaLi!$B$8:$E$507,4,0),IFERROR(VLOOKUP(LEFT(S518,FIND("-",S518)-1),A2_SaLi!$B$8:$E$507,4,0),""))</f>
        <v/>
      </c>
      <c r="U518" s="478"/>
      <c r="V518" s="450"/>
      <c r="W518" s="387" t="str">
        <f>IFERROR(VLOOKUP(_xlfn.NUMBERVALUE(LEFT(V518,FIND("-",V518)-1)),A2_SaLi!$B$8:$E$507,4,0),IFERROR(VLOOKUP(LEFT(V518,FIND("-",V518)-1),A2_SaLi!$B$8:$E$507,4,0),""))</f>
        <v/>
      </c>
      <c r="X518" s="383"/>
      <c r="Y518" s="450"/>
      <c r="Z518" s="387" t="str">
        <f>IFERROR(VLOOKUP(_xlfn.NUMBERVALUE(LEFT(Y518,FIND("-",Y518)-1)),A2_SaLi!$B$8:$E$507,4,0),IFERROR(VLOOKUP(LEFT(Y518,FIND("-",Y518)-1),A2_SaLi!$B$8:$E$507,4,0),""))</f>
        <v/>
      </c>
      <c r="AA518" s="383"/>
      <c r="AB518" s="450"/>
      <c r="AC518" s="387" t="str">
        <f>IFERROR(VLOOKUP(_xlfn.NUMBERVALUE(LEFT(AB518,FIND("-",AB518)-1)),A2_SaLi!$B$8:$E$507,4,0),IFERROR(VLOOKUP(LEFT(AB518,FIND("-",AB518)-1),A2_SaLi!$B$8:$E$507,4,0),""))</f>
        <v/>
      </c>
      <c r="AD518" s="465"/>
    </row>
    <row r="519" spans="1:30" x14ac:dyDescent="0.25">
      <c r="A519" s="269"/>
      <c r="B519" s="54"/>
      <c r="C519" s="54"/>
      <c r="D519" s="274"/>
      <c r="E519" s="450"/>
      <c r="F519" s="383"/>
      <c r="G519" s="383"/>
      <c r="H519" s="383"/>
      <c r="I519" s="383"/>
      <c r="J519" s="478"/>
      <c r="K519" s="381">
        <f t="shared" si="17"/>
        <v>0</v>
      </c>
      <c r="L519" s="450"/>
      <c r="M519" s="383"/>
      <c r="N519" s="383"/>
      <c r="O519" s="383"/>
      <c r="P519" s="383"/>
      <c r="Q519" s="478"/>
      <c r="R519" s="381">
        <f t="shared" si="18"/>
        <v>0</v>
      </c>
      <c r="S519" s="450"/>
      <c r="T519" s="387" t="str">
        <f>IFERROR(VLOOKUP(_xlfn.NUMBERVALUE(LEFT(S519,FIND("-",S519)-1)),A2_SaLi!$B$8:$E$507,4,0),IFERROR(VLOOKUP(LEFT(S519,FIND("-",S519)-1),A2_SaLi!$B$8:$E$507,4,0),""))</f>
        <v/>
      </c>
      <c r="U519" s="478"/>
      <c r="V519" s="450"/>
      <c r="W519" s="387" t="str">
        <f>IFERROR(VLOOKUP(_xlfn.NUMBERVALUE(LEFT(V519,FIND("-",V519)-1)),A2_SaLi!$B$8:$E$507,4,0),IFERROR(VLOOKUP(LEFT(V519,FIND("-",V519)-1),A2_SaLi!$B$8:$E$507,4,0),""))</f>
        <v/>
      </c>
      <c r="X519" s="383"/>
      <c r="Y519" s="450"/>
      <c r="Z519" s="387" t="str">
        <f>IFERROR(VLOOKUP(_xlfn.NUMBERVALUE(LEFT(Y519,FIND("-",Y519)-1)),A2_SaLi!$B$8:$E$507,4,0),IFERROR(VLOOKUP(LEFT(Y519,FIND("-",Y519)-1),A2_SaLi!$B$8:$E$507,4,0),""))</f>
        <v/>
      </c>
      <c r="AA519" s="383"/>
      <c r="AB519" s="450"/>
      <c r="AC519" s="387" t="str">
        <f>IFERROR(VLOOKUP(_xlfn.NUMBERVALUE(LEFT(AB519,FIND("-",AB519)-1)),A2_SaLi!$B$8:$E$507,4,0),IFERROR(VLOOKUP(LEFT(AB519,FIND("-",AB519)-1),A2_SaLi!$B$8:$E$507,4,0),""))</f>
        <v/>
      </c>
      <c r="AD519" s="465"/>
    </row>
    <row r="520" spans="1:30" x14ac:dyDescent="0.25">
      <c r="A520" s="269"/>
      <c r="B520" s="54"/>
      <c r="C520" s="54"/>
      <c r="D520" s="274"/>
      <c r="E520" s="450"/>
      <c r="F520" s="383"/>
      <c r="G520" s="383"/>
      <c r="H520" s="383"/>
      <c r="I520" s="383"/>
      <c r="J520" s="478"/>
      <c r="K520" s="381">
        <f t="shared" si="17"/>
        <v>0</v>
      </c>
      <c r="L520" s="450"/>
      <c r="M520" s="383"/>
      <c r="N520" s="383"/>
      <c r="O520" s="383"/>
      <c r="P520" s="383"/>
      <c r="Q520" s="478"/>
      <c r="R520" s="381">
        <f t="shared" si="18"/>
        <v>0</v>
      </c>
      <c r="S520" s="450"/>
      <c r="T520" s="387" t="str">
        <f>IFERROR(VLOOKUP(_xlfn.NUMBERVALUE(LEFT(S520,FIND("-",S520)-1)),A2_SaLi!$B$8:$E$507,4,0),IFERROR(VLOOKUP(LEFT(S520,FIND("-",S520)-1),A2_SaLi!$B$8:$E$507,4,0),""))</f>
        <v/>
      </c>
      <c r="U520" s="478"/>
      <c r="V520" s="450"/>
      <c r="W520" s="387" t="str">
        <f>IFERROR(VLOOKUP(_xlfn.NUMBERVALUE(LEFT(V520,FIND("-",V520)-1)),A2_SaLi!$B$8:$E$507,4,0),IFERROR(VLOOKUP(LEFT(V520,FIND("-",V520)-1),A2_SaLi!$B$8:$E$507,4,0),""))</f>
        <v/>
      </c>
      <c r="X520" s="383"/>
      <c r="Y520" s="450"/>
      <c r="Z520" s="387" t="str">
        <f>IFERROR(VLOOKUP(_xlfn.NUMBERVALUE(LEFT(Y520,FIND("-",Y520)-1)),A2_SaLi!$B$8:$E$507,4,0),IFERROR(VLOOKUP(LEFT(Y520,FIND("-",Y520)-1),A2_SaLi!$B$8:$E$507,4,0),""))</f>
        <v/>
      </c>
      <c r="AA520" s="383"/>
      <c r="AB520" s="450"/>
      <c r="AC520" s="387" t="str">
        <f>IFERROR(VLOOKUP(_xlfn.NUMBERVALUE(LEFT(AB520,FIND("-",AB520)-1)),A2_SaLi!$B$8:$E$507,4,0),IFERROR(VLOOKUP(LEFT(AB520,FIND("-",AB520)-1),A2_SaLi!$B$8:$E$507,4,0),""))</f>
        <v/>
      </c>
      <c r="AD520" s="465"/>
    </row>
    <row r="521" spans="1:30" x14ac:dyDescent="0.25">
      <c r="A521" s="269"/>
      <c r="B521" s="54"/>
      <c r="C521" s="54"/>
      <c r="D521" s="274"/>
      <c r="E521" s="450"/>
      <c r="F521" s="383"/>
      <c r="G521" s="383"/>
      <c r="H521" s="383"/>
      <c r="I521" s="383"/>
      <c r="J521" s="478"/>
      <c r="K521" s="381">
        <f t="shared" si="17"/>
        <v>0</v>
      </c>
      <c r="L521" s="450"/>
      <c r="M521" s="383"/>
      <c r="N521" s="383"/>
      <c r="O521" s="383"/>
      <c r="P521" s="383"/>
      <c r="Q521" s="478"/>
      <c r="R521" s="381">
        <f t="shared" si="18"/>
        <v>0</v>
      </c>
      <c r="S521" s="450"/>
      <c r="T521" s="387" t="str">
        <f>IFERROR(VLOOKUP(_xlfn.NUMBERVALUE(LEFT(S521,FIND("-",S521)-1)),A2_SaLi!$B$8:$E$507,4,0),IFERROR(VLOOKUP(LEFT(S521,FIND("-",S521)-1),A2_SaLi!$B$8:$E$507,4,0),""))</f>
        <v/>
      </c>
      <c r="U521" s="478"/>
      <c r="V521" s="450"/>
      <c r="W521" s="387" t="str">
        <f>IFERROR(VLOOKUP(_xlfn.NUMBERVALUE(LEFT(V521,FIND("-",V521)-1)),A2_SaLi!$B$8:$E$507,4,0),IFERROR(VLOOKUP(LEFT(V521,FIND("-",V521)-1),A2_SaLi!$B$8:$E$507,4,0),""))</f>
        <v/>
      </c>
      <c r="X521" s="383"/>
      <c r="Y521" s="450"/>
      <c r="Z521" s="387" t="str">
        <f>IFERROR(VLOOKUP(_xlfn.NUMBERVALUE(LEFT(Y521,FIND("-",Y521)-1)),A2_SaLi!$B$8:$E$507,4,0),IFERROR(VLOOKUP(LEFT(Y521,FIND("-",Y521)-1),A2_SaLi!$B$8:$E$507,4,0),""))</f>
        <v/>
      </c>
      <c r="AA521" s="383"/>
      <c r="AB521" s="450"/>
      <c r="AC521" s="387" t="str">
        <f>IFERROR(VLOOKUP(_xlfn.NUMBERVALUE(LEFT(AB521,FIND("-",AB521)-1)),A2_SaLi!$B$8:$E$507,4,0),IFERROR(VLOOKUP(LEFT(AB521,FIND("-",AB521)-1),A2_SaLi!$B$8:$E$507,4,0),""))</f>
        <v/>
      </c>
      <c r="AD521" s="465"/>
    </row>
    <row r="522" spans="1:30" x14ac:dyDescent="0.25">
      <c r="A522" s="269"/>
      <c r="B522" s="54"/>
      <c r="C522" s="54"/>
      <c r="D522" s="274"/>
      <c r="E522" s="450"/>
      <c r="F522" s="383"/>
      <c r="G522" s="383"/>
      <c r="H522" s="383"/>
      <c r="I522" s="383"/>
      <c r="J522" s="478"/>
      <c r="K522" s="381">
        <f t="shared" si="17"/>
        <v>0</v>
      </c>
      <c r="L522" s="450"/>
      <c r="M522" s="383"/>
      <c r="N522" s="383"/>
      <c r="O522" s="383"/>
      <c r="P522" s="383"/>
      <c r="Q522" s="478"/>
      <c r="R522" s="381">
        <f t="shared" si="18"/>
        <v>0</v>
      </c>
      <c r="S522" s="450"/>
      <c r="T522" s="387" t="str">
        <f>IFERROR(VLOOKUP(_xlfn.NUMBERVALUE(LEFT(S522,FIND("-",S522)-1)),A2_SaLi!$B$8:$E$507,4,0),IFERROR(VLOOKUP(LEFT(S522,FIND("-",S522)-1),A2_SaLi!$B$8:$E$507,4,0),""))</f>
        <v/>
      </c>
      <c r="U522" s="478"/>
      <c r="V522" s="450"/>
      <c r="W522" s="387" t="str">
        <f>IFERROR(VLOOKUP(_xlfn.NUMBERVALUE(LEFT(V522,FIND("-",V522)-1)),A2_SaLi!$B$8:$E$507,4,0),IFERROR(VLOOKUP(LEFT(V522,FIND("-",V522)-1),A2_SaLi!$B$8:$E$507,4,0),""))</f>
        <v/>
      </c>
      <c r="X522" s="383"/>
      <c r="Y522" s="450"/>
      <c r="Z522" s="387" t="str">
        <f>IFERROR(VLOOKUP(_xlfn.NUMBERVALUE(LEFT(Y522,FIND("-",Y522)-1)),A2_SaLi!$B$8:$E$507,4,0),IFERROR(VLOOKUP(LEFT(Y522,FIND("-",Y522)-1),A2_SaLi!$B$8:$E$507,4,0),""))</f>
        <v/>
      </c>
      <c r="AA522" s="383"/>
      <c r="AB522" s="450"/>
      <c r="AC522" s="387" t="str">
        <f>IFERROR(VLOOKUP(_xlfn.NUMBERVALUE(LEFT(AB522,FIND("-",AB522)-1)),A2_SaLi!$B$8:$E$507,4,0),IFERROR(VLOOKUP(LEFT(AB522,FIND("-",AB522)-1),A2_SaLi!$B$8:$E$507,4,0),""))</f>
        <v/>
      </c>
      <c r="AD522" s="465"/>
    </row>
    <row r="523" spans="1:30" x14ac:dyDescent="0.25">
      <c r="A523" s="269"/>
      <c r="B523" s="54"/>
      <c r="C523" s="54"/>
      <c r="D523" s="274"/>
      <c r="E523" s="450"/>
      <c r="F523" s="383"/>
      <c r="G523" s="383"/>
      <c r="H523" s="383"/>
      <c r="I523" s="383"/>
      <c r="J523" s="478"/>
      <c r="K523" s="381">
        <f t="shared" si="17"/>
        <v>0</v>
      </c>
      <c r="L523" s="450"/>
      <c r="M523" s="383"/>
      <c r="N523" s="383"/>
      <c r="O523" s="383"/>
      <c r="P523" s="383"/>
      <c r="Q523" s="478"/>
      <c r="R523" s="381">
        <f t="shared" si="18"/>
        <v>0</v>
      </c>
      <c r="S523" s="450"/>
      <c r="T523" s="387" t="str">
        <f>IFERROR(VLOOKUP(_xlfn.NUMBERVALUE(LEFT(S523,FIND("-",S523)-1)),A2_SaLi!$B$8:$E$507,4,0),IFERROR(VLOOKUP(LEFT(S523,FIND("-",S523)-1),A2_SaLi!$B$8:$E$507,4,0),""))</f>
        <v/>
      </c>
      <c r="U523" s="478"/>
      <c r="V523" s="450"/>
      <c r="W523" s="387" t="str">
        <f>IFERROR(VLOOKUP(_xlfn.NUMBERVALUE(LEFT(V523,FIND("-",V523)-1)),A2_SaLi!$B$8:$E$507,4,0),IFERROR(VLOOKUP(LEFT(V523,FIND("-",V523)-1),A2_SaLi!$B$8:$E$507,4,0),""))</f>
        <v/>
      </c>
      <c r="X523" s="383"/>
      <c r="Y523" s="450"/>
      <c r="Z523" s="387" t="str">
        <f>IFERROR(VLOOKUP(_xlfn.NUMBERVALUE(LEFT(Y523,FIND("-",Y523)-1)),A2_SaLi!$B$8:$E$507,4,0),IFERROR(VLOOKUP(LEFT(Y523,FIND("-",Y523)-1),A2_SaLi!$B$8:$E$507,4,0),""))</f>
        <v/>
      </c>
      <c r="AA523" s="383"/>
      <c r="AB523" s="450"/>
      <c r="AC523" s="387" t="str">
        <f>IFERROR(VLOOKUP(_xlfn.NUMBERVALUE(LEFT(AB523,FIND("-",AB523)-1)),A2_SaLi!$B$8:$E$507,4,0),IFERROR(VLOOKUP(LEFT(AB523,FIND("-",AB523)-1),A2_SaLi!$B$8:$E$507,4,0),""))</f>
        <v/>
      </c>
      <c r="AD523" s="465"/>
    </row>
    <row r="524" spans="1:30" x14ac:dyDescent="0.25">
      <c r="A524" s="269"/>
      <c r="B524" s="54"/>
      <c r="C524" s="54"/>
      <c r="D524" s="274"/>
      <c r="E524" s="450"/>
      <c r="F524" s="383"/>
      <c r="G524" s="383"/>
      <c r="H524" s="383"/>
      <c r="I524" s="383"/>
      <c r="J524" s="478"/>
      <c r="K524" s="381">
        <f t="shared" si="17"/>
        <v>0</v>
      </c>
      <c r="L524" s="450"/>
      <c r="M524" s="383"/>
      <c r="N524" s="383"/>
      <c r="O524" s="383"/>
      <c r="P524" s="383"/>
      <c r="Q524" s="478"/>
      <c r="R524" s="381">
        <f t="shared" si="18"/>
        <v>0</v>
      </c>
      <c r="S524" s="450"/>
      <c r="T524" s="387" t="str">
        <f>IFERROR(VLOOKUP(_xlfn.NUMBERVALUE(LEFT(S524,FIND("-",S524)-1)),A2_SaLi!$B$8:$E$507,4,0),IFERROR(VLOOKUP(LEFT(S524,FIND("-",S524)-1),A2_SaLi!$B$8:$E$507,4,0),""))</f>
        <v/>
      </c>
      <c r="U524" s="478"/>
      <c r="V524" s="450"/>
      <c r="W524" s="387" t="str">
        <f>IFERROR(VLOOKUP(_xlfn.NUMBERVALUE(LEFT(V524,FIND("-",V524)-1)),A2_SaLi!$B$8:$E$507,4,0),IFERROR(VLOOKUP(LEFT(V524,FIND("-",V524)-1),A2_SaLi!$B$8:$E$507,4,0),""))</f>
        <v/>
      </c>
      <c r="X524" s="383"/>
      <c r="Y524" s="450"/>
      <c r="Z524" s="387" t="str">
        <f>IFERROR(VLOOKUP(_xlfn.NUMBERVALUE(LEFT(Y524,FIND("-",Y524)-1)),A2_SaLi!$B$8:$E$507,4,0),IFERROR(VLOOKUP(LEFT(Y524,FIND("-",Y524)-1),A2_SaLi!$B$8:$E$507,4,0),""))</f>
        <v/>
      </c>
      <c r="AA524" s="383"/>
      <c r="AB524" s="450"/>
      <c r="AC524" s="387" t="str">
        <f>IFERROR(VLOOKUP(_xlfn.NUMBERVALUE(LEFT(AB524,FIND("-",AB524)-1)),A2_SaLi!$B$8:$E$507,4,0),IFERROR(VLOOKUP(LEFT(AB524,FIND("-",AB524)-1),A2_SaLi!$B$8:$E$507,4,0),""))</f>
        <v/>
      </c>
      <c r="AD524" s="465"/>
    </row>
    <row r="525" spans="1:30" x14ac:dyDescent="0.25">
      <c r="A525" s="269"/>
      <c r="B525" s="54"/>
      <c r="C525" s="54"/>
      <c r="D525" s="274"/>
      <c r="E525" s="450"/>
      <c r="F525" s="383"/>
      <c r="G525" s="383"/>
      <c r="H525" s="383"/>
      <c r="I525" s="383"/>
      <c r="J525" s="478"/>
      <c r="K525" s="381">
        <f t="shared" si="17"/>
        <v>0</v>
      </c>
      <c r="L525" s="450"/>
      <c r="M525" s="383"/>
      <c r="N525" s="383"/>
      <c r="O525" s="383"/>
      <c r="P525" s="383"/>
      <c r="Q525" s="478"/>
      <c r="R525" s="381">
        <f t="shared" si="18"/>
        <v>0</v>
      </c>
      <c r="S525" s="450"/>
      <c r="T525" s="387" t="str">
        <f>IFERROR(VLOOKUP(_xlfn.NUMBERVALUE(LEFT(S525,FIND("-",S525)-1)),A2_SaLi!$B$8:$E$507,4,0),IFERROR(VLOOKUP(LEFT(S525,FIND("-",S525)-1),A2_SaLi!$B$8:$E$507,4,0),""))</f>
        <v/>
      </c>
      <c r="U525" s="478"/>
      <c r="V525" s="450"/>
      <c r="W525" s="387" t="str">
        <f>IFERROR(VLOOKUP(_xlfn.NUMBERVALUE(LEFT(V525,FIND("-",V525)-1)),A2_SaLi!$B$8:$E$507,4,0),IFERROR(VLOOKUP(LEFT(V525,FIND("-",V525)-1),A2_SaLi!$B$8:$E$507,4,0),""))</f>
        <v/>
      </c>
      <c r="X525" s="383"/>
      <c r="Y525" s="450"/>
      <c r="Z525" s="387" t="str">
        <f>IFERROR(VLOOKUP(_xlfn.NUMBERVALUE(LEFT(Y525,FIND("-",Y525)-1)),A2_SaLi!$B$8:$E$507,4,0),IFERROR(VLOOKUP(LEFT(Y525,FIND("-",Y525)-1),A2_SaLi!$B$8:$E$507,4,0),""))</f>
        <v/>
      </c>
      <c r="AA525" s="383"/>
      <c r="AB525" s="450"/>
      <c r="AC525" s="387" t="str">
        <f>IFERROR(VLOOKUP(_xlfn.NUMBERVALUE(LEFT(AB525,FIND("-",AB525)-1)),A2_SaLi!$B$8:$E$507,4,0),IFERROR(VLOOKUP(LEFT(AB525,FIND("-",AB525)-1),A2_SaLi!$B$8:$E$507,4,0),""))</f>
        <v/>
      </c>
      <c r="AD525" s="465"/>
    </row>
    <row r="526" spans="1:30" x14ac:dyDescent="0.25">
      <c r="A526" s="269"/>
      <c r="B526" s="54"/>
      <c r="C526" s="54"/>
      <c r="D526" s="274"/>
      <c r="E526" s="450"/>
      <c r="F526" s="383"/>
      <c r="G526" s="383"/>
      <c r="H526" s="383"/>
      <c r="I526" s="383"/>
      <c r="J526" s="478"/>
      <c r="K526" s="381">
        <f t="shared" si="17"/>
        <v>0</v>
      </c>
      <c r="L526" s="450"/>
      <c r="M526" s="383"/>
      <c r="N526" s="383"/>
      <c r="O526" s="383"/>
      <c r="P526" s="383"/>
      <c r="Q526" s="478"/>
      <c r="R526" s="381">
        <f t="shared" si="18"/>
        <v>0</v>
      </c>
      <c r="S526" s="450"/>
      <c r="T526" s="387" t="str">
        <f>IFERROR(VLOOKUP(_xlfn.NUMBERVALUE(LEFT(S526,FIND("-",S526)-1)),A2_SaLi!$B$8:$E$507,4,0),IFERROR(VLOOKUP(LEFT(S526,FIND("-",S526)-1),A2_SaLi!$B$8:$E$507,4,0),""))</f>
        <v/>
      </c>
      <c r="U526" s="478"/>
      <c r="V526" s="450"/>
      <c r="W526" s="387" t="str">
        <f>IFERROR(VLOOKUP(_xlfn.NUMBERVALUE(LEFT(V526,FIND("-",V526)-1)),A2_SaLi!$B$8:$E$507,4,0),IFERROR(VLOOKUP(LEFT(V526,FIND("-",V526)-1),A2_SaLi!$B$8:$E$507,4,0),""))</f>
        <v/>
      </c>
      <c r="X526" s="383"/>
      <c r="Y526" s="450"/>
      <c r="Z526" s="387" t="str">
        <f>IFERROR(VLOOKUP(_xlfn.NUMBERVALUE(LEFT(Y526,FIND("-",Y526)-1)),A2_SaLi!$B$8:$E$507,4,0),IFERROR(VLOOKUP(LEFT(Y526,FIND("-",Y526)-1),A2_SaLi!$B$8:$E$507,4,0),""))</f>
        <v/>
      </c>
      <c r="AA526" s="383"/>
      <c r="AB526" s="450"/>
      <c r="AC526" s="387" t="str">
        <f>IFERROR(VLOOKUP(_xlfn.NUMBERVALUE(LEFT(AB526,FIND("-",AB526)-1)),A2_SaLi!$B$8:$E$507,4,0),IFERROR(VLOOKUP(LEFT(AB526,FIND("-",AB526)-1),A2_SaLi!$B$8:$E$507,4,0),""))</f>
        <v/>
      </c>
      <c r="AD526" s="465"/>
    </row>
    <row r="527" spans="1:30" x14ac:dyDescent="0.25">
      <c r="A527" s="269"/>
      <c r="B527" s="54"/>
      <c r="C527" s="54"/>
      <c r="D527" s="274"/>
      <c r="E527" s="450"/>
      <c r="F527" s="383"/>
      <c r="G527" s="383"/>
      <c r="H527" s="383"/>
      <c r="I527" s="383"/>
      <c r="J527" s="478"/>
      <c r="K527" s="381">
        <f t="shared" si="17"/>
        <v>0</v>
      </c>
      <c r="L527" s="450"/>
      <c r="M527" s="383"/>
      <c r="N527" s="383"/>
      <c r="O527" s="383"/>
      <c r="P527" s="383"/>
      <c r="Q527" s="478"/>
      <c r="R527" s="381">
        <f t="shared" si="18"/>
        <v>0</v>
      </c>
      <c r="S527" s="450"/>
      <c r="T527" s="387" t="str">
        <f>IFERROR(VLOOKUP(_xlfn.NUMBERVALUE(LEFT(S527,FIND("-",S527)-1)),A2_SaLi!$B$8:$E$507,4,0),IFERROR(VLOOKUP(LEFT(S527,FIND("-",S527)-1),A2_SaLi!$B$8:$E$507,4,0),""))</f>
        <v/>
      </c>
      <c r="U527" s="478"/>
      <c r="V527" s="450"/>
      <c r="W527" s="387" t="str">
        <f>IFERROR(VLOOKUP(_xlfn.NUMBERVALUE(LEFT(V527,FIND("-",V527)-1)),A2_SaLi!$B$8:$E$507,4,0),IFERROR(VLOOKUP(LEFT(V527,FIND("-",V527)-1),A2_SaLi!$B$8:$E$507,4,0),""))</f>
        <v/>
      </c>
      <c r="X527" s="383"/>
      <c r="Y527" s="450"/>
      <c r="Z527" s="387" t="str">
        <f>IFERROR(VLOOKUP(_xlfn.NUMBERVALUE(LEFT(Y527,FIND("-",Y527)-1)),A2_SaLi!$B$8:$E$507,4,0),IFERROR(VLOOKUP(LEFT(Y527,FIND("-",Y527)-1),A2_SaLi!$B$8:$E$507,4,0),""))</f>
        <v/>
      </c>
      <c r="AA527" s="383"/>
      <c r="AB527" s="450"/>
      <c r="AC527" s="387" t="str">
        <f>IFERROR(VLOOKUP(_xlfn.NUMBERVALUE(LEFT(AB527,FIND("-",AB527)-1)),A2_SaLi!$B$8:$E$507,4,0),IFERROR(VLOOKUP(LEFT(AB527,FIND("-",AB527)-1),A2_SaLi!$B$8:$E$507,4,0),""))</f>
        <v/>
      </c>
      <c r="AD527" s="465"/>
    </row>
    <row r="528" spans="1:30" x14ac:dyDescent="0.25">
      <c r="A528" s="269"/>
      <c r="B528" s="54"/>
      <c r="C528" s="54"/>
      <c r="D528" s="274"/>
      <c r="E528" s="450"/>
      <c r="F528" s="383"/>
      <c r="G528" s="383"/>
      <c r="H528" s="383"/>
      <c r="I528" s="383"/>
      <c r="J528" s="478"/>
      <c r="K528" s="381">
        <f t="shared" si="17"/>
        <v>0</v>
      </c>
      <c r="L528" s="450"/>
      <c r="M528" s="383"/>
      <c r="N528" s="383"/>
      <c r="O528" s="383"/>
      <c r="P528" s="383"/>
      <c r="Q528" s="478"/>
      <c r="R528" s="381">
        <f t="shared" si="18"/>
        <v>0</v>
      </c>
      <c r="S528" s="450"/>
      <c r="T528" s="387" t="str">
        <f>IFERROR(VLOOKUP(_xlfn.NUMBERVALUE(LEFT(S528,FIND("-",S528)-1)),A2_SaLi!$B$8:$E$507,4,0),IFERROR(VLOOKUP(LEFT(S528,FIND("-",S528)-1),A2_SaLi!$B$8:$E$507,4,0),""))</f>
        <v/>
      </c>
      <c r="U528" s="478"/>
      <c r="V528" s="450"/>
      <c r="W528" s="387" t="str">
        <f>IFERROR(VLOOKUP(_xlfn.NUMBERVALUE(LEFT(V528,FIND("-",V528)-1)),A2_SaLi!$B$8:$E$507,4,0),IFERROR(VLOOKUP(LEFT(V528,FIND("-",V528)-1),A2_SaLi!$B$8:$E$507,4,0),""))</f>
        <v/>
      </c>
      <c r="X528" s="383"/>
      <c r="Y528" s="450"/>
      <c r="Z528" s="387" t="str">
        <f>IFERROR(VLOOKUP(_xlfn.NUMBERVALUE(LEFT(Y528,FIND("-",Y528)-1)),A2_SaLi!$B$8:$E$507,4,0),IFERROR(VLOOKUP(LEFT(Y528,FIND("-",Y528)-1),A2_SaLi!$B$8:$E$507,4,0),""))</f>
        <v/>
      </c>
      <c r="AA528" s="383"/>
      <c r="AB528" s="450"/>
      <c r="AC528" s="387" t="str">
        <f>IFERROR(VLOOKUP(_xlfn.NUMBERVALUE(LEFT(AB528,FIND("-",AB528)-1)),A2_SaLi!$B$8:$E$507,4,0),IFERROR(VLOOKUP(LEFT(AB528,FIND("-",AB528)-1),A2_SaLi!$B$8:$E$507,4,0),""))</f>
        <v/>
      </c>
      <c r="AD528" s="465"/>
    </row>
    <row r="529" spans="1:30" x14ac:dyDescent="0.25">
      <c r="A529" s="269"/>
      <c r="B529" s="54"/>
      <c r="C529" s="54"/>
      <c r="D529" s="274"/>
      <c r="E529" s="450"/>
      <c r="F529" s="383"/>
      <c r="G529" s="383"/>
      <c r="H529" s="383"/>
      <c r="I529" s="383"/>
      <c r="J529" s="478"/>
      <c r="K529" s="381">
        <f t="shared" si="17"/>
        <v>0</v>
      </c>
      <c r="L529" s="450"/>
      <c r="M529" s="383"/>
      <c r="N529" s="383"/>
      <c r="O529" s="383"/>
      <c r="P529" s="383"/>
      <c r="Q529" s="478"/>
      <c r="R529" s="381">
        <f t="shared" si="18"/>
        <v>0</v>
      </c>
      <c r="S529" s="450"/>
      <c r="T529" s="387" t="str">
        <f>IFERROR(VLOOKUP(_xlfn.NUMBERVALUE(LEFT(S529,FIND("-",S529)-1)),A2_SaLi!$B$8:$E$507,4,0),IFERROR(VLOOKUP(LEFT(S529,FIND("-",S529)-1),A2_SaLi!$B$8:$E$507,4,0),""))</f>
        <v/>
      </c>
      <c r="U529" s="478"/>
      <c r="V529" s="450"/>
      <c r="W529" s="387" t="str">
        <f>IFERROR(VLOOKUP(_xlfn.NUMBERVALUE(LEFT(V529,FIND("-",V529)-1)),A2_SaLi!$B$8:$E$507,4,0),IFERROR(VLOOKUP(LEFT(V529,FIND("-",V529)-1),A2_SaLi!$B$8:$E$507,4,0),""))</f>
        <v/>
      </c>
      <c r="X529" s="383"/>
      <c r="Y529" s="450"/>
      <c r="Z529" s="387" t="str">
        <f>IFERROR(VLOOKUP(_xlfn.NUMBERVALUE(LEFT(Y529,FIND("-",Y529)-1)),A2_SaLi!$B$8:$E$507,4,0),IFERROR(VLOOKUP(LEFT(Y529,FIND("-",Y529)-1),A2_SaLi!$B$8:$E$507,4,0),""))</f>
        <v/>
      </c>
      <c r="AA529" s="383"/>
      <c r="AB529" s="450"/>
      <c r="AC529" s="387" t="str">
        <f>IFERROR(VLOOKUP(_xlfn.NUMBERVALUE(LEFT(AB529,FIND("-",AB529)-1)),A2_SaLi!$B$8:$E$507,4,0),IFERROR(VLOOKUP(LEFT(AB529,FIND("-",AB529)-1),A2_SaLi!$B$8:$E$507,4,0),""))</f>
        <v/>
      </c>
      <c r="AD529" s="465"/>
    </row>
    <row r="530" spans="1:30" x14ac:dyDescent="0.25">
      <c r="A530" s="269"/>
      <c r="B530" s="54"/>
      <c r="C530" s="54"/>
      <c r="D530" s="274"/>
      <c r="E530" s="450"/>
      <c r="F530" s="383"/>
      <c r="G530" s="383"/>
      <c r="H530" s="383"/>
      <c r="I530" s="383"/>
      <c r="J530" s="478"/>
      <c r="K530" s="381">
        <f t="shared" si="17"/>
        <v>0</v>
      </c>
      <c r="L530" s="450"/>
      <c r="M530" s="383"/>
      <c r="N530" s="383"/>
      <c r="O530" s="383"/>
      <c r="P530" s="383"/>
      <c r="Q530" s="478"/>
      <c r="R530" s="381">
        <f t="shared" si="18"/>
        <v>0</v>
      </c>
      <c r="S530" s="450"/>
      <c r="T530" s="387" t="str">
        <f>IFERROR(VLOOKUP(_xlfn.NUMBERVALUE(LEFT(S530,FIND("-",S530)-1)),A2_SaLi!$B$8:$E$507,4,0),IFERROR(VLOOKUP(LEFT(S530,FIND("-",S530)-1),A2_SaLi!$B$8:$E$507,4,0),""))</f>
        <v/>
      </c>
      <c r="U530" s="478"/>
      <c r="V530" s="450"/>
      <c r="W530" s="387" t="str">
        <f>IFERROR(VLOOKUP(_xlfn.NUMBERVALUE(LEFT(V530,FIND("-",V530)-1)),A2_SaLi!$B$8:$E$507,4,0),IFERROR(VLOOKUP(LEFT(V530,FIND("-",V530)-1),A2_SaLi!$B$8:$E$507,4,0),""))</f>
        <v/>
      </c>
      <c r="X530" s="383"/>
      <c r="Y530" s="450"/>
      <c r="Z530" s="387" t="str">
        <f>IFERROR(VLOOKUP(_xlfn.NUMBERVALUE(LEFT(Y530,FIND("-",Y530)-1)),A2_SaLi!$B$8:$E$507,4,0),IFERROR(VLOOKUP(LEFT(Y530,FIND("-",Y530)-1),A2_SaLi!$B$8:$E$507,4,0),""))</f>
        <v/>
      </c>
      <c r="AA530" s="383"/>
      <c r="AB530" s="450"/>
      <c r="AC530" s="387" t="str">
        <f>IFERROR(VLOOKUP(_xlfn.NUMBERVALUE(LEFT(AB530,FIND("-",AB530)-1)),A2_SaLi!$B$8:$E$507,4,0),IFERROR(VLOOKUP(LEFT(AB530,FIND("-",AB530)-1),A2_SaLi!$B$8:$E$507,4,0),""))</f>
        <v/>
      </c>
      <c r="AD530" s="465"/>
    </row>
    <row r="531" spans="1:30" x14ac:dyDescent="0.25">
      <c r="A531" s="269"/>
      <c r="B531" s="54"/>
      <c r="C531" s="54"/>
      <c r="D531" s="274"/>
      <c r="E531" s="450"/>
      <c r="F531" s="383"/>
      <c r="G531" s="383"/>
      <c r="H531" s="383"/>
      <c r="I531" s="383"/>
      <c r="J531" s="478"/>
      <c r="K531" s="381">
        <f t="shared" si="17"/>
        <v>0</v>
      </c>
      <c r="L531" s="450"/>
      <c r="M531" s="383"/>
      <c r="N531" s="383"/>
      <c r="O531" s="383"/>
      <c r="P531" s="383"/>
      <c r="Q531" s="478"/>
      <c r="R531" s="381">
        <f t="shared" si="18"/>
        <v>0</v>
      </c>
      <c r="S531" s="450"/>
      <c r="T531" s="387" t="str">
        <f>IFERROR(VLOOKUP(_xlfn.NUMBERVALUE(LEFT(S531,FIND("-",S531)-1)),A2_SaLi!$B$8:$E$507,4,0),IFERROR(VLOOKUP(LEFT(S531,FIND("-",S531)-1),A2_SaLi!$B$8:$E$507,4,0),""))</f>
        <v/>
      </c>
      <c r="U531" s="478"/>
      <c r="V531" s="450"/>
      <c r="W531" s="387" t="str">
        <f>IFERROR(VLOOKUP(_xlfn.NUMBERVALUE(LEFT(V531,FIND("-",V531)-1)),A2_SaLi!$B$8:$E$507,4,0),IFERROR(VLOOKUP(LEFT(V531,FIND("-",V531)-1),A2_SaLi!$B$8:$E$507,4,0),""))</f>
        <v/>
      </c>
      <c r="X531" s="383"/>
      <c r="Y531" s="450"/>
      <c r="Z531" s="387" t="str">
        <f>IFERROR(VLOOKUP(_xlfn.NUMBERVALUE(LEFT(Y531,FIND("-",Y531)-1)),A2_SaLi!$B$8:$E$507,4,0),IFERROR(VLOOKUP(LEFT(Y531,FIND("-",Y531)-1),A2_SaLi!$B$8:$E$507,4,0),""))</f>
        <v/>
      </c>
      <c r="AA531" s="383"/>
      <c r="AB531" s="450"/>
      <c r="AC531" s="387" t="str">
        <f>IFERROR(VLOOKUP(_xlfn.NUMBERVALUE(LEFT(AB531,FIND("-",AB531)-1)),A2_SaLi!$B$8:$E$507,4,0),IFERROR(VLOOKUP(LEFT(AB531,FIND("-",AB531)-1),A2_SaLi!$B$8:$E$507,4,0),""))</f>
        <v/>
      </c>
      <c r="AD531" s="465"/>
    </row>
    <row r="532" spans="1:30" x14ac:dyDescent="0.25">
      <c r="A532" s="269"/>
      <c r="B532" s="54"/>
      <c r="C532" s="54"/>
      <c r="D532" s="274"/>
      <c r="E532" s="450"/>
      <c r="F532" s="383"/>
      <c r="G532" s="383"/>
      <c r="H532" s="383"/>
      <c r="I532" s="383"/>
      <c r="J532" s="478"/>
      <c r="K532" s="381">
        <f t="shared" si="17"/>
        <v>0</v>
      </c>
      <c r="L532" s="450"/>
      <c r="M532" s="383"/>
      <c r="N532" s="383"/>
      <c r="O532" s="383"/>
      <c r="P532" s="383"/>
      <c r="Q532" s="478"/>
      <c r="R532" s="381">
        <f t="shared" si="18"/>
        <v>0</v>
      </c>
      <c r="S532" s="450"/>
      <c r="T532" s="387" t="str">
        <f>IFERROR(VLOOKUP(_xlfn.NUMBERVALUE(LEFT(S532,FIND("-",S532)-1)),A2_SaLi!$B$8:$E$507,4,0),IFERROR(VLOOKUP(LEFT(S532,FIND("-",S532)-1),A2_SaLi!$B$8:$E$507,4,0),""))</f>
        <v/>
      </c>
      <c r="U532" s="478"/>
      <c r="V532" s="450"/>
      <c r="W532" s="387" t="str">
        <f>IFERROR(VLOOKUP(_xlfn.NUMBERVALUE(LEFT(V532,FIND("-",V532)-1)),A2_SaLi!$B$8:$E$507,4,0),IFERROR(VLOOKUP(LEFT(V532,FIND("-",V532)-1),A2_SaLi!$B$8:$E$507,4,0),""))</f>
        <v/>
      </c>
      <c r="X532" s="383"/>
      <c r="Y532" s="450"/>
      <c r="Z532" s="387" t="str">
        <f>IFERROR(VLOOKUP(_xlfn.NUMBERVALUE(LEFT(Y532,FIND("-",Y532)-1)),A2_SaLi!$B$8:$E$507,4,0),IFERROR(VLOOKUP(LEFT(Y532,FIND("-",Y532)-1),A2_SaLi!$B$8:$E$507,4,0),""))</f>
        <v/>
      </c>
      <c r="AA532" s="383"/>
      <c r="AB532" s="450"/>
      <c r="AC532" s="387" t="str">
        <f>IFERROR(VLOOKUP(_xlfn.NUMBERVALUE(LEFT(AB532,FIND("-",AB532)-1)),A2_SaLi!$B$8:$E$507,4,0),IFERROR(VLOOKUP(LEFT(AB532,FIND("-",AB532)-1),A2_SaLi!$B$8:$E$507,4,0),""))</f>
        <v/>
      </c>
      <c r="AD532" s="465"/>
    </row>
    <row r="533" spans="1:30" x14ac:dyDescent="0.25">
      <c r="A533" s="269"/>
      <c r="B533" s="54"/>
      <c r="C533" s="54"/>
      <c r="D533" s="274"/>
      <c r="E533" s="450"/>
      <c r="F533" s="383"/>
      <c r="G533" s="383"/>
      <c r="H533" s="383"/>
      <c r="I533" s="383"/>
      <c r="J533" s="478"/>
      <c r="K533" s="381">
        <f t="shared" si="17"/>
        <v>0</v>
      </c>
      <c r="L533" s="450"/>
      <c r="M533" s="383"/>
      <c r="N533" s="383"/>
      <c r="O533" s="383"/>
      <c r="P533" s="383"/>
      <c r="Q533" s="478"/>
      <c r="R533" s="381">
        <f t="shared" si="18"/>
        <v>0</v>
      </c>
      <c r="S533" s="450"/>
      <c r="T533" s="387" t="str">
        <f>IFERROR(VLOOKUP(_xlfn.NUMBERVALUE(LEFT(S533,FIND("-",S533)-1)),A2_SaLi!$B$8:$E$507,4,0),IFERROR(VLOOKUP(LEFT(S533,FIND("-",S533)-1),A2_SaLi!$B$8:$E$507,4,0),""))</f>
        <v/>
      </c>
      <c r="U533" s="478"/>
      <c r="V533" s="450"/>
      <c r="W533" s="387" t="str">
        <f>IFERROR(VLOOKUP(_xlfn.NUMBERVALUE(LEFT(V533,FIND("-",V533)-1)),A2_SaLi!$B$8:$E$507,4,0),IFERROR(VLOOKUP(LEFT(V533,FIND("-",V533)-1),A2_SaLi!$B$8:$E$507,4,0),""))</f>
        <v/>
      </c>
      <c r="X533" s="383"/>
      <c r="Y533" s="450"/>
      <c r="Z533" s="387" t="str">
        <f>IFERROR(VLOOKUP(_xlfn.NUMBERVALUE(LEFT(Y533,FIND("-",Y533)-1)),A2_SaLi!$B$8:$E$507,4,0),IFERROR(VLOOKUP(LEFT(Y533,FIND("-",Y533)-1),A2_SaLi!$B$8:$E$507,4,0),""))</f>
        <v/>
      </c>
      <c r="AA533" s="383"/>
      <c r="AB533" s="450"/>
      <c r="AC533" s="387" t="str">
        <f>IFERROR(VLOOKUP(_xlfn.NUMBERVALUE(LEFT(AB533,FIND("-",AB533)-1)),A2_SaLi!$B$8:$E$507,4,0),IFERROR(VLOOKUP(LEFT(AB533,FIND("-",AB533)-1),A2_SaLi!$B$8:$E$507,4,0),""))</f>
        <v/>
      </c>
      <c r="AD533" s="465"/>
    </row>
    <row r="534" spans="1:30" x14ac:dyDescent="0.25">
      <c r="A534" s="269"/>
      <c r="B534" s="54"/>
      <c r="C534" s="54"/>
      <c r="D534" s="274"/>
      <c r="E534" s="450"/>
      <c r="F534" s="383"/>
      <c r="G534" s="383"/>
      <c r="H534" s="383"/>
      <c r="I534" s="383"/>
      <c r="J534" s="478"/>
      <c r="K534" s="381">
        <f t="shared" si="17"/>
        <v>0</v>
      </c>
      <c r="L534" s="450"/>
      <c r="M534" s="383"/>
      <c r="N534" s="383"/>
      <c r="O534" s="383"/>
      <c r="P534" s="383"/>
      <c r="Q534" s="478"/>
      <c r="R534" s="381">
        <f t="shared" si="18"/>
        <v>0</v>
      </c>
      <c r="S534" s="450"/>
      <c r="T534" s="387" t="str">
        <f>IFERROR(VLOOKUP(_xlfn.NUMBERVALUE(LEFT(S534,FIND("-",S534)-1)),A2_SaLi!$B$8:$E$507,4,0),IFERROR(VLOOKUP(LEFT(S534,FIND("-",S534)-1),A2_SaLi!$B$8:$E$507,4,0),""))</f>
        <v/>
      </c>
      <c r="U534" s="478"/>
      <c r="V534" s="450"/>
      <c r="W534" s="387" t="str">
        <f>IFERROR(VLOOKUP(_xlfn.NUMBERVALUE(LEFT(V534,FIND("-",V534)-1)),A2_SaLi!$B$8:$E$507,4,0),IFERROR(VLOOKUP(LEFT(V534,FIND("-",V534)-1),A2_SaLi!$B$8:$E$507,4,0),""))</f>
        <v/>
      </c>
      <c r="X534" s="383"/>
      <c r="Y534" s="450"/>
      <c r="Z534" s="387" t="str">
        <f>IFERROR(VLOOKUP(_xlfn.NUMBERVALUE(LEFT(Y534,FIND("-",Y534)-1)),A2_SaLi!$B$8:$E$507,4,0),IFERROR(VLOOKUP(LEFT(Y534,FIND("-",Y534)-1),A2_SaLi!$B$8:$E$507,4,0),""))</f>
        <v/>
      </c>
      <c r="AA534" s="383"/>
      <c r="AB534" s="450"/>
      <c r="AC534" s="387" t="str">
        <f>IFERROR(VLOOKUP(_xlfn.NUMBERVALUE(LEFT(AB534,FIND("-",AB534)-1)),A2_SaLi!$B$8:$E$507,4,0),IFERROR(VLOOKUP(LEFT(AB534,FIND("-",AB534)-1),A2_SaLi!$B$8:$E$507,4,0),""))</f>
        <v/>
      </c>
      <c r="AD534" s="465"/>
    </row>
    <row r="535" spans="1:30" x14ac:dyDescent="0.25">
      <c r="A535" s="269"/>
      <c r="B535" s="54"/>
      <c r="C535" s="54"/>
      <c r="D535" s="274"/>
      <c r="E535" s="450"/>
      <c r="F535" s="383"/>
      <c r="G535" s="383"/>
      <c r="H535" s="383"/>
      <c r="I535" s="383"/>
      <c r="J535" s="478"/>
      <c r="K535" s="381">
        <f t="shared" si="17"/>
        <v>0</v>
      </c>
      <c r="L535" s="450"/>
      <c r="M535" s="383"/>
      <c r="N535" s="383"/>
      <c r="O535" s="383"/>
      <c r="P535" s="383"/>
      <c r="Q535" s="478"/>
      <c r="R535" s="381">
        <f t="shared" si="18"/>
        <v>0</v>
      </c>
      <c r="S535" s="450"/>
      <c r="T535" s="387" t="str">
        <f>IFERROR(VLOOKUP(_xlfn.NUMBERVALUE(LEFT(S535,FIND("-",S535)-1)),A2_SaLi!$B$8:$E$507,4,0),IFERROR(VLOOKUP(LEFT(S535,FIND("-",S535)-1),A2_SaLi!$B$8:$E$507,4,0),""))</f>
        <v/>
      </c>
      <c r="U535" s="478"/>
      <c r="V535" s="450"/>
      <c r="W535" s="387" t="str">
        <f>IFERROR(VLOOKUP(_xlfn.NUMBERVALUE(LEFT(V535,FIND("-",V535)-1)),A2_SaLi!$B$8:$E$507,4,0),IFERROR(VLOOKUP(LEFT(V535,FIND("-",V535)-1),A2_SaLi!$B$8:$E$507,4,0),""))</f>
        <v/>
      </c>
      <c r="X535" s="383"/>
      <c r="Y535" s="450"/>
      <c r="Z535" s="387" t="str">
        <f>IFERROR(VLOOKUP(_xlfn.NUMBERVALUE(LEFT(Y535,FIND("-",Y535)-1)),A2_SaLi!$B$8:$E$507,4,0),IFERROR(VLOOKUP(LEFT(Y535,FIND("-",Y535)-1),A2_SaLi!$B$8:$E$507,4,0),""))</f>
        <v/>
      </c>
      <c r="AA535" s="383"/>
      <c r="AB535" s="450"/>
      <c r="AC535" s="387" t="str">
        <f>IFERROR(VLOOKUP(_xlfn.NUMBERVALUE(LEFT(AB535,FIND("-",AB535)-1)),A2_SaLi!$B$8:$E$507,4,0),IFERROR(VLOOKUP(LEFT(AB535,FIND("-",AB535)-1),A2_SaLi!$B$8:$E$507,4,0),""))</f>
        <v/>
      </c>
      <c r="AD535" s="465"/>
    </row>
    <row r="536" spans="1:30" x14ac:dyDescent="0.25">
      <c r="A536" s="269"/>
      <c r="B536" s="54"/>
      <c r="C536" s="54"/>
      <c r="D536" s="274"/>
      <c r="E536" s="450"/>
      <c r="F536" s="383"/>
      <c r="G536" s="383"/>
      <c r="H536" s="383"/>
      <c r="I536" s="383"/>
      <c r="J536" s="478"/>
      <c r="K536" s="381">
        <f t="shared" si="17"/>
        <v>0</v>
      </c>
      <c r="L536" s="450"/>
      <c r="M536" s="383"/>
      <c r="N536" s="383"/>
      <c r="O536" s="383"/>
      <c r="P536" s="383"/>
      <c r="Q536" s="478"/>
      <c r="R536" s="381">
        <f t="shared" si="18"/>
        <v>0</v>
      </c>
      <c r="S536" s="450"/>
      <c r="T536" s="387" t="str">
        <f>IFERROR(VLOOKUP(_xlfn.NUMBERVALUE(LEFT(S536,FIND("-",S536)-1)),A2_SaLi!$B$8:$E$507,4,0),IFERROR(VLOOKUP(LEFT(S536,FIND("-",S536)-1),A2_SaLi!$B$8:$E$507,4,0),""))</f>
        <v/>
      </c>
      <c r="U536" s="478"/>
      <c r="V536" s="450"/>
      <c r="W536" s="387" t="str">
        <f>IFERROR(VLOOKUP(_xlfn.NUMBERVALUE(LEFT(V536,FIND("-",V536)-1)),A2_SaLi!$B$8:$E$507,4,0),IFERROR(VLOOKUP(LEFT(V536,FIND("-",V536)-1),A2_SaLi!$B$8:$E$507,4,0),""))</f>
        <v/>
      </c>
      <c r="X536" s="383"/>
      <c r="Y536" s="450"/>
      <c r="Z536" s="387" t="str">
        <f>IFERROR(VLOOKUP(_xlfn.NUMBERVALUE(LEFT(Y536,FIND("-",Y536)-1)),A2_SaLi!$B$8:$E$507,4,0),IFERROR(VLOOKUP(LEFT(Y536,FIND("-",Y536)-1),A2_SaLi!$B$8:$E$507,4,0),""))</f>
        <v/>
      </c>
      <c r="AA536" s="383"/>
      <c r="AB536" s="450"/>
      <c r="AC536" s="387" t="str">
        <f>IFERROR(VLOOKUP(_xlfn.NUMBERVALUE(LEFT(AB536,FIND("-",AB536)-1)),A2_SaLi!$B$8:$E$507,4,0),IFERROR(VLOOKUP(LEFT(AB536,FIND("-",AB536)-1),A2_SaLi!$B$8:$E$507,4,0),""))</f>
        <v/>
      </c>
      <c r="AD536" s="465"/>
    </row>
    <row r="537" spans="1:30" x14ac:dyDescent="0.25">
      <c r="A537" s="269"/>
      <c r="B537" s="54"/>
      <c r="C537" s="54"/>
      <c r="D537" s="274"/>
      <c r="E537" s="450"/>
      <c r="F537" s="383"/>
      <c r="G537" s="383"/>
      <c r="H537" s="383"/>
      <c r="I537" s="383"/>
      <c r="J537" s="478"/>
      <c r="K537" s="381">
        <f t="shared" si="17"/>
        <v>0</v>
      </c>
      <c r="L537" s="450"/>
      <c r="M537" s="383"/>
      <c r="N537" s="383"/>
      <c r="O537" s="383"/>
      <c r="P537" s="383"/>
      <c r="Q537" s="478"/>
      <c r="R537" s="381">
        <f t="shared" si="18"/>
        <v>0</v>
      </c>
      <c r="S537" s="450"/>
      <c r="T537" s="387" t="str">
        <f>IFERROR(VLOOKUP(_xlfn.NUMBERVALUE(LEFT(S537,FIND("-",S537)-1)),A2_SaLi!$B$8:$E$507,4,0),IFERROR(VLOOKUP(LEFT(S537,FIND("-",S537)-1),A2_SaLi!$B$8:$E$507,4,0),""))</f>
        <v/>
      </c>
      <c r="U537" s="478"/>
      <c r="V537" s="450"/>
      <c r="W537" s="387" t="str">
        <f>IFERROR(VLOOKUP(_xlfn.NUMBERVALUE(LEFT(V537,FIND("-",V537)-1)),A2_SaLi!$B$8:$E$507,4,0),IFERROR(VLOOKUP(LEFT(V537,FIND("-",V537)-1),A2_SaLi!$B$8:$E$507,4,0),""))</f>
        <v/>
      </c>
      <c r="X537" s="383"/>
      <c r="Y537" s="450"/>
      <c r="Z537" s="387" t="str">
        <f>IFERROR(VLOOKUP(_xlfn.NUMBERVALUE(LEFT(Y537,FIND("-",Y537)-1)),A2_SaLi!$B$8:$E$507,4,0),IFERROR(VLOOKUP(LEFT(Y537,FIND("-",Y537)-1),A2_SaLi!$B$8:$E$507,4,0),""))</f>
        <v/>
      </c>
      <c r="AA537" s="383"/>
      <c r="AB537" s="450"/>
      <c r="AC537" s="387" t="str">
        <f>IFERROR(VLOOKUP(_xlfn.NUMBERVALUE(LEFT(AB537,FIND("-",AB537)-1)),A2_SaLi!$B$8:$E$507,4,0),IFERROR(VLOOKUP(LEFT(AB537,FIND("-",AB537)-1),A2_SaLi!$B$8:$E$507,4,0),""))</f>
        <v/>
      </c>
      <c r="AD537" s="465"/>
    </row>
    <row r="538" spans="1:30" x14ac:dyDescent="0.25">
      <c r="A538" s="269"/>
      <c r="B538" s="54"/>
      <c r="C538" s="54"/>
      <c r="D538" s="274"/>
      <c r="E538" s="450"/>
      <c r="F538" s="383"/>
      <c r="G538" s="383"/>
      <c r="H538" s="383"/>
      <c r="I538" s="383"/>
      <c r="J538" s="478"/>
      <c r="K538" s="381">
        <f t="shared" si="17"/>
        <v>0</v>
      </c>
      <c r="L538" s="450"/>
      <c r="M538" s="383"/>
      <c r="N538" s="383"/>
      <c r="O538" s="383"/>
      <c r="P538" s="383"/>
      <c r="Q538" s="478"/>
      <c r="R538" s="381">
        <f t="shared" si="18"/>
        <v>0</v>
      </c>
      <c r="S538" s="450"/>
      <c r="T538" s="387" t="str">
        <f>IFERROR(VLOOKUP(_xlfn.NUMBERVALUE(LEFT(S538,FIND("-",S538)-1)),A2_SaLi!$B$8:$E$507,4,0),IFERROR(VLOOKUP(LEFT(S538,FIND("-",S538)-1),A2_SaLi!$B$8:$E$507,4,0),""))</f>
        <v/>
      </c>
      <c r="U538" s="478"/>
      <c r="V538" s="450"/>
      <c r="W538" s="387" t="str">
        <f>IFERROR(VLOOKUP(_xlfn.NUMBERVALUE(LEFT(V538,FIND("-",V538)-1)),A2_SaLi!$B$8:$E$507,4,0),IFERROR(VLOOKUP(LEFT(V538,FIND("-",V538)-1),A2_SaLi!$B$8:$E$507,4,0),""))</f>
        <v/>
      </c>
      <c r="X538" s="383"/>
      <c r="Y538" s="450"/>
      <c r="Z538" s="387" t="str">
        <f>IFERROR(VLOOKUP(_xlfn.NUMBERVALUE(LEFT(Y538,FIND("-",Y538)-1)),A2_SaLi!$B$8:$E$507,4,0),IFERROR(VLOOKUP(LEFT(Y538,FIND("-",Y538)-1),A2_SaLi!$B$8:$E$507,4,0),""))</f>
        <v/>
      </c>
      <c r="AA538" s="383"/>
      <c r="AB538" s="450"/>
      <c r="AC538" s="387" t="str">
        <f>IFERROR(VLOOKUP(_xlfn.NUMBERVALUE(LEFT(AB538,FIND("-",AB538)-1)),A2_SaLi!$B$8:$E$507,4,0),IFERROR(VLOOKUP(LEFT(AB538,FIND("-",AB538)-1),A2_SaLi!$B$8:$E$507,4,0),""))</f>
        <v/>
      </c>
      <c r="AD538" s="465"/>
    </row>
    <row r="539" spans="1:30" x14ac:dyDescent="0.25">
      <c r="A539" s="269"/>
      <c r="B539" s="54"/>
      <c r="C539" s="54"/>
      <c r="D539" s="274"/>
      <c r="E539" s="450"/>
      <c r="F539" s="383"/>
      <c r="G539" s="383"/>
      <c r="H539" s="383"/>
      <c r="I539" s="383"/>
      <c r="J539" s="478"/>
      <c r="K539" s="381">
        <f t="shared" si="17"/>
        <v>0</v>
      </c>
      <c r="L539" s="450"/>
      <c r="M539" s="383"/>
      <c r="N539" s="383"/>
      <c r="O539" s="383"/>
      <c r="P539" s="383"/>
      <c r="Q539" s="478"/>
      <c r="R539" s="381">
        <f t="shared" si="18"/>
        <v>0</v>
      </c>
      <c r="S539" s="450"/>
      <c r="T539" s="387" t="str">
        <f>IFERROR(VLOOKUP(_xlfn.NUMBERVALUE(LEFT(S539,FIND("-",S539)-1)),A2_SaLi!$B$8:$E$507,4,0),IFERROR(VLOOKUP(LEFT(S539,FIND("-",S539)-1),A2_SaLi!$B$8:$E$507,4,0),""))</f>
        <v/>
      </c>
      <c r="U539" s="478"/>
      <c r="V539" s="450"/>
      <c r="W539" s="387" t="str">
        <f>IFERROR(VLOOKUP(_xlfn.NUMBERVALUE(LEFT(V539,FIND("-",V539)-1)),A2_SaLi!$B$8:$E$507,4,0),IFERROR(VLOOKUP(LEFT(V539,FIND("-",V539)-1),A2_SaLi!$B$8:$E$507,4,0),""))</f>
        <v/>
      </c>
      <c r="X539" s="383"/>
      <c r="Y539" s="450"/>
      <c r="Z539" s="387" t="str">
        <f>IFERROR(VLOOKUP(_xlfn.NUMBERVALUE(LEFT(Y539,FIND("-",Y539)-1)),A2_SaLi!$B$8:$E$507,4,0),IFERROR(VLOOKUP(LEFT(Y539,FIND("-",Y539)-1),A2_SaLi!$B$8:$E$507,4,0),""))</f>
        <v/>
      </c>
      <c r="AA539" s="383"/>
      <c r="AB539" s="450"/>
      <c r="AC539" s="387" t="str">
        <f>IFERROR(VLOOKUP(_xlfn.NUMBERVALUE(LEFT(AB539,FIND("-",AB539)-1)),A2_SaLi!$B$8:$E$507,4,0),IFERROR(VLOOKUP(LEFT(AB539,FIND("-",AB539)-1),A2_SaLi!$B$8:$E$507,4,0),""))</f>
        <v/>
      </c>
      <c r="AD539" s="465"/>
    </row>
    <row r="540" spans="1:30" x14ac:dyDescent="0.25">
      <c r="A540" s="269"/>
      <c r="B540" s="54"/>
      <c r="C540" s="54"/>
      <c r="D540" s="274"/>
      <c r="E540" s="450"/>
      <c r="F540" s="383"/>
      <c r="G540" s="383"/>
      <c r="H540" s="383"/>
      <c r="I540" s="383"/>
      <c r="J540" s="478"/>
      <c r="K540" s="381">
        <f t="shared" si="17"/>
        <v>0</v>
      </c>
      <c r="L540" s="450"/>
      <c r="M540" s="383"/>
      <c r="N540" s="383"/>
      <c r="O540" s="383"/>
      <c r="P540" s="383"/>
      <c r="Q540" s="478"/>
      <c r="R540" s="381">
        <f t="shared" si="18"/>
        <v>0</v>
      </c>
      <c r="S540" s="450"/>
      <c r="T540" s="387" t="str">
        <f>IFERROR(VLOOKUP(_xlfn.NUMBERVALUE(LEFT(S540,FIND("-",S540)-1)),A2_SaLi!$B$8:$E$507,4,0),IFERROR(VLOOKUP(LEFT(S540,FIND("-",S540)-1),A2_SaLi!$B$8:$E$507,4,0),""))</f>
        <v/>
      </c>
      <c r="U540" s="478"/>
      <c r="V540" s="450"/>
      <c r="W540" s="387" t="str">
        <f>IFERROR(VLOOKUP(_xlfn.NUMBERVALUE(LEFT(V540,FIND("-",V540)-1)),A2_SaLi!$B$8:$E$507,4,0),IFERROR(VLOOKUP(LEFT(V540,FIND("-",V540)-1),A2_SaLi!$B$8:$E$507,4,0),""))</f>
        <v/>
      </c>
      <c r="X540" s="383"/>
      <c r="Y540" s="450"/>
      <c r="Z540" s="387" t="str">
        <f>IFERROR(VLOOKUP(_xlfn.NUMBERVALUE(LEFT(Y540,FIND("-",Y540)-1)),A2_SaLi!$B$8:$E$507,4,0),IFERROR(VLOOKUP(LEFT(Y540,FIND("-",Y540)-1),A2_SaLi!$B$8:$E$507,4,0),""))</f>
        <v/>
      </c>
      <c r="AA540" s="383"/>
      <c r="AB540" s="450"/>
      <c r="AC540" s="387" t="str">
        <f>IFERROR(VLOOKUP(_xlfn.NUMBERVALUE(LEFT(AB540,FIND("-",AB540)-1)),A2_SaLi!$B$8:$E$507,4,0),IFERROR(VLOOKUP(LEFT(AB540,FIND("-",AB540)-1),A2_SaLi!$B$8:$E$507,4,0),""))</f>
        <v/>
      </c>
      <c r="AD540" s="465"/>
    </row>
    <row r="541" spans="1:30" x14ac:dyDescent="0.25">
      <c r="A541" s="269"/>
      <c r="B541" s="54"/>
      <c r="C541" s="54"/>
      <c r="D541" s="274"/>
      <c r="E541" s="450"/>
      <c r="F541" s="383"/>
      <c r="G541" s="383"/>
      <c r="H541" s="383"/>
      <c r="I541" s="383"/>
      <c r="J541" s="478"/>
      <c r="K541" s="381">
        <f t="shared" si="17"/>
        <v>0</v>
      </c>
      <c r="L541" s="450"/>
      <c r="M541" s="383"/>
      <c r="N541" s="383"/>
      <c r="O541" s="383"/>
      <c r="P541" s="383"/>
      <c r="Q541" s="478"/>
      <c r="R541" s="381">
        <f t="shared" si="18"/>
        <v>0</v>
      </c>
      <c r="S541" s="450"/>
      <c r="T541" s="387" t="str">
        <f>IFERROR(VLOOKUP(_xlfn.NUMBERVALUE(LEFT(S541,FIND("-",S541)-1)),A2_SaLi!$B$8:$E$507,4,0),IFERROR(VLOOKUP(LEFT(S541,FIND("-",S541)-1),A2_SaLi!$B$8:$E$507,4,0),""))</f>
        <v/>
      </c>
      <c r="U541" s="478"/>
      <c r="V541" s="450"/>
      <c r="W541" s="387" t="str">
        <f>IFERROR(VLOOKUP(_xlfn.NUMBERVALUE(LEFT(V541,FIND("-",V541)-1)),A2_SaLi!$B$8:$E$507,4,0),IFERROR(VLOOKUP(LEFT(V541,FIND("-",V541)-1),A2_SaLi!$B$8:$E$507,4,0),""))</f>
        <v/>
      </c>
      <c r="X541" s="383"/>
      <c r="Y541" s="450"/>
      <c r="Z541" s="387" t="str">
        <f>IFERROR(VLOOKUP(_xlfn.NUMBERVALUE(LEFT(Y541,FIND("-",Y541)-1)),A2_SaLi!$B$8:$E$507,4,0),IFERROR(VLOOKUP(LEFT(Y541,FIND("-",Y541)-1),A2_SaLi!$B$8:$E$507,4,0),""))</f>
        <v/>
      </c>
      <c r="AA541" s="383"/>
      <c r="AB541" s="450"/>
      <c r="AC541" s="387" t="str">
        <f>IFERROR(VLOOKUP(_xlfn.NUMBERVALUE(LEFT(AB541,FIND("-",AB541)-1)),A2_SaLi!$B$8:$E$507,4,0),IFERROR(VLOOKUP(LEFT(AB541,FIND("-",AB541)-1),A2_SaLi!$B$8:$E$507,4,0),""))</f>
        <v/>
      </c>
      <c r="AD541" s="465"/>
    </row>
    <row r="542" spans="1:30" x14ac:dyDescent="0.25">
      <c r="A542" s="269"/>
      <c r="B542" s="54"/>
      <c r="C542" s="54"/>
      <c r="D542" s="274"/>
      <c r="E542" s="450"/>
      <c r="F542" s="383"/>
      <c r="G542" s="383"/>
      <c r="H542" s="383"/>
      <c r="I542" s="383"/>
      <c r="J542" s="478"/>
      <c r="K542" s="381">
        <f t="shared" si="17"/>
        <v>0</v>
      </c>
      <c r="L542" s="450"/>
      <c r="M542" s="383"/>
      <c r="N542" s="383"/>
      <c r="O542" s="383"/>
      <c r="P542" s="383"/>
      <c r="Q542" s="478"/>
      <c r="R542" s="381">
        <f t="shared" si="18"/>
        <v>0</v>
      </c>
      <c r="S542" s="450"/>
      <c r="T542" s="387" t="str">
        <f>IFERROR(VLOOKUP(_xlfn.NUMBERVALUE(LEFT(S542,FIND("-",S542)-1)),A2_SaLi!$B$8:$E$507,4,0),IFERROR(VLOOKUP(LEFT(S542,FIND("-",S542)-1),A2_SaLi!$B$8:$E$507,4,0),""))</f>
        <v/>
      </c>
      <c r="U542" s="478"/>
      <c r="V542" s="450"/>
      <c r="W542" s="387" t="str">
        <f>IFERROR(VLOOKUP(_xlfn.NUMBERVALUE(LEFT(V542,FIND("-",V542)-1)),A2_SaLi!$B$8:$E$507,4,0),IFERROR(VLOOKUP(LEFT(V542,FIND("-",V542)-1),A2_SaLi!$B$8:$E$507,4,0),""))</f>
        <v/>
      </c>
      <c r="X542" s="383"/>
      <c r="Y542" s="450"/>
      <c r="Z542" s="387" t="str">
        <f>IFERROR(VLOOKUP(_xlfn.NUMBERVALUE(LEFT(Y542,FIND("-",Y542)-1)),A2_SaLi!$B$8:$E$507,4,0),IFERROR(VLOOKUP(LEFT(Y542,FIND("-",Y542)-1),A2_SaLi!$B$8:$E$507,4,0),""))</f>
        <v/>
      </c>
      <c r="AA542" s="383"/>
      <c r="AB542" s="450"/>
      <c r="AC542" s="387" t="str">
        <f>IFERROR(VLOOKUP(_xlfn.NUMBERVALUE(LEFT(AB542,FIND("-",AB542)-1)),A2_SaLi!$B$8:$E$507,4,0),IFERROR(VLOOKUP(LEFT(AB542,FIND("-",AB542)-1),A2_SaLi!$B$8:$E$507,4,0),""))</f>
        <v/>
      </c>
      <c r="AD542" s="465"/>
    </row>
    <row r="543" spans="1:30" x14ac:dyDescent="0.25">
      <c r="A543" s="269"/>
      <c r="B543" s="54"/>
      <c r="C543" s="54"/>
      <c r="D543" s="274"/>
      <c r="E543" s="450"/>
      <c r="F543" s="383"/>
      <c r="G543" s="383"/>
      <c r="H543" s="383"/>
      <c r="I543" s="383"/>
      <c r="J543" s="478"/>
      <c r="K543" s="381">
        <f t="shared" si="17"/>
        <v>0</v>
      </c>
      <c r="L543" s="450"/>
      <c r="M543" s="383"/>
      <c r="N543" s="383"/>
      <c r="O543" s="383"/>
      <c r="P543" s="383"/>
      <c r="Q543" s="478"/>
      <c r="R543" s="381">
        <f t="shared" si="18"/>
        <v>0</v>
      </c>
      <c r="S543" s="450"/>
      <c r="T543" s="387" t="str">
        <f>IFERROR(VLOOKUP(_xlfn.NUMBERVALUE(LEFT(S543,FIND("-",S543)-1)),A2_SaLi!$B$8:$E$507,4,0),IFERROR(VLOOKUP(LEFT(S543,FIND("-",S543)-1),A2_SaLi!$B$8:$E$507,4,0),""))</f>
        <v/>
      </c>
      <c r="U543" s="478"/>
      <c r="V543" s="450"/>
      <c r="W543" s="387" t="str">
        <f>IFERROR(VLOOKUP(_xlfn.NUMBERVALUE(LEFT(V543,FIND("-",V543)-1)),A2_SaLi!$B$8:$E$507,4,0),IFERROR(VLOOKUP(LEFT(V543,FIND("-",V543)-1),A2_SaLi!$B$8:$E$507,4,0),""))</f>
        <v/>
      </c>
      <c r="X543" s="383"/>
      <c r="Y543" s="450"/>
      <c r="Z543" s="387" t="str">
        <f>IFERROR(VLOOKUP(_xlfn.NUMBERVALUE(LEFT(Y543,FIND("-",Y543)-1)),A2_SaLi!$B$8:$E$507,4,0),IFERROR(VLOOKUP(LEFT(Y543,FIND("-",Y543)-1),A2_SaLi!$B$8:$E$507,4,0),""))</f>
        <v/>
      </c>
      <c r="AA543" s="383"/>
      <c r="AB543" s="450"/>
      <c r="AC543" s="387" t="str">
        <f>IFERROR(VLOOKUP(_xlfn.NUMBERVALUE(LEFT(AB543,FIND("-",AB543)-1)),A2_SaLi!$B$8:$E$507,4,0),IFERROR(VLOOKUP(LEFT(AB543,FIND("-",AB543)-1),A2_SaLi!$B$8:$E$507,4,0),""))</f>
        <v/>
      </c>
      <c r="AD543" s="465"/>
    </row>
    <row r="544" spans="1:30" x14ac:dyDescent="0.25">
      <c r="A544" s="269"/>
      <c r="B544" s="54"/>
      <c r="C544" s="54"/>
      <c r="D544" s="274"/>
      <c r="E544" s="450"/>
      <c r="F544" s="383"/>
      <c r="G544" s="383"/>
      <c r="H544" s="383"/>
      <c r="I544" s="383"/>
      <c r="J544" s="478"/>
      <c r="K544" s="381">
        <f t="shared" si="17"/>
        <v>0</v>
      </c>
      <c r="L544" s="450"/>
      <c r="M544" s="383"/>
      <c r="N544" s="383"/>
      <c r="O544" s="383"/>
      <c r="P544" s="383"/>
      <c r="Q544" s="478"/>
      <c r="R544" s="381">
        <f t="shared" si="18"/>
        <v>0</v>
      </c>
      <c r="S544" s="450"/>
      <c r="T544" s="387" t="str">
        <f>IFERROR(VLOOKUP(_xlfn.NUMBERVALUE(LEFT(S544,FIND("-",S544)-1)),A2_SaLi!$B$8:$E$507,4,0),IFERROR(VLOOKUP(LEFT(S544,FIND("-",S544)-1),A2_SaLi!$B$8:$E$507,4,0),""))</f>
        <v/>
      </c>
      <c r="U544" s="478"/>
      <c r="V544" s="450"/>
      <c r="W544" s="387" t="str">
        <f>IFERROR(VLOOKUP(_xlfn.NUMBERVALUE(LEFT(V544,FIND("-",V544)-1)),A2_SaLi!$B$8:$E$507,4,0),IFERROR(VLOOKUP(LEFT(V544,FIND("-",V544)-1),A2_SaLi!$B$8:$E$507,4,0),""))</f>
        <v/>
      </c>
      <c r="X544" s="383"/>
      <c r="Y544" s="450"/>
      <c r="Z544" s="387" t="str">
        <f>IFERROR(VLOOKUP(_xlfn.NUMBERVALUE(LEFT(Y544,FIND("-",Y544)-1)),A2_SaLi!$B$8:$E$507,4,0),IFERROR(VLOOKUP(LEFT(Y544,FIND("-",Y544)-1),A2_SaLi!$B$8:$E$507,4,0),""))</f>
        <v/>
      </c>
      <c r="AA544" s="383"/>
      <c r="AB544" s="450"/>
      <c r="AC544" s="387" t="str">
        <f>IFERROR(VLOOKUP(_xlfn.NUMBERVALUE(LEFT(AB544,FIND("-",AB544)-1)),A2_SaLi!$B$8:$E$507,4,0),IFERROR(VLOOKUP(LEFT(AB544,FIND("-",AB544)-1),A2_SaLi!$B$8:$E$507,4,0),""))</f>
        <v/>
      </c>
      <c r="AD544" s="465"/>
    </row>
    <row r="545" spans="1:30" ht="15.75" thickBot="1" x14ac:dyDescent="0.3">
      <c r="A545" s="270"/>
      <c r="B545" s="271"/>
      <c r="C545" s="271"/>
      <c r="D545" s="275"/>
      <c r="E545" s="453"/>
      <c r="F545" s="454"/>
      <c r="G545" s="454"/>
      <c r="H545" s="454"/>
      <c r="I545" s="454"/>
      <c r="J545" s="479"/>
      <c r="K545" s="381">
        <f t="shared" si="17"/>
        <v>0</v>
      </c>
      <c r="L545" s="453"/>
      <c r="M545" s="454"/>
      <c r="N545" s="454"/>
      <c r="O545" s="454"/>
      <c r="P545" s="454"/>
      <c r="Q545" s="479"/>
      <c r="R545" s="381">
        <f t="shared" si="18"/>
        <v>0</v>
      </c>
      <c r="S545" s="453"/>
      <c r="T545" s="477" t="str">
        <f>IFERROR(VLOOKUP(_xlfn.NUMBERVALUE(LEFT(S545,FIND("-",S545)-1)),A2_SaLi!$B$8:$E$507,4,0),IFERROR(VLOOKUP(LEFT(S545,FIND("-",S545)-1),A2_SaLi!$B$8:$E$507,4,0),""))</f>
        <v/>
      </c>
      <c r="U545" s="479"/>
      <c r="V545" s="453"/>
      <c r="W545" s="477" t="str">
        <f>IFERROR(VLOOKUP(_xlfn.NUMBERVALUE(LEFT(V545,FIND("-",V545)-1)),A2_SaLi!$B$8:$E$507,4,0),IFERROR(VLOOKUP(LEFT(V545,FIND("-",V545)-1),A2_SaLi!$B$8:$E$507,4,0),""))</f>
        <v/>
      </c>
      <c r="X545" s="454"/>
      <c r="Y545" s="453"/>
      <c r="Z545" s="477" t="str">
        <f>IFERROR(VLOOKUP(_xlfn.NUMBERVALUE(LEFT(Y545,FIND("-",Y545)-1)),A2_SaLi!$B$8:$E$507,4,0),IFERROR(VLOOKUP(LEFT(Y545,FIND("-",Y545)-1),A2_SaLi!$B$8:$E$507,4,0),""))</f>
        <v/>
      </c>
      <c r="AA545" s="454"/>
      <c r="AB545" s="453"/>
      <c r="AC545" s="477" t="str">
        <f>IFERROR(VLOOKUP(_xlfn.NUMBERVALUE(LEFT(AB545,FIND("-",AB545)-1)),A2_SaLi!$B$8:$E$507,4,0),IFERROR(VLOOKUP(LEFT(AB545,FIND("-",AB545)-1),A2_SaLi!$B$8:$E$507,4,0),""))</f>
        <v/>
      </c>
      <c r="AD545" s="455"/>
    </row>
  </sheetData>
  <sheetProtection algorithmName="SHA-512" hashValue="ks6GZQKkHosekdGVO1ZEZSepSxDWLweDEF41C7caR/RaJhWI1NgKSiS7FKm7DfDARMrcm3a3j/rXPlo/KFc1yg==" saltValue="rFSP8qJ3GSvTWgA0A0R79w==" spinCount="100000" sheet="1" objects="1" scenarios="1"/>
  <mergeCells count="4">
    <mergeCell ref="E2:K2"/>
    <mergeCell ref="L2:R2"/>
    <mergeCell ref="T2:AD2"/>
    <mergeCell ref="A2:D2"/>
  </mergeCells>
  <phoneticPr fontId="26" type="noConversion"/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4D5E0ED-6465-41AB-8644-8040139288F0}">
          <x14:formula1>
            <xm:f>'Drop-Down Listen'!$E$2:$E$4</xm:f>
          </x14:formula1>
          <xm:sqref>B5:B545</xm:sqref>
        </x14:dataValidation>
        <x14:dataValidation type="list" allowBlank="1" showInputMessage="1" showErrorMessage="1" xr:uid="{A62BAC6B-536C-4F4F-8954-640DEB843191}">
          <x14:formula1>
            <xm:f>'Drop-Down Listen'!$L$2:$L$89</xm:f>
          </x14:formula1>
          <xm:sqref>S5:S545 AB5:AB545 Y5:Y545 V5:V545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C0085-55C6-42DE-9067-09503A7A0E7A}">
  <sheetPr>
    <tabColor theme="3" tint="0.499984740745262"/>
  </sheetPr>
  <dimension ref="B1:Z500"/>
  <sheetViews>
    <sheetView workbookViewId="0">
      <pane ySplit="4" topLeftCell="A5" activePane="bottomLeft" state="frozen"/>
      <selection pane="bottomLeft" activeCell="L488" sqref="L488"/>
    </sheetView>
  </sheetViews>
  <sheetFormatPr baseColWidth="10" defaultColWidth="11.42578125" defaultRowHeight="15" x14ac:dyDescent="0.25"/>
  <cols>
    <col min="1" max="1" width="2.28515625" style="19" customWidth="1"/>
    <col min="2" max="2" width="23.7109375" style="19" customWidth="1"/>
    <col min="3" max="3" width="18.7109375" style="19" customWidth="1"/>
    <col min="4" max="4" width="23.7109375" style="19" customWidth="1"/>
    <col min="5" max="5" width="20.7109375" style="19" customWidth="1"/>
    <col min="6" max="7" width="14.7109375" style="19" customWidth="1"/>
    <col min="8" max="8" width="15.5703125" style="19" customWidth="1"/>
    <col min="9" max="11" width="14.7109375" style="19" customWidth="1"/>
    <col min="12" max="12" width="30.7109375" style="19" customWidth="1"/>
    <col min="13" max="13" width="11.42578125" style="19"/>
    <col min="14" max="14" width="14.7109375" style="19" customWidth="1"/>
    <col min="15" max="15" width="30.7109375" style="19" customWidth="1"/>
    <col min="16" max="16" width="11.42578125" style="19"/>
    <col min="17" max="18" width="30.7109375" style="19" customWidth="1"/>
    <col min="19" max="19" width="14.7109375" style="19" customWidth="1"/>
    <col min="20" max="20" width="30.7109375" style="19" customWidth="1"/>
    <col min="21" max="22" width="14.7109375" style="19" customWidth="1"/>
    <col min="23" max="23" width="30.7109375" style="19" customWidth="1"/>
    <col min="24" max="24" width="14.7109375" style="19" customWidth="1"/>
    <col min="25" max="25" width="16.42578125" style="214" customWidth="1"/>
    <col min="26" max="26" width="30.7109375" style="19" customWidth="1"/>
    <col min="27" max="16384" width="11.42578125" style="19"/>
  </cols>
  <sheetData>
    <row r="1" spans="2:26" ht="19.5" thickBot="1" x14ac:dyDescent="0.3">
      <c r="B1" s="480" t="s">
        <v>632</v>
      </c>
      <c r="C1" s="175"/>
      <c r="D1" s="175"/>
      <c r="E1" s="481"/>
      <c r="F1" s="175"/>
      <c r="G1" s="175"/>
      <c r="H1" s="175"/>
      <c r="I1" s="175"/>
      <c r="J1" s="175"/>
      <c r="K1" s="175"/>
      <c r="L1" s="175"/>
      <c r="M1" s="482"/>
      <c r="N1" s="175"/>
      <c r="O1" s="175"/>
      <c r="P1" s="175"/>
      <c r="Q1" s="175"/>
      <c r="R1" s="175"/>
      <c r="S1" s="483"/>
      <c r="T1" s="175"/>
      <c r="U1" s="482"/>
      <c r="V1" s="482"/>
      <c r="W1" s="175"/>
      <c r="X1" s="482"/>
      <c r="Y1" s="482"/>
      <c r="Z1" s="175"/>
    </row>
    <row r="2" spans="2:26" ht="15.75" x14ac:dyDescent="0.25">
      <c r="B2" s="484" t="s">
        <v>683</v>
      </c>
      <c r="C2" s="485"/>
      <c r="D2" s="485"/>
      <c r="E2" s="485"/>
      <c r="F2" s="485"/>
      <c r="G2" s="485"/>
      <c r="H2" s="485"/>
      <c r="I2" s="485"/>
      <c r="J2" s="486"/>
      <c r="K2" s="484" t="s">
        <v>287</v>
      </c>
      <c r="L2" s="485"/>
      <c r="M2" s="485"/>
      <c r="N2" s="485"/>
      <c r="O2" s="485"/>
      <c r="P2" s="485"/>
      <c r="Q2" s="485"/>
      <c r="R2" s="486"/>
      <c r="S2" s="484" t="s">
        <v>742</v>
      </c>
      <c r="T2" s="485"/>
      <c r="U2" s="485"/>
      <c r="V2" s="485"/>
      <c r="W2" s="485"/>
      <c r="X2" s="485"/>
      <c r="Y2" s="485"/>
      <c r="Z2" s="486"/>
    </row>
    <row r="3" spans="2:26" ht="60" x14ac:dyDescent="0.25">
      <c r="B3" s="487" t="s">
        <v>288</v>
      </c>
      <c r="C3" s="488" t="s">
        <v>289</v>
      </c>
      <c r="D3" s="488" t="s">
        <v>290</v>
      </c>
      <c r="E3" s="488" t="s">
        <v>291</v>
      </c>
      <c r="F3" s="488" t="s">
        <v>284</v>
      </c>
      <c r="G3" s="488" t="s">
        <v>681</v>
      </c>
      <c r="H3" s="488" t="s">
        <v>682</v>
      </c>
      <c r="I3" s="488" t="s">
        <v>292</v>
      </c>
      <c r="J3" s="489" t="str">
        <f xml:space="preserve"> "Zinssatz " &amp; A_Stammdaten!B11</f>
        <v xml:space="preserve">Zinssatz </v>
      </c>
      <c r="K3" s="487" t="str">
        <f xml:space="preserve"> "Restschuld zum 01.01." &amp; A_Stammdaten!B11</f>
        <v>Restschuld zum 01.01.</v>
      </c>
      <c r="L3" s="488" t="s">
        <v>293</v>
      </c>
      <c r="M3" s="488" t="str">
        <f xml:space="preserve"> "Tilgung in " &amp; A_Stammdaten!$B$11</f>
        <v xml:space="preserve">Tilgung in </v>
      </c>
      <c r="N3" s="488" t="str">
        <f xml:space="preserve"> "Restschuld zum 31.12." &amp; A_Stammdaten!$B$11</f>
        <v>Restschuld zum 31.12.</v>
      </c>
      <c r="O3" s="488" t="s">
        <v>293</v>
      </c>
      <c r="P3" s="488" t="str">
        <f xml:space="preserve"> "Zinsen in " &amp;A_Stammdaten!$B$11</f>
        <v xml:space="preserve">Zinsen in </v>
      </c>
      <c r="Q3" s="488" t="s">
        <v>294</v>
      </c>
      <c r="R3" s="489" t="s">
        <v>295</v>
      </c>
      <c r="S3" s="487" t="str">
        <f xml:space="preserve"> "Restschuld zum 01.01." &amp; A_Stammdaten!$B$11</f>
        <v>Restschuld zum 01.01.</v>
      </c>
      <c r="T3" s="488" t="s">
        <v>296</v>
      </c>
      <c r="U3" s="488" t="str">
        <f xml:space="preserve"> "Tilgung in " &amp; A_Stammdaten!$B$11</f>
        <v xml:space="preserve">Tilgung in </v>
      </c>
      <c r="V3" s="488" t="str">
        <f xml:space="preserve"> "Restschuld zum 31.12." &amp;A_Stammdaten!$B$11</f>
        <v>Restschuld zum 31.12.</v>
      </c>
      <c r="W3" s="488" t="s">
        <v>293</v>
      </c>
      <c r="X3" s="490" t="str">
        <f xml:space="preserve"> "Zinsen in " &amp; A_Stammdaten!$B$11</f>
        <v xml:space="preserve">Zinsen in </v>
      </c>
      <c r="Y3" s="490" t="s">
        <v>546</v>
      </c>
      <c r="Z3" s="489" t="s">
        <v>743</v>
      </c>
    </row>
    <row r="4" spans="2:26" x14ac:dyDescent="0.25">
      <c r="B4" s="491"/>
      <c r="C4" s="492"/>
      <c r="D4" s="492"/>
      <c r="E4" s="492"/>
      <c r="F4" s="493">
        <f>SUM(F5:F500)</f>
        <v>0</v>
      </c>
      <c r="G4" s="492"/>
      <c r="H4" s="492"/>
      <c r="I4" s="492"/>
      <c r="J4" s="494"/>
      <c r="K4" s="495">
        <f>SUM(K5:K500)</f>
        <v>0</v>
      </c>
      <c r="L4" s="492"/>
      <c r="M4" s="493">
        <f>SUM(M5:M500)</f>
        <v>0</v>
      </c>
      <c r="N4" s="493">
        <f>SUM(N5:N500)</f>
        <v>0</v>
      </c>
      <c r="O4" s="492"/>
      <c r="P4" s="493">
        <f>SUM(P5:P500)</f>
        <v>0</v>
      </c>
      <c r="Q4" s="492"/>
      <c r="R4" s="494"/>
      <c r="S4" s="495">
        <f>SUM(S5:S500)</f>
        <v>0</v>
      </c>
      <c r="T4" s="492"/>
      <c r="U4" s="493">
        <f>SUM(U5:U500)</f>
        <v>0</v>
      </c>
      <c r="V4" s="493">
        <f>SUM(V5:V500)</f>
        <v>0</v>
      </c>
      <c r="W4" s="492"/>
      <c r="X4" s="496">
        <v>0</v>
      </c>
      <c r="Y4" s="497"/>
      <c r="Z4" s="498"/>
    </row>
    <row r="5" spans="2:26" x14ac:dyDescent="0.25">
      <c r="B5" s="124"/>
      <c r="C5" s="92"/>
      <c r="D5" s="92"/>
      <c r="E5" s="92"/>
      <c r="F5" s="383"/>
      <c r="G5" s="501"/>
      <c r="H5" s="92"/>
      <c r="I5" s="502"/>
      <c r="J5" s="503"/>
      <c r="K5" s="450"/>
      <c r="L5" s="92"/>
      <c r="M5" s="383"/>
      <c r="N5" s="383"/>
      <c r="O5" s="92"/>
      <c r="P5" s="383"/>
      <c r="Q5" s="92"/>
      <c r="R5" s="504"/>
      <c r="S5" s="450"/>
      <c r="T5" s="92"/>
      <c r="U5" s="383"/>
      <c r="V5" s="383"/>
      <c r="W5" s="92"/>
      <c r="X5" s="478"/>
      <c r="Y5" s="383"/>
      <c r="Z5" s="499" t="str">
        <f>IFERROR(VLOOKUP(_xlfn.NUMBERVALUE(LEFT(Y5,FIND("-",Y5)-1)),A2_SaLi!$B$8:$E$507,4,0),IFERROR(VLOOKUP(LEFT(Y5,FIND("-",Y5)-1),A2_SaLi!$B$8:$E$507,4,0),""))</f>
        <v/>
      </c>
    </row>
    <row r="6" spans="2:26" x14ac:dyDescent="0.25">
      <c r="B6" s="124"/>
      <c r="C6" s="92"/>
      <c r="D6" s="92"/>
      <c r="E6" s="92"/>
      <c r="F6" s="383"/>
      <c r="G6" s="501"/>
      <c r="H6" s="92"/>
      <c r="I6" s="502"/>
      <c r="J6" s="503"/>
      <c r="K6" s="450"/>
      <c r="L6" s="92"/>
      <c r="M6" s="383"/>
      <c r="N6" s="383"/>
      <c r="O6" s="92"/>
      <c r="P6" s="383"/>
      <c r="Q6" s="92"/>
      <c r="R6" s="504"/>
      <c r="S6" s="450"/>
      <c r="T6" s="92"/>
      <c r="U6" s="383"/>
      <c r="V6" s="383"/>
      <c r="W6" s="92"/>
      <c r="X6" s="478"/>
      <c r="Y6" s="383"/>
      <c r="Z6" s="499" t="str">
        <f>IFERROR(VLOOKUP(_xlfn.NUMBERVALUE(LEFT(Y6,FIND("-",Y6)-1)),A2_SaLi!$B$8:$E$507,4,0),IFERROR(VLOOKUP(LEFT(Y6,FIND("-",Y6)-1),A2_SaLi!$B$8:$E$507,4,0),""))</f>
        <v/>
      </c>
    </row>
    <row r="7" spans="2:26" x14ac:dyDescent="0.25">
      <c r="B7" s="124"/>
      <c r="C7" s="92"/>
      <c r="D7" s="92"/>
      <c r="E7" s="92"/>
      <c r="F7" s="383"/>
      <c r="G7" s="501"/>
      <c r="H7" s="92"/>
      <c r="I7" s="502"/>
      <c r="J7" s="503"/>
      <c r="K7" s="450"/>
      <c r="L7" s="92"/>
      <c r="M7" s="383"/>
      <c r="N7" s="383"/>
      <c r="O7" s="92"/>
      <c r="P7" s="383"/>
      <c r="Q7" s="92"/>
      <c r="R7" s="504"/>
      <c r="S7" s="450"/>
      <c r="T7" s="92"/>
      <c r="U7" s="383"/>
      <c r="V7" s="383"/>
      <c r="W7" s="92"/>
      <c r="X7" s="478"/>
      <c r="Y7" s="383"/>
      <c r="Z7" s="499" t="str">
        <f>IFERROR(VLOOKUP(_xlfn.NUMBERVALUE(LEFT(Y7,FIND("-",Y7)-1)),A2_SaLi!$B$8:$E$507,4,0),IFERROR(VLOOKUP(LEFT(Y7,FIND("-",Y7)-1),A2_SaLi!$B$8:$E$507,4,0),""))</f>
        <v/>
      </c>
    </row>
    <row r="8" spans="2:26" x14ac:dyDescent="0.25">
      <c r="B8" s="124"/>
      <c r="C8" s="92"/>
      <c r="D8" s="92"/>
      <c r="E8" s="92"/>
      <c r="F8" s="383"/>
      <c r="G8" s="501"/>
      <c r="H8" s="92"/>
      <c r="I8" s="502"/>
      <c r="J8" s="503"/>
      <c r="K8" s="450"/>
      <c r="L8" s="92"/>
      <c r="M8" s="383"/>
      <c r="N8" s="383"/>
      <c r="O8" s="92"/>
      <c r="P8" s="383"/>
      <c r="Q8" s="92"/>
      <c r="R8" s="504"/>
      <c r="S8" s="450"/>
      <c r="T8" s="92"/>
      <c r="U8" s="383"/>
      <c r="V8" s="383"/>
      <c r="W8" s="92"/>
      <c r="X8" s="478"/>
      <c r="Y8" s="383"/>
      <c r="Z8" s="499" t="str">
        <f>IFERROR(VLOOKUP(_xlfn.NUMBERVALUE(LEFT(Y8,FIND("-",Y8)-1)),A2_SaLi!$B$8:$E$507,4,0),IFERROR(VLOOKUP(LEFT(Y8,FIND("-",Y8)-1),A2_SaLi!$B$8:$E$507,4,0),""))</f>
        <v/>
      </c>
    </row>
    <row r="9" spans="2:26" x14ac:dyDescent="0.25">
      <c r="B9" s="124"/>
      <c r="C9" s="92"/>
      <c r="D9" s="92"/>
      <c r="E9" s="92"/>
      <c r="F9" s="383"/>
      <c r="G9" s="501"/>
      <c r="H9" s="92"/>
      <c r="I9" s="502"/>
      <c r="J9" s="503"/>
      <c r="K9" s="450"/>
      <c r="L9" s="92"/>
      <c r="M9" s="383"/>
      <c r="N9" s="383"/>
      <c r="O9" s="92"/>
      <c r="P9" s="383"/>
      <c r="Q9" s="92"/>
      <c r="R9" s="504"/>
      <c r="S9" s="450"/>
      <c r="T9" s="92"/>
      <c r="U9" s="383"/>
      <c r="V9" s="383"/>
      <c r="W9" s="92"/>
      <c r="X9" s="478"/>
      <c r="Y9" s="383"/>
      <c r="Z9" s="499" t="str">
        <f>IFERROR(VLOOKUP(_xlfn.NUMBERVALUE(LEFT(Y9,FIND("-",Y9)-1)),A2_SaLi!$B$8:$E$507,4,0),IFERROR(VLOOKUP(LEFT(Y9,FIND("-",Y9)-1),A2_SaLi!$B$8:$E$507,4,0),""))</f>
        <v/>
      </c>
    </row>
    <row r="10" spans="2:26" x14ac:dyDescent="0.25">
      <c r="B10" s="124"/>
      <c r="C10" s="92"/>
      <c r="D10" s="92"/>
      <c r="E10" s="92"/>
      <c r="F10" s="383"/>
      <c r="G10" s="501"/>
      <c r="H10" s="92"/>
      <c r="I10" s="502"/>
      <c r="J10" s="503"/>
      <c r="K10" s="450"/>
      <c r="L10" s="92"/>
      <c r="M10" s="383"/>
      <c r="N10" s="383"/>
      <c r="O10" s="92"/>
      <c r="P10" s="383"/>
      <c r="Q10" s="92"/>
      <c r="R10" s="504"/>
      <c r="S10" s="450"/>
      <c r="T10" s="92"/>
      <c r="U10" s="383"/>
      <c r="V10" s="383"/>
      <c r="W10" s="92"/>
      <c r="X10" s="478"/>
      <c r="Y10" s="383"/>
      <c r="Z10" s="499" t="str">
        <f>IFERROR(VLOOKUP(_xlfn.NUMBERVALUE(LEFT(Y10,FIND("-",Y10)-1)),A2_SaLi!$B$8:$E$507,4,0),IFERROR(VLOOKUP(LEFT(Y10,FIND("-",Y10)-1),A2_SaLi!$B$8:$E$507,4,0),""))</f>
        <v/>
      </c>
    </row>
    <row r="11" spans="2:26" x14ac:dyDescent="0.25">
      <c r="B11" s="124"/>
      <c r="C11" s="92"/>
      <c r="D11" s="92"/>
      <c r="E11" s="92"/>
      <c r="F11" s="383"/>
      <c r="G11" s="501"/>
      <c r="H11" s="92"/>
      <c r="I11" s="502"/>
      <c r="J11" s="503"/>
      <c r="K11" s="450"/>
      <c r="L11" s="92"/>
      <c r="M11" s="383"/>
      <c r="N11" s="383"/>
      <c r="O11" s="92"/>
      <c r="P11" s="383"/>
      <c r="Q11" s="92"/>
      <c r="R11" s="504"/>
      <c r="S11" s="450"/>
      <c r="T11" s="92"/>
      <c r="U11" s="383"/>
      <c r="V11" s="383"/>
      <c r="W11" s="92"/>
      <c r="X11" s="478"/>
      <c r="Y11" s="383"/>
      <c r="Z11" s="499" t="str">
        <f>IFERROR(VLOOKUP(_xlfn.NUMBERVALUE(LEFT(Y11,FIND("-",Y11)-1)),A2_SaLi!$B$8:$E$507,4,0),IFERROR(VLOOKUP(LEFT(Y11,FIND("-",Y11)-1),A2_SaLi!$B$8:$E$507,4,0),""))</f>
        <v/>
      </c>
    </row>
    <row r="12" spans="2:26" x14ac:dyDescent="0.25">
      <c r="B12" s="124"/>
      <c r="C12" s="92"/>
      <c r="D12" s="92"/>
      <c r="E12" s="92"/>
      <c r="F12" s="383"/>
      <c r="G12" s="501"/>
      <c r="H12" s="92"/>
      <c r="I12" s="502"/>
      <c r="J12" s="503"/>
      <c r="K12" s="450"/>
      <c r="L12" s="92"/>
      <c r="M12" s="383"/>
      <c r="N12" s="383"/>
      <c r="O12" s="92"/>
      <c r="P12" s="383"/>
      <c r="Q12" s="92"/>
      <c r="R12" s="504"/>
      <c r="S12" s="450"/>
      <c r="T12" s="92"/>
      <c r="U12" s="383"/>
      <c r="V12" s="383"/>
      <c r="W12" s="92"/>
      <c r="X12" s="478"/>
      <c r="Y12" s="383"/>
      <c r="Z12" s="499" t="str">
        <f>IFERROR(VLOOKUP(_xlfn.NUMBERVALUE(LEFT(Y12,FIND("-",Y12)-1)),A2_SaLi!$B$8:$E$507,4,0),IFERROR(VLOOKUP(LEFT(Y12,FIND("-",Y12)-1),A2_SaLi!$B$8:$E$507,4,0),""))</f>
        <v/>
      </c>
    </row>
    <row r="13" spans="2:26" x14ac:dyDescent="0.25">
      <c r="B13" s="124"/>
      <c r="C13" s="92"/>
      <c r="D13" s="92"/>
      <c r="E13" s="92"/>
      <c r="F13" s="383"/>
      <c r="G13" s="501"/>
      <c r="H13" s="92"/>
      <c r="I13" s="502"/>
      <c r="J13" s="503"/>
      <c r="K13" s="450"/>
      <c r="L13" s="92"/>
      <c r="M13" s="383"/>
      <c r="N13" s="383"/>
      <c r="O13" s="92"/>
      <c r="P13" s="383"/>
      <c r="Q13" s="92"/>
      <c r="R13" s="504"/>
      <c r="S13" s="450"/>
      <c r="T13" s="92"/>
      <c r="U13" s="383"/>
      <c r="V13" s="383"/>
      <c r="W13" s="92"/>
      <c r="X13" s="478"/>
      <c r="Y13" s="383"/>
      <c r="Z13" s="499" t="str">
        <f>IFERROR(VLOOKUP(_xlfn.NUMBERVALUE(LEFT(Y13,FIND("-",Y13)-1)),A2_SaLi!$B$8:$E$507,4,0),IFERROR(VLOOKUP(LEFT(Y13,FIND("-",Y13)-1),A2_SaLi!$B$8:$E$507,4,0),""))</f>
        <v/>
      </c>
    </row>
    <row r="14" spans="2:26" x14ac:dyDescent="0.25">
      <c r="B14" s="124"/>
      <c r="C14" s="92"/>
      <c r="D14" s="92"/>
      <c r="E14" s="92"/>
      <c r="F14" s="383"/>
      <c r="G14" s="501"/>
      <c r="H14" s="92"/>
      <c r="I14" s="502"/>
      <c r="J14" s="503"/>
      <c r="K14" s="450"/>
      <c r="L14" s="92"/>
      <c r="M14" s="383"/>
      <c r="N14" s="383"/>
      <c r="O14" s="92"/>
      <c r="P14" s="383"/>
      <c r="Q14" s="92"/>
      <c r="R14" s="504"/>
      <c r="S14" s="450"/>
      <c r="T14" s="92"/>
      <c r="U14" s="383"/>
      <c r="V14" s="383"/>
      <c r="W14" s="92"/>
      <c r="X14" s="478"/>
      <c r="Y14" s="383"/>
      <c r="Z14" s="499" t="str">
        <f>IFERROR(VLOOKUP(_xlfn.NUMBERVALUE(LEFT(Y14,FIND("-",Y14)-1)),A2_SaLi!$B$8:$E$507,4,0),IFERROR(VLOOKUP(LEFT(Y14,FIND("-",Y14)-1),A2_SaLi!$B$8:$E$507,4,0),""))</f>
        <v/>
      </c>
    </row>
    <row r="15" spans="2:26" x14ac:dyDescent="0.25">
      <c r="B15" s="124"/>
      <c r="C15" s="92"/>
      <c r="D15" s="92"/>
      <c r="E15" s="92"/>
      <c r="F15" s="383"/>
      <c r="G15" s="501"/>
      <c r="H15" s="92"/>
      <c r="I15" s="502"/>
      <c r="J15" s="503"/>
      <c r="K15" s="450"/>
      <c r="L15" s="92"/>
      <c r="M15" s="383"/>
      <c r="N15" s="383"/>
      <c r="O15" s="92"/>
      <c r="P15" s="383"/>
      <c r="Q15" s="92"/>
      <c r="R15" s="504"/>
      <c r="S15" s="450"/>
      <c r="T15" s="92"/>
      <c r="U15" s="383"/>
      <c r="V15" s="383"/>
      <c r="W15" s="92"/>
      <c r="X15" s="478"/>
      <c r="Y15" s="383"/>
      <c r="Z15" s="499" t="str">
        <f>IFERROR(VLOOKUP(_xlfn.NUMBERVALUE(LEFT(Y15,FIND("-",Y15)-1)),A2_SaLi!$B$8:$E$507,4,0),IFERROR(VLOOKUP(LEFT(Y15,FIND("-",Y15)-1),A2_SaLi!$B$8:$E$507,4,0),""))</f>
        <v/>
      </c>
    </row>
    <row r="16" spans="2:26" x14ac:dyDescent="0.25">
      <c r="B16" s="124"/>
      <c r="C16" s="92"/>
      <c r="D16" s="92"/>
      <c r="E16" s="92"/>
      <c r="F16" s="383"/>
      <c r="G16" s="501"/>
      <c r="H16" s="92"/>
      <c r="I16" s="502"/>
      <c r="J16" s="503"/>
      <c r="K16" s="450"/>
      <c r="L16" s="92"/>
      <c r="M16" s="383"/>
      <c r="N16" s="383"/>
      <c r="O16" s="92"/>
      <c r="P16" s="383"/>
      <c r="Q16" s="92"/>
      <c r="R16" s="504"/>
      <c r="S16" s="450"/>
      <c r="T16" s="92"/>
      <c r="U16" s="383"/>
      <c r="V16" s="383"/>
      <c r="W16" s="92"/>
      <c r="X16" s="478"/>
      <c r="Y16" s="383"/>
      <c r="Z16" s="499" t="str">
        <f>IFERROR(VLOOKUP(_xlfn.NUMBERVALUE(LEFT(Y16,FIND("-",Y16)-1)),A2_SaLi!$B$8:$E$507,4,0),IFERROR(VLOOKUP(LEFT(Y16,FIND("-",Y16)-1),A2_SaLi!$B$8:$E$507,4,0),""))</f>
        <v/>
      </c>
    </row>
    <row r="17" spans="2:26" x14ac:dyDescent="0.25">
      <c r="B17" s="124"/>
      <c r="C17" s="92"/>
      <c r="D17" s="92"/>
      <c r="E17" s="92"/>
      <c r="F17" s="383"/>
      <c r="G17" s="501"/>
      <c r="H17" s="92"/>
      <c r="I17" s="502"/>
      <c r="J17" s="503"/>
      <c r="K17" s="450"/>
      <c r="L17" s="92"/>
      <c r="M17" s="383"/>
      <c r="N17" s="383"/>
      <c r="O17" s="92"/>
      <c r="P17" s="383"/>
      <c r="Q17" s="92"/>
      <c r="R17" s="504"/>
      <c r="S17" s="450"/>
      <c r="T17" s="92"/>
      <c r="U17" s="383"/>
      <c r="V17" s="383"/>
      <c r="W17" s="92"/>
      <c r="X17" s="478"/>
      <c r="Y17" s="383"/>
      <c r="Z17" s="499" t="str">
        <f>IFERROR(VLOOKUP(_xlfn.NUMBERVALUE(LEFT(Y17,FIND("-",Y17)-1)),A2_SaLi!$B$8:$E$507,4,0),IFERROR(VLOOKUP(LEFT(Y17,FIND("-",Y17)-1),A2_SaLi!$B$8:$E$507,4,0),""))</f>
        <v/>
      </c>
    </row>
    <row r="18" spans="2:26" x14ac:dyDescent="0.25">
      <c r="B18" s="124"/>
      <c r="C18" s="92"/>
      <c r="D18" s="92"/>
      <c r="E18" s="92"/>
      <c r="F18" s="383"/>
      <c r="G18" s="501"/>
      <c r="H18" s="92"/>
      <c r="I18" s="502"/>
      <c r="J18" s="503"/>
      <c r="K18" s="450"/>
      <c r="L18" s="92"/>
      <c r="M18" s="383"/>
      <c r="N18" s="383"/>
      <c r="O18" s="92"/>
      <c r="P18" s="383"/>
      <c r="Q18" s="92"/>
      <c r="R18" s="504"/>
      <c r="S18" s="450"/>
      <c r="T18" s="92"/>
      <c r="U18" s="383"/>
      <c r="V18" s="383"/>
      <c r="W18" s="92"/>
      <c r="X18" s="478"/>
      <c r="Y18" s="383"/>
      <c r="Z18" s="499" t="str">
        <f>IFERROR(VLOOKUP(_xlfn.NUMBERVALUE(LEFT(Y18,FIND("-",Y18)-1)),A2_SaLi!$B$8:$E$507,4,0),IFERROR(VLOOKUP(LEFT(Y18,FIND("-",Y18)-1),A2_SaLi!$B$8:$E$507,4,0),""))</f>
        <v/>
      </c>
    </row>
    <row r="19" spans="2:26" x14ac:dyDescent="0.25">
      <c r="B19" s="124"/>
      <c r="C19" s="92"/>
      <c r="D19" s="92"/>
      <c r="E19" s="92"/>
      <c r="F19" s="383"/>
      <c r="G19" s="501"/>
      <c r="H19" s="92"/>
      <c r="I19" s="502"/>
      <c r="J19" s="503"/>
      <c r="K19" s="450"/>
      <c r="L19" s="92"/>
      <c r="M19" s="383"/>
      <c r="N19" s="383"/>
      <c r="O19" s="92"/>
      <c r="P19" s="383"/>
      <c r="Q19" s="92"/>
      <c r="R19" s="504"/>
      <c r="S19" s="450"/>
      <c r="T19" s="92"/>
      <c r="U19" s="383"/>
      <c r="V19" s="383"/>
      <c r="W19" s="92"/>
      <c r="X19" s="478"/>
      <c r="Y19" s="383"/>
      <c r="Z19" s="499" t="str">
        <f>IFERROR(VLOOKUP(_xlfn.NUMBERVALUE(LEFT(Y19,FIND("-",Y19)-1)),A2_SaLi!$B$8:$E$507,4,0),IFERROR(VLOOKUP(LEFT(Y19,FIND("-",Y19)-1),A2_SaLi!$B$8:$E$507,4,0),""))</f>
        <v/>
      </c>
    </row>
    <row r="20" spans="2:26" x14ac:dyDescent="0.25">
      <c r="B20" s="124"/>
      <c r="C20" s="92"/>
      <c r="D20" s="92"/>
      <c r="E20" s="92"/>
      <c r="F20" s="383"/>
      <c r="G20" s="501"/>
      <c r="H20" s="92"/>
      <c r="I20" s="502"/>
      <c r="J20" s="503"/>
      <c r="K20" s="450"/>
      <c r="L20" s="92"/>
      <c r="M20" s="383"/>
      <c r="N20" s="383"/>
      <c r="O20" s="92"/>
      <c r="P20" s="383"/>
      <c r="Q20" s="92"/>
      <c r="R20" s="504"/>
      <c r="S20" s="450"/>
      <c r="T20" s="92"/>
      <c r="U20" s="383"/>
      <c r="V20" s="383"/>
      <c r="W20" s="92"/>
      <c r="X20" s="478"/>
      <c r="Y20" s="383"/>
      <c r="Z20" s="499" t="str">
        <f>IFERROR(VLOOKUP(_xlfn.NUMBERVALUE(LEFT(Y20,FIND("-",Y20)-1)),A2_SaLi!$B$8:$E$507,4,0),IFERROR(VLOOKUP(LEFT(Y20,FIND("-",Y20)-1),A2_SaLi!$B$8:$E$507,4,0),""))</f>
        <v/>
      </c>
    </row>
    <row r="21" spans="2:26" x14ac:dyDescent="0.25">
      <c r="B21" s="124"/>
      <c r="C21" s="92"/>
      <c r="D21" s="92"/>
      <c r="E21" s="92"/>
      <c r="F21" s="383"/>
      <c r="G21" s="501"/>
      <c r="H21" s="92"/>
      <c r="I21" s="502"/>
      <c r="J21" s="503"/>
      <c r="K21" s="450"/>
      <c r="L21" s="92"/>
      <c r="M21" s="383"/>
      <c r="N21" s="383"/>
      <c r="O21" s="92"/>
      <c r="P21" s="383"/>
      <c r="Q21" s="92"/>
      <c r="R21" s="504"/>
      <c r="S21" s="450"/>
      <c r="T21" s="92"/>
      <c r="U21" s="383"/>
      <c r="V21" s="383"/>
      <c r="W21" s="92"/>
      <c r="X21" s="478"/>
      <c r="Y21" s="383"/>
      <c r="Z21" s="499" t="str">
        <f>IFERROR(VLOOKUP(_xlfn.NUMBERVALUE(LEFT(Y21,FIND("-",Y21)-1)),A2_SaLi!$B$8:$E$507,4,0),IFERROR(VLOOKUP(LEFT(Y21,FIND("-",Y21)-1),A2_SaLi!$B$8:$E$507,4,0),""))</f>
        <v/>
      </c>
    </row>
    <row r="22" spans="2:26" x14ac:dyDescent="0.25">
      <c r="B22" s="124"/>
      <c r="C22" s="92"/>
      <c r="D22" s="92"/>
      <c r="E22" s="92"/>
      <c r="F22" s="383"/>
      <c r="G22" s="501"/>
      <c r="H22" s="92"/>
      <c r="I22" s="502"/>
      <c r="J22" s="503"/>
      <c r="K22" s="450"/>
      <c r="L22" s="92"/>
      <c r="M22" s="383"/>
      <c r="N22" s="383"/>
      <c r="O22" s="92"/>
      <c r="P22" s="383"/>
      <c r="Q22" s="92"/>
      <c r="R22" s="504"/>
      <c r="S22" s="450"/>
      <c r="T22" s="92"/>
      <c r="U22" s="383"/>
      <c r="V22" s="383"/>
      <c r="W22" s="92"/>
      <c r="X22" s="478"/>
      <c r="Y22" s="383"/>
      <c r="Z22" s="499" t="str">
        <f>IFERROR(VLOOKUP(_xlfn.NUMBERVALUE(LEFT(Y22,FIND("-",Y22)-1)),A2_SaLi!$B$8:$E$507,4,0),IFERROR(VLOOKUP(LEFT(Y22,FIND("-",Y22)-1),A2_SaLi!$B$8:$E$507,4,0),""))</f>
        <v/>
      </c>
    </row>
    <row r="23" spans="2:26" x14ac:dyDescent="0.25">
      <c r="B23" s="124"/>
      <c r="C23" s="92"/>
      <c r="D23" s="92"/>
      <c r="E23" s="92"/>
      <c r="F23" s="383"/>
      <c r="G23" s="501"/>
      <c r="H23" s="92"/>
      <c r="I23" s="502"/>
      <c r="J23" s="503"/>
      <c r="K23" s="450"/>
      <c r="L23" s="92"/>
      <c r="M23" s="383"/>
      <c r="N23" s="383"/>
      <c r="O23" s="92"/>
      <c r="P23" s="383"/>
      <c r="Q23" s="92"/>
      <c r="R23" s="504"/>
      <c r="S23" s="450"/>
      <c r="T23" s="92"/>
      <c r="U23" s="383"/>
      <c r="V23" s="383"/>
      <c r="W23" s="92"/>
      <c r="X23" s="478"/>
      <c r="Y23" s="383"/>
      <c r="Z23" s="499" t="str">
        <f>IFERROR(VLOOKUP(_xlfn.NUMBERVALUE(LEFT(Y23,FIND("-",Y23)-1)),A2_SaLi!$B$8:$E$507,4,0),IFERROR(VLOOKUP(LEFT(Y23,FIND("-",Y23)-1),A2_SaLi!$B$8:$E$507,4,0),""))</f>
        <v/>
      </c>
    </row>
    <row r="24" spans="2:26" x14ac:dyDescent="0.25">
      <c r="B24" s="124"/>
      <c r="C24" s="92"/>
      <c r="D24" s="92"/>
      <c r="E24" s="92"/>
      <c r="F24" s="383"/>
      <c r="G24" s="501"/>
      <c r="H24" s="92"/>
      <c r="I24" s="502"/>
      <c r="J24" s="503"/>
      <c r="K24" s="450"/>
      <c r="L24" s="92"/>
      <c r="M24" s="383"/>
      <c r="N24" s="383"/>
      <c r="O24" s="92"/>
      <c r="P24" s="383"/>
      <c r="Q24" s="92"/>
      <c r="R24" s="504"/>
      <c r="S24" s="450"/>
      <c r="T24" s="92"/>
      <c r="U24" s="383"/>
      <c r="V24" s="383"/>
      <c r="W24" s="92"/>
      <c r="X24" s="478"/>
      <c r="Y24" s="383"/>
      <c r="Z24" s="499" t="str">
        <f>IFERROR(VLOOKUP(_xlfn.NUMBERVALUE(LEFT(Y24,FIND("-",Y24)-1)),A2_SaLi!$B$8:$E$507,4,0),IFERROR(VLOOKUP(LEFT(Y24,FIND("-",Y24)-1),A2_SaLi!$B$8:$E$507,4,0),""))</f>
        <v/>
      </c>
    </row>
    <row r="25" spans="2:26" x14ac:dyDescent="0.25">
      <c r="B25" s="124"/>
      <c r="C25" s="92"/>
      <c r="D25" s="92"/>
      <c r="E25" s="92"/>
      <c r="F25" s="383"/>
      <c r="G25" s="501"/>
      <c r="H25" s="92"/>
      <c r="I25" s="502"/>
      <c r="J25" s="503"/>
      <c r="K25" s="450"/>
      <c r="L25" s="92"/>
      <c r="M25" s="383"/>
      <c r="N25" s="383"/>
      <c r="O25" s="92"/>
      <c r="P25" s="383"/>
      <c r="Q25" s="92"/>
      <c r="R25" s="504"/>
      <c r="S25" s="450"/>
      <c r="T25" s="92"/>
      <c r="U25" s="383"/>
      <c r="V25" s="383"/>
      <c r="W25" s="92"/>
      <c r="X25" s="478"/>
      <c r="Y25" s="383"/>
      <c r="Z25" s="499" t="str">
        <f>IFERROR(VLOOKUP(_xlfn.NUMBERVALUE(LEFT(Y25,FIND("-",Y25)-1)),A2_SaLi!$B$8:$E$507,4,0),IFERROR(VLOOKUP(LEFT(Y25,FIND("-",Y25)-1),A2_SaLi!$B$8:$E$507,4,0),""))</f>
        <v/>
      </c>
    </row>
    <row r="26" spans="2:26" x14ac:dyDescent="0.25">
      <c r="B26" s="124"/>
      <c r="C26" s="92"/>
      <c r="D26" s="92"/>
      <c r="E26" s="92"/>
      <c r="F26" s="383"/>
      <c r="G26" s="501"/>
      <c r="H26" s="92"/>
      <c r="I26" s="502"/>
      <c r="J26" s="503"/>
      <c r="K26" s="450"/>
      <c r="L26" s="92"/>
      <c r="M26" s="383"/>
      <c r="N26" s="383"/>
      <c r="O26" s="92"/>
      <c r="P26" s="383"/>
      <c r="Q26" s="92"/>
      <c r="R26" s="504"/>
      <c r="S26" s="450"/>
      <c r="T26" s="92"/>
      <c r="U26" s="383"/>
      <c r="V26" s="383"/>
      <c r="W26" s="92"/>
      <c r="X26" s="478"/>
      <c r="Y26" s="383"/>
      <c r="Z26" s="499" t="str">
        <f>IFERROR(VLOOKUP(_xlfn.NUMBERVALUE(LEFT(Y26,FIND("-",Y26)-1)),A2_SaLi!$B$8:$E$507,4,0),IFERROR(VLOOKUP(LEFT(Y26,FIND("-",Y26)-1),A2_SaLi!$B$8:$E$507,4,0),""))</f>
        <v/>
      </c>
    </row>
    <row r="27" spans="2:26" x14ac:dyDescent="0.25">
      <c r="B27" s="124"/>
      <c r="C27" s="92"/>
      <c r="D27" s="92"/>
      <c r="E27" s="92"/>
      <c r="F27" s="383"/>
      <c r="G27" s="501"/>
      <c r="H27" s="92"/>
      <c r="I27" s="502"/>
      <c r="J27" s="503"/>
      <c r="K27" s="450"/>
      <c r="L27" s="92"/>
      <c r="M27" s="383"/>
      <c r="N27" s="383"/>
      <c r="O27" s="92"/>
      <c r="P27" s="383"/>
      <c r="Q27" s="92"/>
      <c r="R27" s="504"/>
      <c r="S27" s="450"/>
      <c r="T27" s="92"/>
      <c r="U27" s="383"/>
      <c r="V27" s="383"/>
      <c r="W27" s="92"/>
      <c r="X27" s="478"/>
      <c r="Y27" s="383"/>
      <c r="Z27" s="499" t="str">
        <f>IFERROR(VLOOKUP(_xlfn.NUMBERVALUE(LEFT(Y27,FIND("-",Y27)-1)),A2_SaLi!$B$8:$E$507,4,0),IFERROR(VLOOKUP(LEFT(Y27,FIND("-",Y27)-1),A2_SaLi!$B$8:$E$507,4,0),""))</f>
        <v/>
      </c>
    </row>
    <row r="28" spans="2:26" x14ac:dyDescent="0.25">
      <c r="B28" s="124"/>
      <c r="C28" s="92"/>
      <c r="D28" s="92"/>
      <c r="E28" s="92"/>
      <c r="F28" s="383"/>
      <c r="G28" s="501"/>
      <c r="H28" s="92"/>
      <c r="I28" s="502"/>
      <c r="J28" s="503"/>
      <c r="K28" s="450"/>
      <c r="L28" s="92"/>
      <c r="M28" s="383"/>
      <c r="N28" s="383"/>
      <c r="O28" s="92"/>
      <c r="P28" s="383"/>
      <c r="Q28" s="92"/>
      <c r="R28" s="504"/>
      <c r="S28" s="450"/>
      <c r="T28" s="92"/>
      <c r="U28" s="383"/>
      <c r="V28" s="383"/>
      <c r="W28" s="92"/>
      <c r="X28" s="478"/>
      <c r="Y28" s="383"/>
      <c r="Z28" s="499" t="str">
        <f>IFERROR(VLOOKUP(_xlfn.NUMBERVALUE(LEFT(Y28,FIND("-",Y28)-1)),A2_SaLi!$B$8:$E$507,4,0),IFERROR(VLOOKUP(LEFT(Y28,FIND("-",Y28)-1),A2_SaLi!$B$8:$E$507,4,0),""))</f>
        <v/>
      </c>
    </row>
    <row r="29" spans="2:26" x14ac:dyDescent="0.25">
      <c r="B29" s="124"/>
      <c r="C29" s="92"/>
      <c r="D29" s="92"/>
      <c r="E29" s="92"/>
      <c r="F29" s="383"/>
      <c r="G29" s="501"/>
      <c r="H29" s="92"/>
      <c r="I29" s="502"/>
      <c r="J29" s="503"/>
      <c r="K29" s="450"/>
      <c r="L29" s="92"/>
      <c r="M29" s="383"/>
      <c r="N29" s="383"/>
      <c r="O29" s="92"/>
      <c r="P29" s="383"/>
      <c r="Q29" s="92"/>
      <c r="R29" s="504"/>
      <c r="S29" s="450"/>
      <c r="T29" s="92"/>
      <c r="U29" s="383"/>
      <c r="V29" s="383"/>
      <c r="W29" s="92"/>
      <c r="X29" s="478"/>
      <c r="Y29" s="383"/>
      <c r="Z29" s="499" t="str">
        <f>IFERROR(VLOOKUP(_xlfn.NUMBERVALUE(LEFT(Y29,FIND("-",Y29)-1)),A2_SaLi!$B$8:$E$507,4,0),IFERROR(VLOOKUP(LEFT(Y29,FIND("-",Y29)-1),A2_SaLi!$B$8:$E$507,4,0),""))</f>
        <v/>
      </c>
    </row>
    <row r="30" spans="2:26" x14ac:dyDescent="0.25">
      <c r="B30" s="124"/>
      <c r="C30" s="92"/>
      <c r="D30" s="92"/>
      <c r="E30" s="92"/>
      <c r="F30" s="383"/>
      <c r="G30" s="501"/>
      <c r="H30" s="92"/>
      <c r="I30" s="502"/>
      <c r="J30" s="503"/>
      <c r="K30" s="450"/>
      <c r="L30" s="92"/>
      <c r="M30" s="383"/>
      <c r="N30" s="383"/>
      <c r="O30" s="92"/>
      <c r="P30" s="383"/>
      <c r="Q30" s="92"/>
      <c r="R30" s="504"/>
      <c r="S30" s="450"/>
      <c r="T30" s="92"/>
      <c r="U30" s="383"/>
      <c r="V30" s="383"/>
      <c r="W30" s="92"/>
      <c r="X30" s="478"/>
      <c r="Y30" s="383"/>
      <c r="Z30" s="499" t="str">
        <f>IFERROR(VLOOKUP(_xlfn.NUMBERVALUE(LEFT(Y30,FIND("-",Y30)-1)),A2_SaLi!$B$8:$E$507,4,0),IFERROR(VLOOKUP(LEFT(Y30,FIND("-",Y30)-1),A2_SaLi!$B$8:$E$507,4,0),""))</f>
        <v/>
      </c>
    </row>
    <row r="31" spans="2:26" x14ac:dyDescent="0.25">
      <c r="B31" s="124"/>
      <c r="C31" s="92"/>
      <c r="D31" s="92"/>
      <c r="E31" s="92"/>
      <c r="F31" s="383"/>
      <c r="G31" s="501"/>
      <c r="H31" s="92"/>
      <c r="I31" s="502"/>
      <c r="J31" s="503"/>
      <c r="K31" s="450"/>
      <c r="L31" s="92"/>
      <c r="M31" s="383"/>
      <c r="N31" s="383"/>
      <c r="O31" s="92"/>
      <c r="P31" s="383"/>
      <c r="Q31" s="92"/>
      <c r="R31" s="504"/>
      <c r="S31" s="450"/>
      <c r="T31" s="92"/>
      <c r="U31" s="383"/>
      <c r="V31" s="383"/>
      <c r="W31" s="92"/>
      <c r="X31" s="478"/>
      <c r="Y31" s="383"/>
      <c r="Z31" s="499" t="str">
        <f>IFERROR(VLOOKUP(_xlfn.NUMBERVALUE(LEFT(Y31,FIND("-",Y31)-1)),A2_SaLi!$B$8:$E$507,4,0),IFERROR(VLOOKUP(LEFT(Y31,FIND("-",Y31)-1),A2_SaLi!$B$8:$E$507,4,0),""))</f>
        <v/>
      </c>
    </row>
    <row r="32" spans="2:26" x14ac:dyDescent="0.25">
      <c r="B32" s="124"/>
      <c r="C32" s="92"/>
      <c r="D32" s="92"/>
      <c r="E32" s="92"/>
      <c r="F32" s="383"/>
      <c r="G32" s="501"/>
      <c r="H32" s="92"/>
      <c r="I32" s="502"/>
      <c r="J32" s="503"/>
      <c r="K32" s="450"/>
      <c r="L32" s="92"/>
      <c r="M32" s="383"/>
      <c r="N32" s="383"/>
      <c r="O32" s="92"/>
      <c r="P32" s="383"/>
      <c r="Q32" s="92"/>
      <c r="R32" s="504"/>
      <c r="S32" s="450"/>
      <c r="T32" s="92"/>
      <c r="U32" s="383"/>
      <c r="V32" s="383"/>
      <c r="W32" s="92"/>
      <c r="X32" s="478"/>
      <c r="Y32" s="383"/>
      <c r="Z32" s="499" t="str">
        <f>IFERROR(VLOOKUP(_xlfn.NUMBERVALUE(LEFT(Y32,FIND("-",Y32)-1)),A2_SaLi!$B$8:$E$507,4,0),IFERROR(VLOOKUP(LEFT(Y32,FIND("-",Y32)-1),A2_SaLi!$B$8:$E$507,4,0),""))</f>
        <v/>
      </c>
    </row>
    <row r="33" spans="2:26" x14ac:dyDescent="0.25">
      <c r="B33" s="124"/>
      <c r="C33" s="92"/>
      <c r="D33" s="92"/>
      <c r="E33" s="92"/>
      <c r="F33" s="383"/>
      <c r="G33" s="501"/>
      <c r="H33" s="92"/>
      <c r="I33" s="502"/>
      <c r="J33" s="503"/>
      <c r="K33" s="450"/>
      <c r="L33" s="92"/>
      <c r="M33" s="383"/>
      <c r="N33" s="383"/>
      <c r="O33" s="92"/>
      <c r="P33" s="383"/>
      <c r="Q33" s="92"/>
      <c r="R33" s="504"/>
      <c r="S33" s="450"/>
      <c r="T33" s="92"/>
      <c r="U33" s="383"/>
      <c r="V33" s="383"/>
      <c r="W33" s="92"/>
      <c r="X33" s="478"/>
      <c r="Y33" s="383"/>
      <c r="Z33" s="499" t="str">
        <f>IFERROR(VLOOKUP(_xlfn.NUMBERVALUE(LEFT(Y33,FIND("-",Y33)-1)),A2_SaLi!$B$8:$E$507,4,0),IFERROR(VLOOKUP(LEFT(Y33,FIND("-",Y33)-1),A2_SaLi!$B$8:$E$507,4,0),""))</f>
        <v/>
      </c>
    </row>
    <row r="34" spans="2:26" x14ac:dyDescent="0.25">
      <c r="B34" s="124"/>
      <c r="C34" s="92"/>
      <c r="D34" s="92"/>
      <c r="E34" s="92"/>
      <c r="F34" s="383"/>
      <c r="G34" s="501"/>
      <c r="H34" s="92"/>
      <c r="I34" s="502"/>
      <c r="J34" s="503"/>
      <c r="K34" s="450"/>
      <c r="L34" s="92"/>
      <c r="M34" s="383"/>
      <c r="N34" s="383"/>
      <c r="O34" s="92"/>
      <c r="P34" s="383"/>
      <c r="Q34" s="92"/>
      <c r="R34" s="504"/>
      <c r="S34" s="450"/>
      <c r="T34" s="92"/>
      <c r="U34" s="383"/>
      <c r="V34" s="383"/>
      <c r="W34" s="92"/>
      <c r="X34" s="478"/>
      <c r="Y34" s="383"/>
      <c r="Z34" s="499" t="str">
        <f>IFERROR(VLOOKUP(_xlfn.NUMBERVALUE(LEFT(Y34,FIND("-",Y34)-1)),A2_SaLi!$B$8:$E$507,4,0),IFERROR(VLOOKUP(LEFT(Y34,FIND("-",Y34)-1),A2_SaLi!$B$8:$E$507,4,0),""))</f>
        <v/>
      </c>
    </row>
    <row r="35" spans="2:26" x14ac:dyDescent="0.25">
      <c r="B35" s="124"/>
      <c r="C35" s="92"/>
      <c r="D35" s="92"/>
      <c r="E35" s="92"/>
      <c r="F35" s="383"/>
      <c r="G35" s="501"/>
      <c r="H35" s="92"/>
      <c r="I35" s="502"/>
      <c r="J35" s="503"/>
      <c r="K35" s="450"/>
      <c r="L35" s="92"/>
      <c r="M35" s="383"/>
      <c r="N35" s="383"/>
      <c r="O35" s="92"/>
      <c r="P35" s="383"/>
      <c r="Q35" s="92"/>
      <c r="R35" s="504"/>
      <c r="S35" s="450"/>
      <c r="T35" s="92"/>
      <c r="U35" s="383"/>
      <c r="V35" s="383"/>
      <c r="W35" s="92"/>
      <c r="X35" s="478"/>
      <c r="Y35" s="383"/>
      <c r="Z35" s="499" t="str">
        <f>IFERROR(VLOOKUP(_xlfn.NUMBERVALUE(LEFT(Y35,FIND("-",Y35)-1)),A2_SaLi!$B$8:$E$507,4,0),IFERROR(VLOOKUP(LEFT(Y35,FIND("-",Y35)-1),A2_SaLi!$B$8:$E$507,4,0),""))</f>
        <v/>
      </c>
    </row>
    <row r="36" spans="2:26" x14ac:dyDescent="0.25">
      <c r="B36" s="124"/>
      <c r="C36" s="92"/>
      <c r="D36" s="92"/>
      <c r="E36" s="92"/>
      <c r="F36" s="383"/>
      <c r="G36" s="501"/>
      <c r="H36" s="92"/>
      <c r="I36" s="502"/>
      <c r="J36" s="503"/>
      <c r="K36" s="450"/>
      <c r="L36" s="92"/>
      <c r="M36" s="383"/>
      <c r="N36" s="383"/>
      <c r="O36" s="92"/>
      <c r="P36" s="383"/>
      <c r="Q36" s="92"/>
      <c r="R36" s="504"/>
      <c r="S36" s="450"/>
      <c r="T36" s="92"/>
      <c r="U36" s="383"/>
      <c r="V36" s="383"/>
      <c r="W36" s="92"/>
      <c r="X36" s="478"/>
      <c r="Y36" s="383"/>
      <c r="Z36" s="499" t="str">
        <f>IFERROR(VLOOKUP(_xlfn.NUMBERVALUE(LEFT(Y36,FIND("-",Y36)-1)),A2_SaLi!$B$8:$E$507,4,0),IFERROR(VLOOKUP(LEFT(Y36,FIND("-",Y36)-1),A2_SaLi!$B$8:$E$507,4,0),""))</f>
        <v/>
      </c>
    </row>
    <row r="37" spans="2:26" x14ac:dyDescent="0.25">
      <c r="B37" s="124"/>
      <c r="C37" s="92"/>
      <c r="D37" s="92"/>
      <c r="E37" s="92"/>
      <c r="F37" s="383"/>
      <c r="G37" s="501"/>
      <c r="H37" s="92"/>
      <c r="I37" s="502"/>
      <c r="J37" s="503"/>
      <c r="K37" s="450"/>
      <c r="L37" s="92"/>
      <c r="M37" s="383"/>
      <c r="N37" s="383"/>
      <c r="O37" s="92"/>
      <c r="P37" s="383"/>
      <c r="Q37" s="92"/>
      <c r="R37" s="504"/>
      <c r="S37" s="450"/>
      <c r="T37" s="92"/>
      <c r="U37" s="383"/>
      <c r="V37" s="383"/>
      <c r="W37" s="92"/>
      <c r="X37" s="478"/>
      <c r="Y37" s="383"/>
      <c r="Z37" s="499" t="str">
        <f>IFERROR(VLOOKUP(_xlfn.NUMBERVALUE(LEFT(Y37,FIND("-",Y37)-1)),A2_SaLi!$B$8:$E$507,4,0),IFERROR(VLOOKUP(LEFT(Y37,FIND("-",Y37)-1),A2_SaLi!$B$8:$E$507,4,0),""))</f>
        <v/>
      </c>
    </row>
    <row r="38" spans="2:26" x14ac:dyDescent="0.25">
      <c r="B38" s="124"/>
      <c r="C38" s="92"/>
      <c r="D38" s="92"/>
      <c r="E38" s="92"/>
      <c r="F38" s="383"/>
      <c r="G38" s="501"/>
      <c r="H38" s="92"/>
      <c r="I38" s="502"/>
      <c r="J38" s="503"/>
      <c r="K38" s="450"/>
      <c r="L38" s="92"/>
      <c r="M38" s="383"/>
      <c r="N38" s="383"/>
      <c r="O38" s="92"/>
      <c r="P38" s="383"/>
      <c r="Q38" s="92"/>
      <c r="R38" s="504"/>
      <c r="S38" s="450"/>
      <c r="T38" s="92"/>
      <c r="U38" s="383"/>
      <c r="V38" s="383"/>
      <c r="W38" s="92"/>
      <c r="X38" s="478"/>
      <c r="Y38" s="383"/>
      <c r="Z38" s="499" t="str">
        <f>IFERROR(VLOOKUP(_xlfn.NUMBERVALUE(LEFT(Y38,FIND("-",Y38)-1)),A2_SaLi!$B$8:$E$507,4,0),IFERROR(VLOOKUP(LEFT(Y38,FIND("-",Y38)-1),A2_SaLi!$B$8:$E$507,4,0),""))</f>
        <v/>
      </c>
    </row>
    <row r="39" spans="2:26" x14ac:dyDescent="0.25">
      <c r="B39" s="124"/>
      <c r="C39" s="92"/>
      <c r="D39" s="92"/>
      <c r="E39" s="92"/>
      <c r="F39" s="383"/>
      <c r="G39" s="501"/>
      <c r="H39" s="92"/>
      <c r="I39" s="502"/>
      <c r="J39" s="503"/>
      <c r="K39" s="450"/>
      <c r="L39" s="92"/>
      <c r="M39" s="383"/>
      <c r="N39" s="383"/>
      <c r="O39" s="92"/>
      <c r="P39" s="383"/>
      <c r="Q39" s="92"/>
      <c r="R39" s="504"/>
      <c r="S39" s="450"/>
      <c r="T39" s="92"/>
      <c r="U39" s="383"/>
      <c r="V39" s="383"/>
      <c r="W39" s="92"/>
      <c r="X39" s="478"/>
      <c r="Y39" s="383"/>
      <c r="Z39" s="499" t="str">
        <f>IFERROR(VLOOKUP(_xlfn.NUMBERVALUE(LEFT(Y39,FIND("-",Y39)-1)),A2_SaLi!$B$8:$E$507,4,0),IFERROR(VLOOKUP(LEFT(Y39,FIND("-",Y39)-1),A2_SaLi!$B$8:$E$507,4,0),""))</f>
        <v/>
      </c>
    </row>
    <row r="40" spans="2:26" x14ac:dyDescent="0.25">
      <c r="B40" s="124"/>
      <c r="C40" s="92"/>
      <c r="D40" s="92"/>
      <c r="E40" s="92"/>
      <c r="F40" s="383"/>
      <c r="G40" s="501"/>
      <c r="H40" s="92"/>
      <c r="I40" s="502"/>
      <c r="J40" s="503"/>
      <c r="K40" s="450"/>
      <c r="L40" s="92"/>
      <c r="M40" s="383"/>
      <c r="N40" s="383"/>
      <c r="O40" s="92"/>
      <c r="P40" s="383"/>
      <c r="Q40" s="92"/>
      <c r="R40" s="504"/>
      <c r="S40" s="450"/>
      <c r="T40" s="92"/>
      <c r="U40" s="383"/>
      <c r="V40" s="383"/>
      <c r="W40" s="92"/>
      <c r="X40" s="478"/>
      <c r="Y40" s="383"/>
      <c r="Z40" s="499" t="str">
        <f>IFERROR(VLOOKUP(_xlfn.NUMBERVALUE(LEFT(Y40,FIND("-",Y40)-1)),A2_SaLi!$B$8:$E$507,4,0),IFERROR(VLOOKUP(LEFT(Y40,FIND("-",Y40)-1),A2_SaLi!$B$8:$E$507,4,0),""))</f>
        <v/>
      </c>
    </row>
    <row r="41" spans="2:26" x14ac:dyDescent="0.25">
      <c r="B41" s="124"/>
      <c r="C41" s="92"/>
      <c r="D41" s="92"/>
      <c r="E41" s="92"/>
      <c r="F41" s="383"/>
      <c r="G41" s="501"/>
      <c r="H41" s="92"/>
      <c r="I41" s="502"/>
      <c r="J41" s="503"/>
      <c r="K41" s="450"/>
      <c r="L41" s="92"/>
      <c r="M41" s="383"/>
      <c r="N41" s="383"/>
      <c r="O41" s="92"/>
      <c r="P41" s="383"/>
      <c r="Q41" s="92"/>
      <c r="R41" s="504"/>
      <c r="S41" s="450"/>
      <c r="T41" s="92"/>
      <c r="U41" s="383"/>
      <c r="V41" s="383"/>
      <c r="W41" s="92"/>
      <c r="X41" s="478"/>
      <c r="Y41" s="383"/>
      <c r="Z41" s="499" t="str">
        <f>IFERROR(VLOOKUP(_xlfn.NUMBERVALUE(LEFT(Y41,FIND("-",Y41)-1)),A2_SaLi!$B$8:$E$507,4,0),IFERROR(VLOOKUP(LEFT(Y41,FIND("-",Y41)-1),A2_SaLi!$B$8:$E$507,4,0),""))</f>
        <v/>
      </c>
    </row>
    <row r="42" spans="2:26" x14ac:dyDescent="0.25">
      <c r="B42" s="124"/>
      <c r="C42" s="92"/>
      <c r="D42" s="92"/>
      <c r="E42" s="92"/>
      <c r="F42" s="383"/>
      <c r="G42" s="501"/>
      <c r="H42" s="92"/>
      <c r="I42" s="502"/>
      <c r="J42" s="503"/>
      <c r="K42" s="450"/>
      <c r="L42" s="92"/>
      <c r="M42" s="383"/>
      <c r="N42" s="383"/>
      <c r="O42" s="92"/>
      <c r="P42" s="383"/>
      <c r="Q42" s="92"/>
      <c r="R42" s="504"/>
      <c r="S42" s="450"/>
      <c r="T42" s="92"/>
      <c r="U42" s="383"/>
      <c r="V42" s="383"/>
      <c r="W42" s="92"/>
      <c r="X42" s="478"/>
      <c r="Y42" s="383"/>
      <c r="Z42" s="499" t="str">
        <f>IFERROR(VLOOKUP(_xlfn.NUMBERVALUE(LEFT(Y42,FIND("-",Y42)-1)),A2_SaLi!$B$8:$E$507,4,0),IFERROR(VLOOKUP(LEFT(Y42,FIND("-",Y42)-1),A2_SaLi!$B$8:$E$507,4,0),""))</f>
        <v/>
      </c>
    </row>
    <row r="43" spans="2:26" x14ac:dyDescent="0.25">
      <c r="B43" s="124"/>
      <c r="C43" s="92"/>
      <c r="D43" s="92"/>
      <c r="E43" s="92"/>
      <c r="F43" s="383"/>
      <c r="G43" s="501"/>
      <c r="H43" s="92"/>
      <c r="I43" s="502"/>
      <c r="J43" s="503"/>
      <c r="K43" s="450"/>
      <c r="L43" s="92"/>
      <c r="M43" s="383"/>
      <c r="N43" s="383"/>
      <c r="O43" s="92"/>
      <c r="P43" s="383"/>
      <c r="Q43" s="92"/>
      <c r="R43" s="504"/>
      <c r="S43" s="450"/>
      <c r="T43" s="92"/>
      <c r="U43" s="383"/>
      <c r="V43" s="383"/>
      <c r="W43" s="92"/>
      <c r="X43" s="478"/>
      <c r="Y43" s="383"/>
      <c r="Z43" s="499" t="str">
        <f>IFERROR(VLOOKUP(_xlfn.NUMBERVALUE(LEFT(Y43,FIND("-",Y43)-1)),A2_SaLi!$B$8:$E$507,4,0),IFERROR(VLOOKUP(LEFT(Y43,FIND("-",Y43)-1),A2_SaLi!$B$8:$E$507,4,0),""))</f>
        <v/>
      </c>
    </row>
    <row r="44" spans="2:26" x14ac:dyDescent="0.25">
      <c r="B44" s="124"/>
      <c r="C44" s="92"/>
      <c r="D44" s="92"/>
      <c r="E44" s="92"/>
      <c r="F44" s="383"/>
      <c r="G44" s="501"/>
      <c r="H44" s="92"/>
      <c r="I44" s="502"/>
      <c r="J44" s="503"/>
      <c r="K44" s="450"/>
      <c r="L44" s="92"/>
      <c r="M44" s="383"/>
      <c r="N44" s="383"/>
      <c r="O44" s="92"/>
      <c r="P44" s="383"/>
      <c r="Q44" s="92"/>
      <c r="R44" s="504"/>
      <c r="S44" s="450"/>
      <c r="T44" s="92"/>
      <c r="U44" s="383"/>
      <c r="V44" s="383"/>
      <c r="W44" s="92"/>
      <c r="X44" s="478"/>
      <c r="Y44" s="383"/>
      <c r="Z44" s="499" t="str">
        <f>IFERROR(VLOOKUP(_xlfn.NUMBERVALUE(LEFT(Y44,FIND("-",Y44)-1)),A2_SaLi!$B$8:$E$507,4,0),IFERROR(VLOOKUP(LEFT(Y44,FIND("-",Y44)-1),A2_SaLi!$B$8:$E$507,4,0),""))</f>
        <v/>
      </c>
    </row>
    <row r="45" spans="2:26" x14ac:dyDescent="0.25">
      <c r="B45" s="124"/>
      <c r="C45" s="92"/>
      <c r="D45" s="92"/>
      <c r="E45" s="92"/>
      <c r="F45" s="383"/>
      <c r="G45" s="501"/>
      <c r="H45" s="92"/>
      <c r="I45" s="502"/>
      <c r="J45" s="503"/>
      <c r="K45" s="450"/>
      <c r="L45" s="92"/>
      <c r="M45" s="383"/>
      <c r="N45" s="383"/>
      <c r="O45" s="92"/>
      <c r="P45" s="383"/>
      <c r="Q45" s="92"/>
      <c r="R45" s="504"/>
      <c r="S45" s="450"/>
      <c r="T45" s="92"/>
      <c r="U45" s="383"/>
      <c r="V45" s="383"/>
      <c r="W45" s="92"/>
      <c r="X45" s="478"/>
      <c r="Y45" s="383"/>
      <c r="Z45" s="499" t="str">
        <f>IFERROR(VLOOKUP(_xlfn.NUMBERVALUE(LEFT(Y45,FIND("-",Y45)-1)),A2_SaLi!$B$8:$E$507,4,0),IFERROR(VLOOKUP(LEFT(Y45,FIND("-",Y45)-1),A2_SaLi!$B$8:$E$507,4,0),""))</f>
        <v/>
      </c>
    </row>
    <row r="46" spans="2:26" x14ac:dyDescent="0.25">
      <c r="B46" s="124"/>
      <c r="C46" s="92"/>
      <c r="D46" s="92"/>
      <c r="E46" s="92"/>
      <c r="F46" s="383"/>
      <c r="G46" s="501"/>
      <c r="H46" s="92"/>
      <c r="I46" s="502"/>
      <c r="J46" s="503"/>
      <c r="K46" s="450"/>
      <c r="L46" s="92"/>
      <c r="M46" s="383"/>
      <c r="N46" s="383"/>
      <c r="O46" s="92"/>
      <c r="P46" s="383"/>
      <c r="Q46" s="92"/>
      <c r="R46" s="504"/>
      <c r="S46" s="450"/>
      <c r="T46" s="92"/>
      <c r="U46" s="383"/>
      <c r="V46" s="383"/>
      <c r="W46" s="92"/>
      <c r="X46" s="478"/>
      <c r="Y46" s="383"/>
      <c r="Z46" s="499" t="str">
        <f>IFERROR(VLOOKUP(_xlfn.NUMBERVALUE(LEFT(Y46,FIND("-",Y46)-1)),A2_SaLi!$B$8:$E$507,4,0),IFERROR(VLOOKUP(LEFT(Y46,FIND("-",Y46)-1),A2_SaLi!$B$8:$E$507,4,0),""))</f>
        <v/>
      </c>
    </row>
    <row r="47" spans="2:26" x14ac:dyDescent="0.25">
      <c r="B47" s="124"/>
      <c r="C47" s="92"/>
      <c r="D47" s="92"/>
      <c r="E47" s="92"/>
      <c r="F47" s="383"/>
      <c r="G47" s="501"/>
      <c r="H47" s="92"/>
      <c r="I47" s="502"/>
      <c r="J47" s="503"/>
      <c r="K47" s="450"/>
      <c r="L47" s="92"/>
      <c r="M47" s="383"/>
      <c r="N47" s="383"/>
      <c r="O47" s="92"/>
      <c r="P47" s="383"/>
      <c r="Q47" s="92"/>
      <c r="R47" s="504"/>
      <c r="S47" s="450"/>
      <c r="T47" s="92"/>
      <c r="U47" s="383"/>
      <c r="V47" s="383"/>
      <c r="W47" s="92"/>
      <c r="X47" s="478"/>
      <c r="Y47" s="383"/>
      <c r="Z47" s="499" t="str">
        <f>IFERROR(VLOOKUP(_xlfn.NUMBERVALUE(LEFT(Y47,FIND("-",Y47)-1)),A2_SaLi!$B$8:$E$507,4,0),IFERROR(VLOOKUP(LEFT(Y47,FIND("-",Y47)-1),A2_SaLi!$B$8:$E$507,4,0),""))</f>
        <v/>
      </c>
    </row>
    <row r="48" spans="2:26" x14ac:dyDescent="0.25">
      <c r="B48" s="124"/>
      <c r="C48" s="92"/>
      <c r="D48" s="92"/>
      <c r="E48" s="92"/>
      <c r="F48" s="383"/>
      <c r="G48" s="501"/>
      <c r="H48" s="92"/>
      <c r="I48" s="502"/>
      <c r="J48" s="503"/>
      <c r="K48" s="450"/>
      <c r="L48" s="92"/>
      <c r="M48" s="383"/>
      <c r="N48" s="383"/>
      <c r="O48" s="92"/>
      <c r="P48" s="383"/>
      <c r="Q48" s="92"/>
      <c r="R48" s="504"/>
      <c r="S48" s="450"/>
      <c r="T48" s="92"/>
      <c r="U48" s="383"/>
      <c r="V48" s="383"/>
      <c r="W48" s="92"/>
      <c r="X48" s="478"/>
      <c r="Y48" s="383"/>
      <c r="Z48" s="499" t="str">
        <f>IFERROR(VLOOKUP(_xlfn.NUMBERVALUE(LEFT(Y48,FIND("-",Y48)-1)),A2_SaLi!$B$8:$E$507,4,0),IFERROR(VLOOKUP(LEFT(Y48,FIND("-",Y48)-1),A2_SaLi!$B$8:$E$507,4,0),""))</f>
        <v/>
      </c>
    </row>
    <row r="49" spans="2:26" x14ac:dyDescent="0.25">
      <c r="B49" s="124"/>
      <c r="C49" s="92"/>
      <c r="D49" s="92"/>
      <c r="E49" s="92"/>
      <c r="F49" s="383"/>
      <c r="G49" s="501"/>
      <c r="H49" s="92"/>
      <c r="I49" s="502"/>
      <c r="J49" s="503"/>
      <c r="K49" s="450"/>
      <c r="L49" s="92"/>
      <c r="M49" s="383"/>
      <c r="N49" s="383"/>
      <c r="O49" s="92"/>
      <c r="P49" s="383"/>
      <c r="Q49" s="92"/>
      <c r="R49" s="504"/>
      <c r="S49" s="450"/>
      <c r="T49" s="92"/>
      <c r="U49" s="383"/>
      <c r="V49" s="383"/>
      <c r="W49" s="92"/>
      <c r="X49" s="478"/>
      <c r="Y49" s="383"/>
      <c r="Z49" s="499" t="str">
        <f>IFERROR(VLOOKUP(_xlfn.NUMBERVALUE(LEFT(Y49,FIND("-",Y49)-1)),A2_SaLi!$B$8:$E$507,4,0),IFERROR(VLOOKUP(LEFT(Y49,FIND("-",Y49)-1),A2_SaLi!$B$8:$E$507,4,0),""))</f>
        <v/>
      </c>
    </row>
    <row r="50" spans="2:26" x14ac:dyDescent="0.25">
      <c r="B50" s="124"/>
      <c r="C50" s="92"/>
      <c r="D50" s="92"/>
      <c r="E50" s="92"/>
      <c r="F50" s="383"/>
      <c r="G50" s="501"/>
      <c r="H50" s="92"/>
      <c r="I50" s="502"/>
      <c r="J50" s="503"/>
      <c r="K50" s="450"/>
      <c r="L50" s="92"/>
      <c r="M50" s="383"/>
      <c r="N50" s="383"/>
      <c r="O50" s="92"/>
      <c r="P50" s="383"/>
      <c r="Q50" s="92"/>
      <c r="R50" s="504"/>
      <c r="S50" s="450"/>
      <c r="T50" s="92"/>
      <c r="U50" s="383"/>
      <c r="V50" s="383"/>
      <c r="W50" s="92"/>
      <c r="X50" s="478"/>
      <c r="Y50" s="383"/>
      <c r="Z50" s="499" t="str">
        <f>IFERROR(VLOOKUP(_xlfn.NUMBERVALUE(LEFT(Y50,FIND("-",Y50)-1)),A2_SaLi!$B$8:$E$507,4,0),IFERROR(VLOOKUP(LEFT(Y50,FIND("-",Y50)-1),A2_SaLi!$B$8:$E$507,4,0),""))</f>
        <v/>
      </c>
    </row>
    <row r="51" spans="2:26" x14ac:dyDescent="0.25">
      <c r="B51" s="124"/>
      <c r="C51" s="92"/>
      <c r="D51" s="92"/>
      <c r="E51" s="92"/>
      <c r="F51" s="383"/>
      <c r="G51" s="501"/>
      <c r="H51" s="92"/>
      <c r="I51" s="502"/>
      <c r="J51" s="503"/>
      <c r="K51" s="450"/>
      <c r="L51" s="92"/>
      <c r="M51" s="383"/>
      <c r="N51" s="383"/>
      <c r="O51" s="92"/>
      <c r="P51" s="383"/>
      <c r="Q51" s="92"/>
      <c r="R51" s="504"/>
      <c r="S51" s="450"/>
      <c r="T51" s="92"/>
      <c r="U51" s="383"/>
      <c r="V51" s="383"/>
      <c r="W51" s="92"/>
      <c r="X51" s="478"/>
      <c r="Y51" s="383"/>
      <c r="Z51" s="499" t="str">
        <f>IFERROR(VLOOKUP(_xlfn.NUMBERVALUE(LEFT(Y51,FIND("-",Y51)-1)),A2_SaLi!$B$8:$E$507,4,0),IFERROR(VLOOKUP(LEFT(Y51,FIND("-",Y51)-1),A2_SaLi!$B$8:$E$507,4,0),""))</f>
        <v/>
      </c>
    </row>
    <row r="52" spans="2:26" x14ac:dyDescent="0.25">
      <c r="B52" s="124"/>
      <c r="C52" s="92"/>
      <c r="D52" s="92"/>
      <c r="E52" s="92"/>
      <c r="F52" s="383"/>
      <c r="G52" s="501"/>
      <c r="H52" s="92"/>
      <c r="I52" s="502"/>
      <c r="J52" s="503"/>
      <c r="K52" s="450"/>
      <c r="L52" s="92"/>
      <c r="M52" s="383"/>
      <c r="N52" s="383"/>
      <c r="O52" s="92"/>
      <c r="P52" s="383"/>
      <c r="Q52" s="92"/>
      <c r="R52" s="504"/>
      <c r="S52" s="450"/>
      <c r="T52" s="92"/>
      <c r="U52" s="383"/>
      <c r="V52" s="383"/>
      <c r="W52" s="92"/>
      <c r="X52" s="478"/>
      <c r="Y52" s="383"/>
      <c r="Z52" s="499" t="str">
        <f>IFERROR(VLOOKUP(_xlfn.NUMBERVALUE(LEFT(Y52,FIND("-",Y52)-1)),A2_SaLi!$B$8:$E$507,4,0),IFERROR(VLOOKUP(LEFT(Y52,FIND("-",Y52)-1),A2_SaLi!$B$8:$E$507,4,0),""))</f>
        <v/>
      </c>
    </row>
    <row r="53" spans="2:26" x14ac:dyDescent="0.25">
      <c r="B53" s="124"/>
      <c r="C53" s="92"/>
      <c r="D53" s="92"/>
      <c r="E53" s="92"/>
      <c r="F53" s="383"/>
      <c r="G53" s="501"/>
      <c r="H53" s="92"/>
      <c r="I53" s="502"/>
      <c r="J53" s="503"/>
      <c r="K53" s="450"/>
      <c r="L53" s="92"/>
      <c r="M53" s="383"/>
      <c r="N53" s="383"/>
      <c r="O53" s="92"/>
      <c r="P53" s="383"/>
      <c r="Q53" s="92"/>
      <c r="R53" s="504"/>
      <c r="S53" s="450"/>
      <c r="T53" s="92"/>
      <c r="U53" s="383"/>
      <c r="V53" s="383"/>
      <c r="W53" s="92"/>
      <c r="X53" s="478"/>
      <c r="Y53" s="383"/>
      <c r="Z53" s="499" t="str">
        <f>IFERROR(VLOOKUP(_xlfn.NUMBERVALUE(LEFT(Y53,FIND("-",Y53)-1)),A2_SaLi!$B$8:$E$507,4,0),IFERROR(VLOOKUP(LEFT(Y53,FIND("-",Y53)-1),A2_SaLi!$B$8:$E$507,4,0),""))</f>
        <v/>
      </c>
    </row>
    <row r="54" spans="2:26" x14ac:dyDescent="0.25">
      <c r="B54" s="124"/>
      <c r="C54" s="92"/>
      <c r="D54" s="92"/>
      <c r="E54" s="92"/>
      <c r="F54" s="383"/>
      <c r="G54" s="501"/>
      <c r="H54" s="92"/>
      <c r="I54" s="502"/>
      <c r="J54" s="503"/>
      <c r="K54" s="450"/>
      <c r="L54" s="92"/>
      <c r="M54" s="383"/>
      <c r="N54" s="383"/>
      <c r="O54" s="92"/>
      <c r="P54" s="383"/>
      <c r="Q54" s="92"/>
      <c r="R54" s="504"/>
      <c r="S54" s="450"/>
      <c r="T54" s="92"/>
      <c r="U54" s="383"/>
      <c r="V54" s="383"/>
      <c r="W54" s="92"/>
      <c r="X54" s="478"/>
      <c r="Y54" s="383"/>
      <c r="Z54" s="499" t="str">
        <f>IFERROR(VLOOKUP(_xlfn.NUMBERVALUE(LEFT(Y54,FIND("-",Y54)-1)),A2_SaLi!$B$8:$E$507,4,0),IFERROR(VLOOKUP(LEFT(Y54,FIND("-",Y54)-1),A2_SaLi!$B$8:$E$507,4,0),""))</f>
        <v/>
      </c>
    </row>
    <row r="55" spans="2:26" x14ac:dyDescent="0.25">
      <c r="B55" s="124"/>
      <c r="C55" s="92"/>
      <c r="D55" s="92"/>
      <c r="E55" s="92"/>
      <c r="F55" s="383"/>
      <c r="G55" s="501"/>
      <c r="H55" s="92"/>
      <c r="I55" s="502"/>
      <c r="J55" s="503"/>
      <c r="K55" s="450"/>
      <c r="L55" s="92"/>
      <c r="M55" s="383"/>
      <c r="N55" s="383"/>
      <c r="O55" s="92"/>
      <c r="P55" s="383"/>
      <c r="Q55" s="92"/>
      <c r="R55" s="504"/>
      <c r="S55" s="450"/>
      <c r="T55" s="92"/>
      <c r="U55" s="383"/>
      <c r="V55" s="383"/>
      <c r="W55" s="92"/>
      <c r="X55" s="478"/>
      <c r="Y55" s="383"/>
      <c r="Z55" s="499" t="str">
        <f>IFERROR(VLOOKUP(_xlfn.NUMBERVALUE(LEFT(Y55,FIND("-",Y55)-1)),A2_SaLi!$B$8:$E$507,4,0),IFERROR(VLOOKUP(LEFT(Y55,FIND("-",Y55)-1),A2_SaLi!$B$8:$E$507,4,0),""))</f>
        <v/>
      </c>
    </row>
    <row r="56" spans="2:26" x14ac:dyDescent="0.25">
      <c r="B56" s="124"/>
      <c r="C56" s="92"/>
      <c r="D56" s="92"/>
      <c r="E56" s="92"/>
      <c r="F56" s="383"/>
      <c r="G56" s="501"/>
      <c r="H56" s="92"/>
      <c r="I56" s="502"/>
      <c r="J56" s="503"/>
      <c r="K56" s="450"/>
      <c r="L56" s="92"/>
      <c r="M56" s="383"/>
      <c r="N56" s="383"/>
      <c r="O56" s="92"/>
      <c r="P56" s="383"/>
      <c r="Q56" s="92"/>
      <c r="R56" s="504"/>
      <c r="S56" s="450"/>
      <c r="T56" s="92"/>
      <c r="U56" s="383"/>
      <c r="V56" s="383"/>
      <c r="W56" s="92"/>
      <c r="X56" s="478"/>
      <c r="Y56" s="383"/>
      <c r="Z56" s="499" t="str">
        <f>IFERROR(VLOOKUP(_xlfn.NUMBERVALUE(LEFT(Y56,FIND("-",Y56)-1)),A2_SaLi!$B$8:$E$507,4,0),IFERROR(VLOOKUP(LEFT(Y56,FIND("-",Y56)-1),A2_SaLi!$B$8:$E$507,4,0),""))</f>
        <v/>
      </c>
    </row>
    <row r="57" spans="2:26" x14ac:dyDescent="0.25">
      <c r="B57" s="124"/>
      <c r="C57" s="92"/>
      <c r="D57" s="92"/>
      <c r="E57" s="92"/>
      <c r="F57" s="383"/>
      <c r="G57" s="501"/>
      <c r="H57" s="92"/>
      <c r="I57" s="502"/>
      <c r="J57" s="503"/>
      <c r="K57" s="450"/>
      <c r="L57" s="92"/>
      <c r="M57" s="383"/>
      <c r="N57" s="383"/>
      <c r="O57" s="92"/>
      <c r="P57" s="383"/>
      <c r="Q57" s="92"/>
      <c r="R57" s="504"/>
      <c r="S57" s="450"/>
      <c r="T57" s="92"/>
      <c r="U57" s="383"/>
      <c r="V57" s="383"/>
      <c r="W57" s="92"/>
      <c r="X57" s="478"/>
      <c r="Y57" s="383"/>
      <c r="Z57" s="499" t="str">
        <f>IFERROR(VLOOKUP(_xlfn.NUMBERVALUE(LEFT(Y57,FIND("-",Y57)-1)),A2_SaLi!$B$8:$E$507,4,0),IFERROR(VLOOKUP(LEFT(Y57,FIND("-",Y57)-1),A2_SaLi!$B$8:$E$507,4,0),""))</f>
        <v/>
      </c>
    </row>
    <row r="58" spans="2:26" x14ac:dyDescent="0.25">
      <c r="B58" s="124"/>
      <c r="C58" s="92"/>
      <c r="D58" s="92"/>
      <c r="E58" s="92"/>
      <c r="F58" s="383"/>
      <c r="G58" s="501"/>
      <c r="H58" s="92"/>
      <c r="I58" s="502"/>
      <c r="J58" s="503"/>
      <c r="K58" s="450"/>
      <c r="L58" s="92"/>
      <c r="M58" s="383"/>
      <c r="N58" s="383"/>
      <c r="O58" s="92"/>
      <c r="P58" s="383"/>
      <c r="Q58" s="92"/>
      <c r="R58" s="504"/>
      <c r="S58" s="450"/>
      <c r="T58" s="92"/>
      <c r="U58" s="383"/>
      <c r="V58" s="383"/>
      <c r="W58" s="92"/>
      <c r="X58" s="478"/>
      <c r="Y58" s="383"/>
      <c r="Z58" s="499" t="str">
        <f>IFERROR(VLOOKUP(_xlfn.NUMBERVALUE(LEFT(Y58,FIND("-",Y58)-1)),A2_SaLi!$B$8:$E$507,4,0),IFERROR(VLOOKUP(LEFT(Y58,FIND("-",Y58)-1),A2_SaLi!$B$8:$E$507,4,0),""))</f>
        <v/>
      </c>
    </row>
    <row r="59" spans="2:26" x14ac:dyDescent="0.25">
      <c r="B59" s="124"/>
      <c r="C59" s="92"/>
      <c r="D59" s="92"/>
      <c r="E59" s="92"/>
      <c r="F59" s="383"/>
      <c r="G59" s="501"/>
      <c r="H59" s="92"/>
      <c r="I59" s="502"/>
      <c r="J59" s="503"/>
      <c r="K59" s="450"/>
      <c r="L59" s="92"/>
      <c r="M59" s="383"/>
      <c r="N59" s="383"/>
      <c r="O59" s="92"/>
      <c r="P59" s="383"/>
      <c r="Q59" s="92"/>
      <c r="R59" s="504"/>
      <c r="S59" s="450"/>
      <c r="T59" s="92"/>
      <c r="U59" s="383"/>
      <c r="V59" s="383"/>
      <c r="W59" s="92"/>
      <c r="X59" s="478"/>
      <c r="Y59" s="383"/>
      <c r="Z59" s="499" t="str">
        <f>IFERROR(VLOOKUP(_xlfn.NUMBERVALUE(LEFT(Y59,FIND("-",Y59)-1)),A2_SaLi!$B$8:$E$507,4,0),IFERROR(VLOOKUP(LEFT(Y59,FIND("-",Y59)-1),A2_SaLi!$B$8:$E$507,4,0),""))</f>
        <v/>
      </c>
    </row>
    <row r="60" spans="2:26" x14ac:dyDescent="0.25">
      <c r="B60" s="124"/>
      <c r="C60" s="92"/>
      <c r="D60" s="92"/>
      <c r="E60" s="92"/>
      <c r="F60" s="383"/>
      <c r="G60" s="501"/>
      <c r="H60" s="92"/>
      <c r="I60" s="502"/>
      <c r="J60" s="503"/>
      <c r="K60" s="450"/>
      <c r="L60" s="92"/>
      <c r="M60" s="383"/>
      <c r="N60" s="383"/>
      <c r="O60" s="92"/>
      <c r="P60" s="383"/>
      <c r="Q60" s="92"/>
      <c r="R60" s="504"/>
      <c r="S60" s="450"/>
      <c r="T60" s="92"/>
      <c r="U60" s="383"/>
      <c r="V60" s="383"/>
      <c r="W60" s="92"/>
      <c r="X60" s="478"/>
      <c r="Y60" s="383"/>
      <c r="Z60" s="499" t="str">
        <f>IFERROR(VLOOKUP(_xlfn.NUMBERVALUE(LEFT(Y60,FIND("-",Y60)-1)),A2_SaLi!$B$8:$E$507,4,0),IFERROR(VLOOKUP(LEFT(Y60,FIND("-",Y60)-1),A2_SaLi!$B$8:$E$507,4,0),""))</f>
        <v/>
      </c>
    </row>
    <row r="61" spans="2:26" x14ac:dyDescent="0.25">
      <c r="B61" s="124"/>
      <c r="C61" s="92"/>
      <c r="D61" s="92"/>
      <c r="E61" s="92"/>
      <c r="F61" s="383"/>
      <c r="G61" s="501"/>
      <c r="H61" s="92"/>
      <c r="I61" s="502"/>
      <c r="J61" s="503"/>
      <c r="K61" s="450"/>
      <c r="L61" s="92"/>
      <c r="M61" s="383"/>
      <c r="N61" s="383"/>
      <c r="O61" s="92"/>
      <c r="P61" s="383"/>
      <c r="Q61" s="92"/>
      <c r="R61" s="504"/>
      <c r="S61" s="450"/>
      <c r="T61" s="92"/>
      <c r="U61" s="383"/>
      <c r="V61" s="383"/>
      <c r="W61" s="92"/>
      <c r="X61" s="478"/>
      <c r="Y61" s="383"/>
      <c r="Z61" s="499" t="str">
        <f>IFERROR(VLOOKUP(_xlfn.NUMBERVALUE(LEFT(Y61,FIND("-",Y61)-1)),A2_SaLi!$B$8:$E$507,4,0),IFERROR(VLOOKUP(LEFT(Y61,FIND("-",Y61)-1),A2_SaLi!$B$8:$E$507,4,0),""))</f>
        <v/>
      </c>
    </row>
    <row r="62" spans="2:26" x14ac:dyDescent="0.25">
      <c r="B62" s="124"/>
      <c r="C62" s="92"/>
      <c r="D62" s="92"/>
      <c r="E62" s="92"/>
      <c r="F62" s="383"/>
      <c r="G62" s="501"/>
      <c r="H62" s="92"/>
      <c r="I62" s="502"/>
      <c r="J62" s="503"/>
      <c r="K62" s="450"/>
      <c r="L62" s="92"/>
      <c r="M62" s="383"/>
      <c r="N62" s="383"/>
      <c r="O62" s="92"/>
      <c r="P62" s="383"/>
      <c r="Q62" s="92"/>
      <c r="R62" s="504"/>
      <c r="S62" s="450"/>
      <c r="T62" s="92"/>
      <c r="U62" s="383"/>
      <c r="V62" s="383"/>
      <c r="W62" s="92"/>
      <c r="X62" s="478"/>
      <c r="Y62" s="383"/>
      <c r="Z62" s="499" t="str">
        <f>IFERROR(VLOOKUP(_xlfn.NUMBERVALUE(LEFT(Y62,FIND("-",Y62)-1)),A2_SaLi!$B$8:$E$507,4,0),IFERROR(VLOOKUP(LEFT(Y62,FIND("-",Y62)-1),A2_SaLi!$B$8:$E$507,4,0),""))</f>
        <v/>
      </c>
    </row>
    <row r="63" spans="2:26" x14ac:dyDescent="0.25">
      <c r="B63" s="124"/>
      <c r="C63" s="92"/>
      <c r="D63" s="92"/>
      <c r="E63" s="92"/>
      <c r="F63" s="383"/>
      <c r="G63" s="501"/>
      <c r="H63" s="92"/>
      <c r="I63" s="502"/>
      <c r="J63" s="503"/>
      <c r="K63" s="450"/>
      <c r="L63" s="92"/>
      <c r="M63" s="383"/>
      <c r="N63" s="383"/>
      <c r="O63" s="92"/>
      <c r="P63" s="383"/>
      <c r="Q63" s="92"/>
      <c r="R63" s="504"/>
      <c r="S63" s="450"/>
      <c r="T63" s="92"/>
      <c r="U63" s="383"/>
      <c r="V63" s="383"/>
      <c r="W63" s="92"/>
      <c r="X63" s="478"/>
      <c r="Y63" s="383"/>
      <c r="Z63" s="499" t="str">
        <f>IFERROR(VLOOKUP(_xlfn.NUMBERVALUE(LEFT(Y63,FIND("-",Y63)-1)),A2_SaLi!$B$8:$E$507,4,0),IFERROR(VLOOKUP(LEFT(Y63,FIND("-",Y63)-1),A2_SaLi!$B$8:$E$507,4,0),""))</f>
        <v/>
      </c>
    </row>
    <row r="64" spans="2:26" x14ac:dyDescent="0.25">
      <c r="B64" s="124"/>
      <c r="C64" s="92"/>
      <c r="D64" s="92"/>
      <c r="E64" s="92"/>
      <c r="F64" s="383"/>
      <c r="G64" s="501"/>
      <c r="H64" s="92"/>
      <c r="I64" s="502"/>
      <c r="J64" s="503"/>
      <c r="K64" s="450"/>
      <c r="L64" s="92"/>
      <c r="M64" s="383"/>
      <c r="N64" s="383"/>
      <c r="O64" s="92"/>
      <c r="P64" s="383"/>
      <c r="Q64" s="92"/>
      <c r="R64" s="504"/>
      <c r="S64" s="450"/>
      <c r="T64" s="92"/>
      <c r="U64" s="383"/>
      <c r="V64" s="383"/>
      <c r="W64" s="92"/>
      <c r="X64" s="478"/>
      <c r="Y64" s="383"/>
      <c r="Z64" s="499" t="str">
        <f>IFERROR(VLOOKUP(_xlfn.NUMBERVALUE(LEFT(Y64,FIND("-",Y64)-1)),A2_SaLi!$B$8:$E$507,4,0),IFERROR(VLOOKUP(LEFT(Y64,FIND("-",Y64)-1),A2_SaLi!$B$8:$E$507,4,0),""))</f>
        <v/>
      </c>
    </row>
    <row r="65" spans="2:26" x14ac:dyDescent="0.25">
      <c r="B65" s="124"/>
      <c r="C65" s="92"/>
      <c r="D65" s="92"/>
      <c r="E65" s="92"/>
      <c r="F65" s="383"/>
      <c r="G65" s="501"/>
      <c r="H65" s="92"/>
      <c r="I65" s="502"/>
      <c r="J65" s="503"/>
      <c r="K65" s="450"/>
      <c r="L65" s="92"/>
      <c r="M65" s="383"/>
      <c r="N65" s="383"/>
      <c r="O65" s="92"/>
      <c r="P65" s="383"/>
      <c r="Q65" s="92"/>
      <c r="R65" s="504"/>
      <c r="S65" s="450"/>
      <c r="T65" s="92"/>
      <c r="U65" s="383"/>
      <c r="V65" s="383"/>
      <c r="W65" s="92"/>
      <c r="X65" s="478"/>
      <c r="Y65" s="383"/>
      <c r="Z65" s="499" t="str">
        <f>IFERROR(VLOOKUP(_xlfn.NUMBERVALUE(LEFT(Y65,FIND("-",Y65)-1)),A2_SaLi!$B$8:$E$507,4,0),IFERROR(VLOOKUP(LEFT(Y65,FIND("-",Y65)-1),A2_SaLi!$B$8:$E$507,4,0),""))</f>
        <v/>
      </c>
    </row>
    <row r="66" spans="2:26" x14ac:dyDescent="0.25">
      <c r="B66" s="124"/>
      <c r="C66" s="92"/>
      <c r="D66" s="92"/>
      <c r="E66" s="92"/>
      <c r="F66" s="383"/>
      <c r="G66" s="501"/>
      <c r="H66" s="92"/>
      <c r="I66" s="502"/>
      <c r="J66" s="503"/>
      <c r="K66" s="450"/>
      <c r="L66" s="92"/>
      <c r="M66" s="383"/>
      <c r="N66" s="383"/>
      <c r="O66" s="92"/>
      <c r="P66" s="383"/>
      <c r="Q66" s="92"/>
      <c r="R66" s="504"/>
      <c r="S66" s="450"/>
      <c r="T66" s="92"/>
      <c r="U66" s="383"/>
      <c r="V66" s="383"/>
      <c r="W66" s="92"/>
      <c r="X66" s="478"/>
      <c r="Y66" s="383"/>
      <c r="Z66" s="499" t="str">
        <f>IFERROR(VLOOKUP(_xlfn.NUMBERVALUE(LEFT(Y66,FIND("-",Y66)-1)),A2_SaLi!$B$8:$E$507,4,0),IFERROR(VLOOKUP(LEFT(Y66,FIND("-",Y66)-1),A2_SaLi!$B$8:$E$507,4,0),""))</f>
        <v/>
      </c>
    </row>
    <row r="67" spans="2:26" x14ac:dyDescent="0.25">
      <c r="B67" s="124"/>
      <c r="C67" s="92"/>
      <c r="D67" s="92"/>
      <c r="E67" s="92"/>
      <c r="F67" s="383"/>
      <c r="G67" s="501"/>
      <c r="H67" s="92"/>
      <c r="I67" s="502"/>
      <c r="J67" s="503"/>
      <c r="K67" s="450"/>
      <c r="L67" s="92"/>
      <c r="M67" s="383"/>
      <c r="N67" s="383"/>
      <c r="O67" s="92"/>
      <c r="P67" s="383"/>
      <c r="Q67" s="92"/>
      <c r="R67" s="504"/>
      <c r="S67" s="450"/>
      <c r="T67" s="92"/>
      <c r="U67" s="383"/>
      <c r="V67" s="383"/>
      <c r="W67" s="92"/>
      <c r="X67" s="478"/>
      <c r="Y67" s="383"/>
      <c r="Z67" s="499" t="str">
        <f>IFERROR(VLOOKUP(_xlfn.NUMBERVALUE(LEFT(Y67,FIND("-",Y67)-1)),A2_SaLi!$B$8:$E$507,4,0),IFERROR(VLOOKUP(LEFT(Y67,FIND("-",Y67)-1),A2_SaLi!$B$8:$E$507,4,0),""))</f>
        <v/>
      </c>
    </row>
    <row r="68" spans="2:26" x14ac:dyDescent="0.25">
      <c r="B68" s="124"/>
      <c r="C68" s="92"/>
      <c r="D68" s="92"/>
      <c r="E68" s="92"/>
      <c r="F68" s="383"/>
      <c r="G68" s="501"/>
      <c r="H68" s="92"/>
      <c r="I68" s="502"/>
      <c r="J68" s="503"/>
      <c r="K68" s="450"/>
      <c r="L68" s="92"/>
      <c r="M68" s="383"/>
      <c r="N68" s="383"/>
      <c r="O68" s="92"/>
      <c r="P68" s="383"/>
      <c r="Q68" s="92"/>
      <c r="R68" s="504"/>
      <c r="S68" s="450"/>
      <c r="T68" s="92"/>
      <c r="U68" s="383"/>
      <c r="V68" s="383"/>
      <c r="W68" s="92"/>
      <c r="X68" s="478"/>
      <c r="Y68" s="383"/>
      <c r="Z68" s="499" t="str">
        <f>IFERROR(VLOOKUP(_xlfn.NUMBERVALUE(LEFT(Y68,FIND("-",Y68)-1)),A2_SaLi!$B$8:$E$507,4,0),IFERROR(VLOOKUP(LEFT(Y68,FIND("-",Y68)-1),A2_SaLi!$B$8:$E$507,4,0),""))</f>
        <v/>
      </c>
    </row>
    <row r="69" spans="2:26" x14ac:dyDescent="0.25">
      <c r="B69" s="124"/>
      <c r="C69" s="92"/>
      <c r="D69" s="92"/>
      <c r="E69" s="92"/>
      <c r="F69" s="383"/>
      <c r="G69" s="501"/>
      <c r="H69" s="92"/>
      <c r="I69" s="502"/>
      <c r="J69" s="503"/>
      <c r="K69" s="450"/>
      <c r="L69" s="92"/>
      <c r="M69" s="383"/>
      <c r="N69" s="383"/>
      <c r="O69" s="92"/>
      <c r="P69" s="383"/>
      <c r="Q69" s="92"/>
      <c r="R69" s="504"/>
      <c r="S69" s="450"/>
      <c r="T69" s="92"/>
      <c r="U69" s="383"/>
      <c r="V69" s="383"/>
      <c r="W69" s="92"/>
      <c r="X69" s="478"/>
      <c r="Y69" s="383"/>
      <c r="Z69" s="499" t="str">
        <f>IFERROR(VLOOKUP(_xlfn.NUMBERVALUE(LEFT(Y69,FIND("-",Y69)-1)),A2_SaLi!$B$8:$E$507,4,0),IFERROR(VLOOKUP(LEFT(Y69,FIND("-",Y69)-1),A2_SaLi!$B$8:$E$507,4,0),""))</f>
        <v/>
      </c>
    </row>
    <row r="70" spans="2:26" x14ac:dyDescent="0.25">
      <c r="B70" s="124"/>
      <c r="C70" s="92"/>
      <c r="D70" s="92"/>
      <c r="E70" s="92"/>
      <c r="F70" s="383"/>
      <c r="G70" s="501"/>
      <c r="H70" s="92"/>
      <c r="I70" s="502"/>
      <c r="J70" s="503"/>
      <c r="K70" s="450"/>
      <c r="L70" s="92"/>
      <c r="M70" s="383"/>
      <c r="N70" s="383"/>
      <c r="O70" s="92"/>
      <c r="P70" s="383"/>
      <c r="Q70" s="92"/>
      <c r="R70" s="504"/>
      <c r="S70" s="450"/>
      <c r="T70" s="92"/>
      <c r="U70" s="383"/>
      <c r="V70" s="383"/>
      <c r="W70" s="92"/>
      <c r="X70" s="478"/>
      <c r="Y70" s="383"/>
      <c r="Z70" s="499" t="str">
        <f>IFERROR(VLOOKUP(_xlfn.NUMBERVALUE(LEFT(Y70,FIND("-",Y70)-1)),A2_SaLi!$B$8:$E$507,4,0),IFERROR(VLOOKUP(LEFT(Y70,FIND("-",Y70)-1),A2_SaLi!$B$8:$E$507,4,0),""))</f>
        <v/>
      </c>
    </row>
    <row r="71" spans="2:26" x14ac:dyDescent="0.25">
      <c r="B71" s="124"/>
      <c r="C71" s="92"/>
      <c r="D71" s="92"/>
      <c r="E71" s="92"/>
      <c r="F71" s="383"/>
      <c r="G71" s="501"/>
      <c r="H71" s="92"/>
      <c r="I71" s="502"/>
      <c r="J71" s="503"/>
      <c r="K71" s="450"/>
      <c r="L71" s="92"/>
      <c r="M71" s="383"/>
      <c r="N71" s="383"/>
      <c r="O71" s="92"/>
      <c r="P71" s="383"/>
      <c r="Q71" s="92"/>
      <c r="R71" s="504"/>
      <c r="S71" s="450"/>
      <c r="T71" s="92"/>
      <c r="U71" s="383"/>
      <c r="V71" s="383"/>
      <c r="W71" s="92"/>
      <c r="X71" s="478"/>
      <c r="Y71" s="383"/>
      <c r="Z71" s="499" t="str">
        <f>IFERROR(VLOOKUP(_xlfn.NUMBERVALUE(LEFT(Y71,FIND("-",Y71)-1)),A2_SaLi!$B$8:$E$507,4,0),IFERROR(VLOOKUP(LEFT(Y71,FIND("-",Y71)-1),A2_SaLi!$B$8:$E$507,4,0),""))</f>
        <v/>
      </c>
    </row>
    <row r="72" spans="2:26" x14ac:dyDescent="0.25">
      <c r="B72" s="124"/>
      <c r="C72" s="92"/>
      <c r="D72" s="92"/>
      <c r="E72" s="92"/>
      <c r="F72" s="383"/>
      <c r="G72" s="501"/>
      <c r="H72" s="92"/>
      <c r="I72" s="502"/>
      <c r="J72" s="503"/>
      <c r="K72" s="450"/>
      <c r="L72" s="92"/>
      <c r="M72" s="383"/>
      <c r="N72" s="383"/>
      <c r="O72" s="92"/>
      <c r="P72" s="383"/>
      <c r="Q72" s="92"/>
      <c r="R72" s="504"/>
      <c r="S72" s="450"/>
      <c r="T72" s="92"/>
      <c r="U72" s="383"/>
      <c r="V72" s="383"/>
      <c r="W72" s="92"/>
      <c r="X72" s="478"/>
      <c r="Y72" s="383"/>
      <c r="Z72" s="499" t="str">
        <f>IFERROR(VLOOKUP(_xlfn.NUMBERVALUE(LEFT(Y72,FIND("-",Y72)-1)),A2_SaLi!$B$8:$E$507,4,0),IFERROR(VLOOKUP(LEFT(Y72,FIND("-",Y72)-1),A2_SaLi!$B$8:$E$507,4,0),""))</f>
        <v/>
      </c>
    </row>
    <row r="73" spans="2:26" x14ac:dyDescent="0.25">
      <c r="B73" s="124"/>
      <c r="C73" s="92"/>
      <c r="D73" s="92"/>
      <c r="E73" s="92"/>
      <c r="F73" s="383"/>
      <c r="G73" s="501"/>
      <c r="H73" s="92"/>
      <c r="I73" s="502"/>
      <c r="J73" s="503"/>
      <c r="K73" s="450"/>
      <c r="L73" s="92"/>
      <c r="M73" s="383"/>
      <c r="N73" s="383"/>
      <c r="O73" s="92"/>
      <c r="P73" s="383"/>
      <c r="Q73" s="92"/>
      <c r="R73" s="504"/>
      <c r="S73" s="450"/>
      <c r="T73" s="92"/>
      <c r="U73" s="383"/>
      <c r="V73" s="383"/>
      <c r="W73" s="92"/>
      <c r="X73" s="478"/>
      <c r="Y73" s="383"/>
      <c r="Z73" s="499" t="str">
        <f>IFERROR(VLOOKUP(_xlfn.NUMBERVALUE(LEFT(Y73,FIND("-",Y73)-1)),A2_SaLi!$B$8:$E$507,4,0),IFERROR(VLOOKUP(LEFT(Y73,FIND("-",Y73)-1),A2_SaLi!$B$8:$E$507,4,0),""))</f>
        <v/>
      </c>
    </row>
    <row r="74" spans="2:26" x14ac:dyDescent="0.25">
      <c r="B74" s="124"/>
      <c r="C74" s="92"/>
      <c r="D74" s="92"/>
      <c r="E74" s="92"/>
      <c r="F74" s="383"/>
      <c r="G74" s="501"/>
      <c r="H74" s="92"/>
      <c r="I74" s="502"/>
      <c r="J74" s="503"/>
      <c r="K74" s="450"/>
      <c r="L74" s="92"/>
      <c r="M74" s="383"/>
      <c r="N74" s="383"/>
      <c r="O74" s="92"/>
      <c r="P74" s="383"/>
      <c r="Q74" s="92"/>
      <c r="R74" s="504"/>
      <c r="S74" s="450"/>
      <c r="T74" s="92"/>
      <c r="U74" s="383"/>
      <c r="V74" s="383"/>
      <c r="W74" s="92"/>
      <c r="X74" s="478"/>
      <c r="Y74" s="383"/>
      <c r="Z74" s="499" t="str">
        <f>IFERROR(VLOOKUP(_xlfn.NUMBERVALUE(LEFT(Y74,FIND("-",Y74)-1)),A2_SaLi!$B$8:$E$507,4,0),IFERROR(VLOOKUP(LEFT(Y74,FIND("-",Y74)-1),A2_SaLi!$B$8:$E$507,4,0),""))</f>
        <v/>
      </c>
    </row>
    <row r="75" spans="2:26" x14ac:dyDescent="0.25">
      <c r="B75" s="124"/>
      <c r="C75" s="92"/>
      <c r="D75" s="92"/>
      <c r="E75" s="92"/>
      <c r="F75" s="383"/>
      <c r="G75" s="501"/>
      <c r="H75" s="92"/>
      <c r="I75" s="502"/>
      <c r="J75" s="503"/>
      <c r="K75" s="450"/>
      <c r="L75" s="92"/>
      <c r="M75" s="383"/>
      <c r="N75" s="383"/>
      <c r="O75" s="92"/>
      <c r="P75" s="383"/>
      <c r="Q75" s="92"/>
      <c r="R75" s="504"/>
      <c r="S75" s="450"/>
      <c r="T75" s="92"/>
      <c r="U75" s="383"/>
      <c r="V75" s="383"/>
      <c r="W75" s="92"/>
      <c r="X75" s="478"/>
      <c r="Y75" s="383"/>
      <c r="Z75" s="499" t="str">
        <f>IFERROR(VLOOKUP(_xlfn.NUMBERVALUE(LEFT(Y75,FIND("-",Y75)-1)),A2_SaLi!$B$8:$E$507,4,0),IFERROR(VLOOKUP(LEFT(Y75,FIND("-",Y75)-1),A2_SaLi!$B$8:$E$507,4,0),""))</f>
        <v/>
      </c>
    </row>
    <row r="76" spans="2:26" x14ac:dyDescent="0.25">
      <c r="B76" s="124"/>
      <c r="C76" s="92"/>
      <c r="D76" s="92"/>
      <c r="E76" s="92"/>
      <c r="F76" s="383"/>
      <c r="G76" s="501"/>
      <c r="H76" s="92"/>
      <c r="I76" s="502"/>
      <c r="J76" s="503"/>
      <c r="K76" s="450"/>
      <c r="L76" s="92"/>
      <c r="M76" s="383"/>
      <c r="N76" s="383"/>
      <c r="O76" s="92"/>
      <c r="P76" s="383"/>
      <c r="Q76" s="92"/>
      <c r="R76" s="504"/>
      <c r="S76" s="450"/>
      <c r="T76" s="92"/>
      <c r="U76" s="383"/>
      <c r="V76" s="383"/>
      <c r="W76" s="92"/>
      <c r="X76" s="478"/>
      <c r="Y76" s="383"/>
      <c r="Z76" s="499" t="str">
        <f>IFERROR(VLOOKUP(_xlfn.NUMBERVALUE(LEFT(Y76,FIND("-",Y76)-1)),A2_SaLi!$B$8:$E$507,4,0),IFERROR(VLOOKUP(LEFT(Y76,FIND("-",Y76)-1),A2_SaLi!$B$8:$E$507,4,0),""))</f>
        <v/>
      </c>
    </row>
    <row r="77" spans="2:26" x14ac:dyDescent="0.25">
      <c r="B77" s="124"/>
      <c r="C77" s="92"/>
      <c r="D77" s="92"/>
      <c r="E77" s="92"/>
      <c r="F77" s="383"/>
      <c r="G77" s="501"/>
      <c r="H77" s="92"/>
      <c r="I77" s="502"/>
      <c r="J77" s="503"/>
      <c r="K77" s="450"/>
      <c r="L77" s="92"/>
      <c r="M77" s="383"/>
      <c r="N77" s="383"/>
      <c r="O77" s="92"/>
      <c r="P77" s="383"/>
      <c r="Q77" s="92"/>
      <c r="R77" s="504"/>
      <c r="S77" s="450"/>
      <c r="T77" s="92"/>
      <c r="U77" s="383"/>
      <c r="V77" s="383"/>
      <c r="W77" s="92"/>
      <c r="X77" s="478"/>
      <c r="Y77" s="383"/>
      <c r="Z77" s="499" t="str">
        <f>IFERROR(VLOOKUP(_xlfn.NUMBERVALUE(LEFT(Y77,FIND("-",Y77)-1)),A2_SaLi!$B$8:$E$507,4,0),IFERROR(VLOOKUP(LEFT(Y77,FIND("-",Y77)-1),A2_SaLi!$B$8:$E$507,4,0),""))</f>
        <v/>
      </c>
    </row>
    <row r="78" spans="2:26" x14ac:dyDescent="0.25">
      <c r="B78" s="124"/>
      <c r="C78" s="92"/>
      <c r="D78" s="92"/>
      <c r="E78" s="92"/>
      <c r="F78" s="383"/>
      <c r="G78" s="501"/>
      <c r="H78" s="92"/>
      <c r="I78" s="502"/>
      <c r="J78" s="503"/>
      <c r="K78" s="450"/>
      <c r="L78" s="92"/>
      <c r="M78" s="383"/>
      <c r="N78" s="383"/>
      <c r="O78" s="92"/>
      <c r="P78" s="383"/>
      <c r="Q78" s="92"/>
      <c r="R78" s="504"/>
      <c r="S78" s="450"/>
      <c r="T78" s="92"/>
      <c r="U78" s="383"/>
      <c r="V78" s="383"/>
      <c r="W78" s="92"/>
      <c r="X78" s="478"/>
      <c r="Y78" s="383"/>
      <c r="Z78" s="499" t="str">
        <f>IFERROR(VLOOKUP(_xlfn.NUMBERVALUE(LEFT(Y78,FIND("-",Y78)-1)),A2_SaLi!$B$8:$E$507,4,0),IFERROR(VLOOKUP(LEFT(Y78,FIND("-",Y78)-1),A2_SaLi!$B$8:$E$507,4,0),""))</f>
        <v/>
      </c>
    </row>
    <row r="79" spans="2:26" x14ac:dyDescent="0.25">
      <c r="B79" s="124"/>
      <c r="C79" s="92"/>
      <c r="D79" s="92"/>
      <c r="E79" s="92"/>
      <c r="F79" s="383"/>
      <c r="G79" s="501"/>
      <c r="H79" s="92"/>
      <c r="I79" s="502"/>
      <c r="J79" s="503"/>
      <c r="K79" s="450"/>
      <c r="L79" s="92"/>
      <c r="M79" s="383"/>
      <c r="N79" s="383"/>
      <c r="O79" s="92"/>
      <c r="P79" s="383"/>
      <c r="Q79" s="92"/>
      <c r="R79" s="504"/>
      <c r="S79" s="450"/>
      <c r="T79" s="92"/>
      <c r="U79" s="383"/>
      <c r="V79" s="383"/>
      <c r="W79" s="92"/>
      <c r="X79" s="478"/>
      <c r="Y79" s="383"/>
      <c r="Z79" s="499" t="str">
        <f>IFERROR(VLOOKUP(_xlfn.NUMBERVALUE(LEFT(Y79,FIND("-",Y79)-1)),A2_SaLi!$B$8:$E$507,4,0),IFERROR(VLOOKUP(LEFT(Y79,FIND("-",Y79)-1),A2_SaLi!$B$8:$E$507,4,0),""))</f>
        <v/>
      </c>
    </row>
    <row r="80" spans="2:26" x14ac:dyDescent="0.25">
      <c r="B80" s="124"/>
      <c r="C80" s="92"/>
      <c r="D80" s="92"/>
      <c r="E80" s="92"/>
      <c r="F80" s="383"/>
      <c r="G80" s="501"/>
      <c r="H80" s="92"/>
      <c r="I80" s="502"/>
      <c r="J80" s="503"/>
      <c r="K80" s="450"/>
      <c r="L80" s="92"/>
      <c r="M80" s="383"/>
      <c r="N80" s="383"/>
      <c r="O80" s="92"/>
      <c r="P80" s="383"/>
      <c r="Q80" s="92"/>
      <c r="R80" s="504"/>
      <c r="S80" s="450"/>
      <c r="T80" s="92"/>
      <c r="U80" s="383"/>
      <c r="V80" s="383"/>
      <c r="W80" s="92"/>
      <c r="X80" s="478"/>
      <c r="Y80" s="383"/>
      <c r="Z80" s="499" t="str">
        <f>IFERROR(VLOOKUP(_xlfn.NUMBERVALUE(LEFT(Y80,FIND("-",Y80)-1)),A2_SaLi!$B$8:$E$507,4,0),IFERROR(VLOOKUP(LEFT(Y80,FIND("-",Y80)-1),A2_SaLi!$B$8:$E$507,4,0),""))</f>
        <v/>
      </c>
    </row>
    <row r="81" spans="2:26" x14ac:dyDescent="0.25">
      <c r="B81" s="124"/>
      <c r="C81" s="92"/>
      <c r="D81" s="92"/>
      <c r="E81" s="92"/>
      <c r="F81" s="383"/>
      <c r="G81" s="501"/>
      <c r="H81" s="92"/>
      <c r="I81" s="502"/>
      <c r="J81" s="503"/>
      <c r="K81" s="450"/>
      <c r="L81" s="92"/>
      <c r="M81" s="383"/>
      <c r="N81" s="383"/>
      <c r="O81" s="92"/>
      <c r="P81" s="383"/>
      <c r="Q81" s="92"/>
      <c r="R81" s="504"/>
      <c r="S81" s="450"/>
      <c r="T81" s="92"/>
      <c r="U81" s="383"/>
      <c r="V81" s="383"/>
      <c r="W81" s="92"/>
      <c r="X81" s="478"/>
      <c r="Y81" s="383"/>
      <c r="Z81" s="499" t="str">
        <f>IFERROR(VLOOKUP(_xlfn.NUMBERVALUE(LEFT(Y81,FIND("-",Y81)-1)),A2_SaLi!$B$8:$E$507,4,0),IFERROR(VLOOKUP(LEFT(Y81,FIND("-",Y81)-1),A2_SaLi!$B$8:$E$507,4,0),""))</f>
        <v/>
      </c>
    </row>
    <row r="82" spans="2:26" x14ac:dyDescent="0.25">
      <c r="B82" s="124"/>
      <c r="C82" s="92"/>
      <c r="D82" s="92"/>
      <c r="E82" s="92"/>
      <c r="F82" s="383"/>
      <c r="G82" s="501"/>
      <c r="H82" s="92"/>
      <c r="I82" s="502"/>
      <c r="J82" s="503"/>
      <c r="K82" s="450"/>
      <c r="L82" s="92"/>
      <c r="M82" s="383"/>
      <c r="N82" s="383"/>
      <c r="O82" s="92"/>
      <c r="P82" s="383"/>
      <c r="Q82" s="92"/>
      <c r="R82" s="504"/>
      <c r="S82" s="450"/>
      <c r="T82" s="92"/>
      <c r="U82" s="383"/>
      <c r="V82" s="383"/>
      <c r="W82" s="92"/>
      <c r="X82" s="478"/>
      <c r="Y82" s="383"/>
      <c r="Z82" s="499" t="str">
        <f>IFERROR(VLOOKUP(_xlfn.NUMBERVALUE(LEFT(Y82,FIND("-",Y82)-1)),A2_SaLi!$B$8:$E$507,4,0),IFERROR(VLOOKUP(LEFT(Y82,FIND("-",Y82)-1),A2_SaLi!$B$8:$E$507,4,0),""))</f>
        <v/>
      </c>
    </row>
    <row r="83" spans="2:26" x14ac:dyDescent="0.25">
      <c r="B83" s="124"/>
      <c r="C83" s="92"/>
      <c r="D83" s="92"/>
      <c r="E83" s="92"/>
      <c r="F83" s="383"/>
      <c r="G83" s="501"/>
      <c r="H83" s="92"/>
      <c r="I83" s="502"/>
      <c r="J83" s="503"/>
      <c r="K83" s="450"/>
      <c r="L83" s="92"/>
      <c r="M83" s="383"/>
      <c r="N83" s="383"/>
      <c r="O83" s="92"/>
      <c r="P83" s="383"/>
      <c r="Q83" s="92"/>
      <c r="R83" s="504"/>
      <c r="S83" s="450"/>
      <c r="T83" s="92"/>
      <c r="U83" s="383"/>
      <c r="V83" s="383"/>
      <c r="W83" s="92"/>
      <c r="X83" s="478"/>
      <c r="Y83" s="383"/>
      <c r="Z83" s="499" t="str">
        <f>IFERROR(VLOOKUP(_xlfn.NUMBERVALUE(LEFT(Y83,FIND("-",Y83)-1)),A2_SaLi!$B$8:$E$507,4,0),IFERROR(VLOOKUP(LEFT(Y83,FIND("-",Y83)-1),A2_SaLi!$B$8:$E$507,4,0),""))</f>
        <v/>
      </c>
    </row>
    <row r="84" spans="2:26" x14ac:dyDescent="0.25">
      <c r="B84" s="124"/>
      <c r="C84" s="92"/>
      <c r="D84" s="92"/>
      <c r="E84" s="92"/>
      <c r="F84" s="383"/>
      <c r="G84" s="501"/>
      <c r="H84" s="92"/>
      <c r="I84" s="502"/>
      <c r="J84" s="503"/>
      <c r="K84" s="450"/>
      <c r="L84" s="92"/>
      <c r="M84" s="383"/>
      <c r="N84" s="383"/>
      <c r="O84" s="92"/>
      <c r="P84" s="383"/>
      <c r="Q84" s="92"/>
      <c r="R84" s="504"/>
      <c r="S84" s="450"/>
      <c r="T84" s="92"/>
      <c r="U84" s="383"/>
      <c r="V84" s="383"/>
      <c r="W84" s="92"/>
      <c r="X84" s="478"/>
      <c r="Y84" s="383"/>
      <c r="Z84" s="499" t="str">
        <f>IFERROR(VLOOKUP(_xlfn.NUMBERVALUE(LEFT(Y84,FIND("-",Y84)-1)),A2_SaLi!$B$8:$E$507,4,0),IFERROR(VLOOKUP(LEFT(Y84,FIND("-",Y84)-1),A2_SaLi!$B$8:$E$507,4,0),""))</f>
        <v/>
      </c>
    </row>
    <row r="85" spans="2:26" x14ac:dyDescent="0.25">
      <c r="B85" s="124"/>
      <c r="C85" s="92"/>
      <c r="D85" s="92"/>
      <c r="E85" s="92"/>
      <c r="F85" s="383"/>
      <c r="G85" s="501"/>
      <c r="H85" s="92"/>
      <c r="I85" s="502"/>
      <c r="J85" s="503"/>
      <c r="K85" s="450"/>
      <c r="L85" s="92"/>
      <c r="M85" s="383"/>
      <c r="N85" s="383"/>
      <c r="O85" s="92"/>
      <c r="P85" s="383"/>
      <c r="Q85" s="92"/>
      <c r="R85" s="504"/>
      <c r="S85" s="450"/>
      <c r="T85" s="92"/>
      <c r="U85" s="383"/>
      <c r="V85" s="383"/>
      <c r="W85" s="92"/>
      <c r="X85" s="478"/>
      <c r="Y85" s="383"/>
      <c r="Z85" s="499" t="str">
        <f>IFERROR(VLOOKUP(_xlfn.NUMBERVALUE(LEFT(Y85,FIND("-",Y85)-1)),A2_SaLi!$B$8:$E$507,4,0),IFERROR(VLOOKUP(LEFT(Y85,FIND("-",Y85)-1),A2_SaLi!$B$8:$E$507,4,0),""))</f>
        <v/>
      </c>
    </row>
    <row r="86" spans="2:26" x14ac:dyDescent="0.25">
      <c r="B86" s="124"/>
      <c r="C86" s="92"/>
      <c r="D86" s="92"/>
      <c r="E86" s="92"/>
      <c r="F86" s="383"/>
      <c r="G86" s="501"/>
      <c r="H86" s="92"/>
      <c r="I86" s="502"/>
      <c r="J86" s="503"/>
      <c r="K86" s="450"/>
      <c r="L86" s="92"/>
      <c r="M86" s="383"/>
      <c r="N86" s="383"/>
      <c r="O86" s="92"/>
      <c r="P86" s="383"/>
      <c r="Q86" s="92"/>
      <c r="R86" s="504"/>
      <c r="S86" s="450"/>
      <c r="T86" s="92"/>
      <c r="U86" s="383"/>
      <c r="V86" s="383"/>
      <c r="W86" s="92"/>
      <c r="X86" s="478"/>
      <c r="Y86" s="383"/>
      <c r="Z86" s="499" t="str">
        <f>IFERROR(VLOOKUP(_xlfn.NUMBERVALUE(LEFT(Y86,FIND("-",Y86)-1)),A2_SaLi!$B$8:$E$507,4,0),IFERROR(VLOOKUP(LEFT(Y86,FIND("-",Y86)-1),A2_SaLi!$B$8:$E$507,4,0),""))</f>
        <v/>
      </c>
    </row>
    <row r="87" spans="2:26" x14ac:dyDescent="0.25">
      <c r="B87" s="124"/>
      <c r="C87" s="92"/>
      <c r="D87" s="92"/>
      <c r="E87" s="92"/>
      <c r="F87" s="383"/>
      <c r="G87" s="501"/>
      <c r="H87" s="92"/>
      <c r="I87" s="502"/>
      <c r="J87" s="503"/>
      <c r="K87" s="450"/>
      <c r="L87" s="92"/>
      <c r="M87" s="383"/>
      <c r="N87" s="383"/>
      <c r="O87" s="92"/>
      <c r="P87" s="383"/>
      <c r="Q87" s="92"/>
      <c r="R87" s="504"/>
      <c r="S87" s="450"/>
      <c r="T87" s="92"/>
      <c r="U87" s="383"/>
      <c r="V87" s="383"/>
      <c r="W87" s="92"/>
      <c r="X87" s="478"/>
      <c r="Y87" s="383"/>
      <c r="Z87" s="499" t="str">
        <f>IFERROR(VLOOKUP(_xlfn.NUMBERVALUE(LEFT(Y87,FIND("-",Y87)-1)),A2_SaLi!$B$8:$E$507,4,0),IFERROR(VLOOKUP(LEFT(Y87,FIND("-",Y87)-1),A2_SaLi!$B$8:$E$507,4,0),""))</f>
        <v/>
      </c>
    </row>
    <row r="88" spans="2:26" x14ac:dyDescent="0.25">
      <c r="B88" s="124"/>
      <c r="C88" s="92"/>
      <c r="D88" s="92"/>
      <c r="E88" s="92"/>
      <c r="F88" s="383"/>
      <c r="G88" s="501"/>
      <c r="H88" s="92"/>
      <c r="I88" s="502"/>
      <c r="J88" s="503"/>
      <c r="K88" s="450"/>
      <c r="L88" s="92"/>
      <c r="M88" s="383"/>
      <c r="N88" s="383"/>
      <c r="O88" s="92"/>
      <c r="P88" s="383"/>
      <c r="Q88" s="92"/>
      <c r="R88" s="504"/>
      <c r="S88" s="450"/>
      <c r="T88" s="92"/>
      <c r="U88" s="383"/>
      <c r="V88" s="383"/>
      <c r="W88" s="92"/>
      <c r="X88" s="478"/>
      <c r="Y88" s="383"/>
      <c r="Z88" s="499" t="str">
        <f>IFERROR(VLOOKUP(_xlfn.NUMBERVALUE(LEFT(Y88,FIND("-",Y88)-1)),A2_SaLi!$B$8:$E$507,4,0),IFERROR(VLOOKUP(LEFT(Y88,FIND("-",Y88)-1),A2_SaLi!$B$8:$E$507,4,0),""))</f>
        <v/>
      </c>
    </row>
    <row r="89" spans="2:26" x14ac:dyDescent="0.25">
      <c r="B89" s="124"/>
      <c r="C89" s="92"/>
      <c r="D89" s="92"/>
      <c r="E89" s="92"/>
      <c r="F89" s="383"/>
      <c r="G89" s="501"/>
      <c r="H89" s="92"/>
      <c r="I89" s="502"/>
      <c r="J89" s="503"/>
      <c r="K89" s="450"/>
      <c r="L89" s="92"/>
      <c r="M89" s="383"/>
      <c r="N89" s="383"/>
      <c r="O89" s="92"/>
      <c r="P89" s="383"/>
      <c r="Q89" s="92"/>
      <c r="R89" s="504"/>
      <c r="S89" s="450"/>
      <c r="T89" s="92"/>
      <c r="U89" s="383"/>
      <c r="V89" s="383"/>
      <c r="W89" s="92"/>
      <c r="X89" s="478"/>
      <c r="Y89" s="383"/>
      <c r="Z89" s="499" t="str">
        <f>IFERROR(VLOOKUP(_xlfn.NUMBERVALUE(LEFT(Y89,FIND("-",Y89)-1)),A2_SaLi!$B$8:$E$507,4,0),IFERROR(VLOOKUP(LEFT(Y89,FIND("-",Y89)-1),A2_SaLi!$B$8:$E$507,4,0),""))</f>
        <v/>
      </c>
    </row>
    <row r="90" spans="2:26" x14ac:dyDescent="0.25">
      <c r="B90" s="124"/>
      <c r="C90" s="92"/>
      <c r="D90" s="92"/>
      <c r="E90" s="92"/>
      <c r="F90" s="383"/>
      <c r="G90" s="501"/>
      <c r="H90" s="92"/>
      <c r="I90" s="502"/>
      <c r="J90" s="503"/>
      <c r="K90" s="450"/>
      <c r="L90" s="92"/>
      <c r="M90" s="383"/>
      <c r="N90" s="383"/>
      <c r="O90" s="92"/>
      <c r="P90" s="383"/>
      <c r="Q90" s="92"/>
      <c r="R90" s="504"/>
      <c r="S90" s="450"/>
      <c r="T90" s="92"/>
      <c r="U90" s="383"/>
      <c r="V90" s="383"/>
      <c r="W90" s="92"/>
      <c r="X90" s="478"/>
      <c r="Y90" s="383"/>
      <c r="Z90" s="499" t="str">
        <f>IFERROR(VLOOKUP(_xlfn.NUMBERVALUE(LEFT(Y90,FIND("-",Y90)-1)),A2_SaLi!$B$8:$E$507,4,0),IFERROR(VLOOKUP(LEFT(Y90,FIND("-",Y90)-1),A2_SaLi!$B$8:$E$507,4,0),""))</f>
        <v/>
      </c>
    </row>
    <row r="91" spans="2:26" x14ac:dyDescent="0.25">
      <c r="B91" s="124"/>
      <c r="C91" s="92"/>
      <c r="D91" s="92"/>
      <c r="E91" s="92"/>
      <c r="F91" s="383"/>
      <c r="G91" s="501"/>
      <c r="H91" s="92"/>
      <c r="I91" s="502"/>
      <c r="J91" s="503"/>
      <c r="K91" s="450"/>
      <c r="L91" s="92"/>
      <c r="M91" s="383"/>
      <c r="N91" s="383"/>
      <c r="O91" s="92"/>
      <c r="P91" s="383"/>
      <c r="Q91" s="92"/>
      <c r="R91" s="504"/>
      <c r="S91" s="450"/>
      <c r="T91" s="92"/>
      <c r="U91" s="383"/>
      <c r="V91" s="383"/>
      <c r="W91" s="92"/>
      <c r="X91" s="478"/>
      <c r="Y91" s="383"/>
      <c r="Z91" s="499" t="str">
        <f>IFERROR(VLOOKUP(_xlfn.NUMBERVALUE(LEFT(Y91,FIND("-",Y91)-1)),A2_SaLi!$B$8:$E$507,4,0),IFERROR(VLOOKUP(LEFT(Y91,FIND("-",Y91)-1),A2_SaLi!$B$8:$E$507,4,0),""))</f>
        <v/>
      </c>
    </row>
    <row r="92" spans="2:26" x14ac:dyDescent="0.25">
      <c r="B92" s="124"/>
      <c r="C92" s="92"/>
      <c r="D92" s="92"/>
      <c r="E92" s="92"/>
      <c r="F92" s="383"/>
      <c r="G92" s="501"/>
      <c r="H92" s="92"/>
      <c r="I92" s="502"/>
      <c r="J92" s="503"/>
      <c r="K92" s="450"/>
      <c r="L92" s="92"/>
      <c r="M92" s="383"/>
      <c r="N92" s="383"/>
      <c r="O92" s="92"/>
      <c r="P92" s="383"/>
      <c r="Q92" s="92"/>
      <c r="R92" s="504"/>
      <c r="S92" s="450"/>
      <c r="T92" s="92"/>
      <c r="U92" s="383"/>
      <c r="V92" s="383"/>
      <c r="W92" s="92"/>
      <c r="X92" s="478"/>
      <c r="Y92" s="383"/>
      <c r="Z92" s="499" t="str">
        <f>IFERROR(VLOOKUP(_xlfn.NUMBERVALUE(LEFT(Y92,FIND("-",Y92)-1)),A2_SaLi!$B$8:$E$507,4,0),IFERROR(VLOOKUP(LEFT(Y92,FIND("-",Y92)-1),A2_SaLi!$B$8:$E$507,4,0),""))</f>
        <v/>
      </c>
    </row>
    <row r="93" spans="2:26" x14ac:dyDescent="0.25">
      <c r="B93" s="124"/>
      <c r="C93" s="92"/>
      <c r="D93" s="92"/>
      <c r="E93" s="92"/>
      <c r="F93" s="383"/>
      <c r="G93" s="501"/>
      <c r="H93" s="92"/>
      <c r="I93" s="502"/>
      <c r="J93" s="503"/>
      <c r="K93" s="450"/>
      <c r="L93" s="92"/>
      <c r="M93" s="383"/>
      <c r="N93" s="383"/>
      <c r="O93" s="92"/>
      <c r="P93" s="383"/>
      <c r="Q93" s="92"/>
      <c r="R93" s="504"/>
      <c r="S93" s="450"/>
      <c r="T93" s="92"/>
      <c r="U93" s="383"/>
      <c r="V93" s="383"/>
      <c r="W93" s="92"/>
      <c r="X93" s="478"/>
      <c r="Y93" s="383"/>
      <c r="Z93" s="499" t="str">
        <f>IFERROR(VLOOKUP(_xlfn.NUMBERVALUE(LEFT(Y93,FIND("-",Y93)-1)),A2_SaLi!$B$8:$E$507,4,0),IFERROR(VLOOKUP(LEFT(Y93,FIND("-",Y93)-1),A2_SaLi!$B$8:$E$507,4,0),""))</f>
        <v/>
      </c>
    </row>
    <row r="94" spans="2:26" x14ac:dyDescent="0.25">
      <c r="B94" s="124"/>
      <c r="C94" s="92"/>
      <c r="D94" s="92"/>
      <c r="E94" s="92"/>
      <c r="F94" s="383"/>
      <c r="G94" s="501"/>
      <c r="H94" s="92"/>
      <c r="I94" s="502"/>
      <c r="J94" s="503"/>
      <c r="K94" s="450"/>
      <c r="L94" s="92"/>
      <c r="M94" s="383"/>
      <c r="N94" s="383"/>
      <c r="O94" s="92"/>
      <c r="P94" s="383"/>
      <c r="Q94" s="92"/>
      <c r="R94" s="504"/>
      <c r="S94" s="450"/>
      <c r="T94" s="92"/>
      <c r="U94" s="383"/>
      <c r="V94" s="383"/>
      <c r="W94" s="92"/>
      <c r="X94" s="478"/>
      <c r="Y94" s="383"/>
      <c r="Z94" s="499" t="str">
        <f>IFERROR(VLOOKUP(_xlfn.NUMBERVALUE(LEFT(Y94,FIND("-",Y94)-1)),A2_SaLi!$B$8:$E$507,4,0),IFERROR(VLOOKUP(LEFT(Y94,FIND("-",Y94)-1),A2_SaLi!$B$8:$E$507,4,0),""))</f>
        <v/>
      </c>
    </row>
    <row r="95" spans="2:26" x14ac:dyDescent="0.25">
      <c r="B95" s="124"/>
      <c r="C95" s="92"/>
      <c r="D95" s="92"/>
      <c r="E95" s="92"/>
      <c r="F95" s="383"/>
      <c r="G95" s="501"/>
      <c r="H95" s="92"/>
      <c r="I95" s="502"/>
      <c r="J95" s="503"/>
      <c r="K95" s="450"/>
      <c r="L95" s="92"/>
      <c r="M95" s="383"/>
      <c r="N95" s="383"/>
      <c r="O95" s="92"/>
      <c r="P95" s="383"/>
      <c r="Q95" s="92"/>
      <c r="R95" s="504"/>
      <c r="S95" s="450"/>
      <c r="T95" s="92"/>
      <c r="U95" s="383"/>
      <c r="V95" s="383"/>
      <c r="W95" s="92"/>
      <c r="X95" s="478"/>
      <c r="Y95" s="383"/>
      <c r="Z95" s="499" t="str">
        <f>IFERROR(VLOOKUP(_xlfn.NUMBERVALUE(LEFT(Y95,FIND("-",Y95)-1)),A2_SaLi!$B$8:$E$507,4,0),IFERROR(VLOOKUP(LEFT(Y95,FIND("-",Y95)-1),A2_SaLi!$B$8:$E$507,4,0),""))</f>
        <v/>
      </c>
    </row>
    <row r="96" spans="2:26" x14ac:dyDescent="0.25">
      <c r="B96" s="124"/>
      <c r="C96" s="92"/>
      <c r="D96" s="92"/>
      <c r="E96" s="92"/>
      <c r="F96" s="383"/>
      <c r="G96" s="501"/>
      <c r="H96" s="92"/>
      <c r="I96" s="502"/>
      <c r="J96" s="503"/>
      <c r="K96" s="450"/>
      <c r="L96" s="92"/>
      <c r="M96" s="383"/>
      <c r="N96" s="383"/>
      <c r="O96" s="92"/>
      <c r="P96" s="383"/>
      <c r="Q96" s="92"/>
      <c r="R96" s="504"/>
      <c r="S96" s="450"/>
      <c r="T96" s="92"/>
      <c r="U96" s="383"/>
      <c r="V96" s="383"/>
      <c r="W96" s="92"/>
      <c r="X96" s="478"/>
      <c r="Y96" s="383"/>
      <c r="Z96" s="499" t="str">
        <f>IFERROR(VLOOKUP(_xlfn.NUMBERVALUE(LEFT(Y96,FIND("-",Y96)-1)),A2_SaLi!$B$8:$E$507,4,0),IFERROR(VLOOKUP(LEFT(Y96,FIND("-",Y96)-1),A2_SaLi!$B$8:$E$507,4,0),""))</f>
        <v/>
      </c>
    </row>
    <row r="97" spans="2:26" x14ac:dyDescent="0.25">
      <c r="B97" s="124"/>
      <c r="C97" s="92"/>
      <c r="D97" s="92"/>
      <c r="E97" s="92"/>
      <c r="F97" s="383"/>
      <c r="G97" s="501"/>
      <c r="H97" s="92"/>
      <c r="I97" s="502"/>
      <c r="J97" s="503"/>
      <c r="K97" s="450"/>
      <c r="L97" s="92"/>
      <c r="M97" s="383"/>
      <c r="N97" s="383"/>
      <c r="O97" s="92"/>
      <c r="P97" s="383"/>
      <c r="Q97" s="92"/>
      <c r="R97" s="504"/>
      <c r="S97" s="450"/>
      <c r="T97" s="92"/>
      <c r="U97" s="383"/>
      <c r="V97" s="383"/>
      <c r="W97" s="92"/>
      <c r="X97" s="478"/>
      <c r="Y97" s="383"/>
      <c r="Z97" s="499" t="str">
        <f>IFERROR(VLOOKUP(_xlfn.NUMBERVALUE(LEFT(Y97,FIND("-",Y97)-1)),A2_SaLi!$B$8:$E$507,4,0),IFERROR(VLOOKUP(LEFT(Y97,FIND("-",Y97)-1),A2_SaLi!$B$8:$E$507,4,0),""))</f>
        <v/>
      </c>
    </row>
    <row r="98" spans="2:26" x14ac:dyDescent="0.25">
      <c r="B98" s="124"/>
      <c r="C98" s="92"/>
      <c r="D98" s="92"/>
      <c r="E98" s="92"/>
      <c r="F98" s="383"/>
      <c r="G98" s="501"/>
      <c r="H98" s="92"/>
      <c r="I98" s="502"/>
      <c r="J98" s="503"/>
      <c r="K98" s="450"/>
      <c r="L98" s="92"/>
      <c r="M98" s="383"/>
      <c r="N98" s="383"/>
      <c r="O98" s="92"/>
      <c r="P98" s="383"/>
      <c r="Q98" s="92"/>
      <c r="R98" s="504"/>
      <c r="S98" s="450"/>
      <c r="T98" s="92"/>
      <c r="U98" s="383"/>
      <c r="V98" s="383"/>
      <c r="W98" s="92"/>
      <c r="X98" s="478"/>
      <c r="Y98" s="383"/>
      <c r="Z98" s="499" t="str">
        <f>IFERROR(VLOOKUP(_xlfn.NUMBERVALUE(LEFT(Y98,FIND("-",Y98)-1)),A2_SaLi!$B$8:$E$507,4,0),IFERROR(VLOOKUP(LEFT(Y98,FIND("-",Y98)-1),A2_SaLi!$B$8:$E$507,4,0),""))</f>
        <v/>
      </c>
    </row>
    <row r="99" spans="2:26" x14ac:dyDescent="0.25">
      <c r="B99" s="124"/>
      <c r="C99" s="92"/>
      <c r="D99" s="92"/>
      <c r="E99" s="92"/>
      <c r="F99" s="383"/>
      <c r="G99" s="501"/>
      <c r="H99" s="92"/>
      <c r="I99" s="502"/>
      <c r="J99" s="503"/>
      <c r="K99" s="450"/>
      <c r="L99" s="92"/>
      <c r="M99" s="383"/>
      <c r="N99" s="383"/>
      <c r="O99" s="92"/>
      <c r="P99" s="383"/>
      <c r="Q99" s="92"/>
      <c r="R99" s="504"/>
      <c r="S99" s="450"/>
      <c r="T99" s="92"/>
      <c r="U99" s="383"/>
      <c r="V99" s="383"/>
      <c r="W99" s="92"/>
      <c r="X99" s="478"/>
      <c r="Y99" s="383"/>
      <c r="Z99" s="499" t="str">
        <f>IFERROR(VLOOKUP(_xlfn.NUMBERVALUE(LEFT(Y99,FIND("-",Y99)-1)),A2_SaLi!$B$8:$E$507,4,0),IFERROR(VLOOKUP(LEFT(Y99,FIND("-",Y99)-1),A2_SaLi!$B$8:$E$507,4,0),""))</f>
        <v/>
      </c>
    </row>
    <row r="100" spans="2:26" x14ac:dyDescent="0.25">
      <c r="B100" s="124"/>
      <c r="C100" s="92"/>
      <c r="D100" s="92"/>
      <c r="E100" s="92"/>
      <c r="F100" s="383"/>
      <c r="G100" s="501"/>
      <c r="H100" s="92"/>
      <c r="I100" s="502"/>
      <c r="J100" s="503"/>
      <c r="K100" s="450"/>
      <c r="L100" s="92"/>
      <c r="M100" s="383"/>
      <c r="N100" s="383"/>
      <c r="O100" s="92"/>
      <c r="P100" s="383"/>
      <c r="Q100" s="92"/>
      <c r="R100" s="504"/>
      <c r="S100" s="450"/>
      <c r="T100" s="92"/>
      <c r="U100" s="383"/>
      <c r="V100" s="383"/>
      <c r="W100" s="92"/>
      <c r="X100" s="478"/>
      <c r="Y100" s="383"/>
      <c r="Z100" s="499" t="str">
        <f>IFERROR(VLOOKUP(_xlfn.NUMBERVALUE(LEFT(Y100,FIND("-",Y100)-1)),A2_SaLi!$B$8:$E$507,4,0),IFERROR(VLOOKUP(LEFT(Y100,FIND("-",Y100)-1),A2_SaLi!$B$8:$E$507,4,0),""))</f>
        <v/>
      </c>
    </row>
    <row r="101" spans="2:26" x14ac:dyDescent="0.25">
      <c r="B101" s="124"/>
      <c r="C101" s="92"/>
      <c r="D101" s="92"/>
      <c r="E101" s="92"/>
      <c r="F101" s="383"/>
      <c r="G101" s="501"/>
      <c r="H101" s="92"/>
      <c r="I101" s="502"/>
      <c r="J101" s="503"/>
      <c r="K101" s="450"/>
      <c r="L101" s="92"/>
      <c r="M101" s="383"/>
      <c r="N101" s="383"/>
      <c r="O101" s="92"/>
      <c r="P101" s="383"/>
      <c r="Q101" s="92"/>
      <c r="R101" s="504"/>
      <c r="S101" s="450"/>
      <c r="T101" s="92"/>
      <c r="U101" s="383"/>
      <c r="V101" s="383"/>
      <c r="W101" s="92"/>
      <c r="X101" s="478"/>
      <c r="Y101" s="383"/>
      <c r="Z101" s="499" t="str">
        <f>IFERROR(VLOOKUP(_xlfn.NUMBERVALUE(LEFT(Y101,FIND("-",Y101)-1)),A2_SaLi!$B$8:$E$507,4,0),IFERROR(VLOOKUP(LEFT(Y101,FIND("-",Y101)-1),A2_SaLi!$B$8:$E$507,4,0),""))</f>
        <v/>
      </c>
    </row>
    <row r="102" spans="2:26" x14ac:dyDescent="0.25">
      <c r="B102" s="124"/>
      <c r="C102" s="92"/>
      <c r="D102" s="92"/>
      <c r="E102" s="92"/>
      <c r="F102" s="383"/>
      <c r="G102" s="501"/>
      <c r="H102" s="92"/>
      <c r="I102" s="502"/>
      <c r="J102" s="503"/>
      <c r="K102" s="450"/>
      <c r="L102" s="92"/>
      <c r="M102" s="383"/>
      <c r="N102" s="383"/>
      <c r="O102" s="92"/>
      <c r="P102" s="383"/>
      <c r="Q102" s="92"/>
      <c r="R102" s="504"/>
      <c r="S102" s="450"/>
      <c r="T102" s="92"/>
      <c r="U102" s="383"/>
      <c r="V102" s="383"/>
      <c r="W102" s="92"/>
      <c r="X102" s="478"/>
      <c r="Y102" s="383"/>
      <c r="Z102" s="499" t="str">
        <f>IFERROR(VLOOKUP(_xlfn.NUMBERVALUE(LEFT(Y102,FIND("-",Y102)-1)),A2_SaLi!$B$8:$E$507,4,0),IFERROR(VLOOKUP(LEFT(Y102,FIND("-",Y102)-1),A2_SaLi!$B$8:$E$507,4,0),""))</f>
        <v/>
      </c>
    </row>
    <row r="103" spans="2:26" x14ac:dyDescent="0.25">
      <c r="B103" s="124"/>
      <c r="C103" s="92"/>
      <c r="D103" s="92"/>
      <c r="E103" s="92"/>
      <c r="F103" s="383"/>
      <c r="G103" s="501"/>
      <c r="H103" s="92"/>
      <c r="I103" s="502"/>
      <c r="J103" s="503"/>
      <c r="K103" s="450"/>
      <c r="L103" s="92"/>
      <c r="M103" s="383"/>
      <c r="N103" s="383"/>
      <c r="O103" s="92"/>
      <c r="P103" s="383"/>
      <c r="Q103" s="92"/>
      <c r="R103" s="504"/>
      <c r="S103" s="450"/>
      <c r="T103" s="92"/>
      <c r="U103" s="383"/>
      <c r="V103" s="383"/>
      <c r="W103" s="92"/>
      <c r="X103" s="478"/>
      <c r="Y103" s="383"/>
      <c r="Z103" s="499" t="str">
        <f>IFERROR(VLOOKUP(_xlfn.NUMBERVALUE(LEFT(Y103,FIND("-",Y103)-1)),A2_SaLi!$B$8:$E$507,4,0),IFERROR(VLOOKUP(LEFT(Y103,FIND("-",Y103)-1),A2_SaLi!$B$8:$E$507,4,0),""))</f>
        <v/>
      </c>
    </row>
    <row r="104" spans="2:26" x14ac:dyDescent="0.25">
      <c r="B104" s="124"/>
      <c r="C104" s="92"/>
      <c r="D104" s="92"/>
      <c r="E104" s="92"/>
      <c r="F104" s="383"/>
      <c r="G104" s="501"/>
      <c r="H104" s="92"/>
      <c r="I104" s="502"/>
      <c r="J104" s="503"/>
      <c r="K104" s="450"/>
      <c r="L104" s="92"/>
      <c r="M104" s="383"/>
      <c r="N104" s="383"/>
      <c r="O104" s="92"/>
      <c r="P104" s="383"/>
      <c r="Q104" s="92"/>
      <c r="R104" s="504"/>
      <c r="S104" s="450"/>
      <c r="T104" s="92"/>
      <c r="U104" s="383"/>
      <c r="V104" s="383"/>
      <c r="W104" s="92"/>
      <c r="X104" s="478"/>
      <c r="Y104" s="383"/>
      <c r="Z104" s="499" t="str">
        <f>IFERROR(VLOOKUP(_xlfn.NUMBERVALUE(LEFT(Y104,FIND("-",Y104)-1)),A2_SaLi!$B$8:$E$507,4,0),IFERROR(VLOOKUP(LEFT(Y104,FIND("-",Y104)-1),A2_SaLi!$B$8:$E$507,4,0),""))</f>
        <v/>
      </c>
    </row>
    <row r="105" spans="2:26" x14ac:dyDescent="0.25">
      <c r="B105" s="124"/>
      <c r="C105" s="92"/>
      <c r="D105" s="92"/>
      <c r="E105" s="92"/>
      <c r="F105" s="383"/>
      <c r="G105" s="501"/>
      <c r="H105" s="92"/>
      <c r="I105" s="502"/>
      <c r="J105" s="503"/>
      <c r="K105" s="450"/>
      <c r="L105" s="92"/>
      <c r="M105" s="383"/>
      <c r="N105" s="383"/>
      <c r="O105" s="92"/>
      <c r="P105" s="383"/>
      <c r="Q105" s="92"/>
      <c r="R105" s="504"/>
      <c r="S105" s="450"/>
      <c r="T105" s="92"/>
      <c r="U105" s="383"/>
      <c r="V105" s="383"/>
      <c r="W105" s="92"/>
      <c r="X105" s="478"/>
      <c r="Y105" s="383"/>
      <c r="Z105" s="499" t="str">
        <f>IFERROR(VLOOKUP(_xlfn.NUMBERVALUE(LEFT(Y105,FIND("-",Y105)-1)),A2_SaLi!$B$8:$E$507,4,0),IFERROR(VLOOKUP(LEFT(Y105,FIND("-",Y105)-1),A2_SaLi!$B$8:$E$507,4,0),""))</f>
        <v/>
      </c>
    </row>
    <row r="106" spans="2:26" x14ac:dyDescent="0.25">
      <c r="B106" s="124"/>
      <c r="C106" s="92"/>
      <c r="D106" s="92"/>
      <c r="E106" s="92"/>
      <c r="F106" s="383"/>
      <c r="G106" s="501"/>
      <c r="H106" s="92"/>
      <c r="I106" s="502"/>
      <c r="J106" s="503"/>
      <c r="K106" s="450"/>
      <c r="L106" s="92"/>
      <c r="M106" s="383"/>
      <c r="N106" s="383"/>
      <c r="O106" s="92"/>
      <c r="P106" s="383"/>
      <c r="Q106" s="92"/>
      <c r="R106" s="504"/>
      <c r="S106" s="450"/>
      <c r="T106" s="92"/>
      <c r="U106" s="383"/>
      <c r="V106" s="383"/>
      <c r="W106" s="92"/>
      <c r="X106" s="478"/>
      <c r="Y106" s="383"/>
      <c r="Z106" s="499" t="str">
        <f>IFERROR(VLOOKUP(_xlfn.NUMBERVALUE(LEFT(Y106,FIND("-",Y106)-1)),A2_SaLi!$B$8:$E$507,4,0),IFERROR(VLOOKUP(LEFT(Y106,FIND("-",Y106)-1),A2_SaLi!$B$8:$E$507,4,0),""))</f>
        <v/>
      </c>
    </row>
    <row r="107" spans="2:26" x14ac:dyDescent="0.25">
      <c r="B107" s="124"/>
      <c r="C107" s="92"/>
      <c r="D107" s="92"/>
      <c r="E107" s="92"/>
      <c r="F107" s="383"/>
      <c r="G107" s="501"/>
      <c r="H107" s="92"/>
      <c r="I107" s="502"/>
      <c r="J107" s="503"/>
      <c r="K107" s="450"/>
      <c r="L107" s="92"/>
      <c r="M107" s="383"/>
      <c r="N107" s="383"/>
      <c r="O107" s="92"/>
      <c r="P107" s="383"/>
      <c r="Q107" s="92"/>
      <c r="R107" s="504"/>
      <c r="S107" s="450"/>
      <c r="T107" s="92"/>
      <c r="U107" s="383"/>
      <c r="V107" s="383"/>
      <c r="W107" s="92"/>
      <c r="X107" s="478"/>
      <c r="Y107" s="383"/>
      <c r="Z107" s="499" t="str">
        <f>IFERROR(VLOOKUP(_xlfn.NUMBERVALUE(LEFT(Y107,FIND("-",Y107)-1)),A2_SaLi!$B$8:$E$507,4,0),IFERROR(VLOOKUP(LEFT(Y107,FIND("-",Y107)-1),A2_SaLi!$B$8:$E$507,4,0),""))</f>
        <v/>
      </c>
    </row>
    <row r="108" spans="2:26" x14ac:dyDescent="0.25">
      <c r="B108" s="124"/>
      <c r="C108" s="92"/>
      <c r="D108" s="92"/>
      <c r="E108" s="92"/>
      <c r="F108" s="383"/>
      <c r="G108" s="501"/>
      <c r="H108" s="92"/>
      <c r="I108" s="502"/>
      <c r="J108" s="503"/>
      <c r="K108" s="450"/>
      <c r="L108" s="92"/>
      <c r="M108" s="383"/>
      <c r="N108" s="383"/>
      <c r="O108" s="92"/>
      <c r="P108" s="383"/>
      <c r="Q108" s="92"/>
      <c r="R108" s="504"/>
      <c r="S108" s="450"/>
      <c r="T108" s="92"/>
      <c r="U108" s="383"/>
      <c r="V108" s="383"/>
      <c r="W108" s="92"/>
      <c r="X108" s="478"/>
      <c r="Y108" s="383"/>
      <c r="Z108" s="499" t="str">
        <f>IFERROR(VLOOKUP(_xlfn.NUMBERVALUE(LEFT(Y108,FIND("-",Y108)-1)),A2_SaLi!$B$8:$E$507,4,0),IFERROR(VLOOKUP(LEFT(Y108,FIND("-",Y108)-1),A2_SaLi!$B$8:$E$507,4,0),""))</f>
        <v/>
      </c>
    </row>
    <row r="109" spans="2:26" x14ac:dyDescent="0.25">
      <c r="B109" s="124"/>
      <c r="C109" s="92"/>
      <c r="D109" s="92"/>
      <c r="E109" s="92"/>
      <c r="F109" s="383"/>
      <c r="G109" s="501"/>
      <c r="H109" s="92"/>
      <c r="I109" s="502"/>
      <c r="J109" s="503"/>
      <c r="K109" s="450"/>
      <c r="L109" s="92"/>
      <c r="M109" s="383"/>
      <c r="N109" s="383"/>
      <c r="O109" s="92"/>
      <c r="P109" s="383"/>
      <c r="Q109" s="92"/>
      <c r="R109" s="504"/>
      <c r="S109" s="450"/>
      <c r="T109" s="92"/>
      <c r="U109" s="383"/>
      <c r="V109" s="383"/>
      <c r="W109" s="92"/>
      <c r="X109" s="478"/>
      <c r="Y109" s="383"/>
      <c r="Z109" s="499" t="str">
        <f>IFERROR(VLOOKUP(_xlfn.NUMBERVALUE(LEFT(Y109,FIND("-",Y109)-1)),A2_SaLi!$B$8:$E$507,4,0),IFERROR(VLOOKUP(LEFT(Y109,FIND("-",Y109)-1),A2_SaLi!$B$8:$E$507,4,0),""))</f>
        <v/>
      </c>
    </row>
    <row r="110" spans="2:26" x14ac:dyDescent="0.25">
      <c r="B110" s="124"/>
      <c r="C110" s="92"/>
      <c r="D110" s="92"/>
      <c r="E110" s="92"/>
      <c r="F110" s="383"/>
      <c r="G110" s="501"/>
      <c r="H110" s="92"/>
      <c r="I110" s="502"/>
      <c r="J110" s="503"/>
      <c r="K110" s="450"/>
      <c r="L110" s="92"/>
      <c r="M110" s="383"/>
      <c r="N110" s="383"/>
      <c r="O110" s="92"/>
      <c r="P110" s="383"/>
      <c r="Q110" s="92"/>
      <c r="R110" s="504"/>
      <c r="S110" s="450"/>
      <c r="T110" s="92"/>
      <c r="U110" s="383"/>
      <c r="V110" s="383"/>
      <c r="W110" s="92"/>
      <c r="X110" s="478"/>
      <c r="Y110" s="383"/>
      <c r="Z110" s="499" t="str">
        <f>IFERROR(VLOOKUP(_xlfn.NUMBERVALUE(LEFT(Y110,FIND("-",Y110)-1)),A2_SaLi!$B$8:$E$507,4,0),IFERROR(VLOOKUP(LEFT(Y110,FIND("-",Y110)-1),A2_SaLi!$B$8:$E$507,4,0),""))</f>
        <v/>
      </c>
    </row>
    <row r="111" spans="2:26" x14ac:dyDescent="0.25">
      <c r="B111" s="124"/>
      <c r="C111" s="92"/>
      <c r="D111" s="92"/>
      <c r="E111" s="92"/>
      <c r="F111" s="383"/>
      <c r="G111" s="501"/>
      <c r="H111" s="92"/>
      <c r="I111" s="502"/>
      <c r="J111" s="503"/>
      <c r="K111" s="450"/>
      <c r="L111" s="92"/>
      <c r="M111" s="383"/>
      <c r="N111" s="383"/>
      <c r="O111" s="92"/>
      <c r="P111" s="383"/>
      <c r="Q111" s="92"/>
      <c r="R111" s="504"/>
      <c r="S111" s="450"/>
      <c r="T111" s="92"/>
      <c r="U111" s="383"/>
      <c r="V111" s="383"/>
      <c r="W111" s="92"/>
      <c r="X111" s="478"/>
      <c r="Y111" s="383"/>
      <c r="Z111" s="499" t="str">
        <f>IFERROR(VLOOKUP(_xlfn.NUMBERVALUE(LEFT(Y111,FIND("-",Y111)-1)),A2_SaLi!$B$8:$E$507,4,0),IFERROR(VLOOKUP(LEFT(Y111,FIND("-",Y111)-1),A2_SaLi!$B$8:$E$507,4,0),""))</f>
        <v/>
      </c>
    </row>
    <row r="112" spans="2:26" x14ac:dyDescent="0.25">
      <c r="B112" s="124"/>
      <c r="C112" s="92"/>
      <c r="D112" s="92"/>
      <c r="E112" s="92"/>
      <c r="F112" s="383"/>
      <c r="G112" s="501"/>
      <c r="H112" s="92"/>
      <c r="I112" s="502"/>
      <c r="J112" s="503"/>
      <c r="K112" s="450"/>
      <c r="L112" s="92"/>
      <c r="M112" s="383"/>
      <c r="N112" s="383"/>
      <c r="O112" s="92"/>
      <c r="P112" s="383"/>
      <c r="Q112" s="92"/>
      <c r="R112" s="504"/>
      <c r="S112" s="450"/>
      <c r="T112" s="92"/>
      <c r="U112" s="383"/>
      <c r="V112" s="383"/>
      <c r="W112" s="92"/>
      <c r="X112" s="478"/>
      <c r="Y112" s="383"/>
      <c r="Z112" s="499" t="str">
        <f>IFERROR(VLOOKUP(_xlfn.NUMBERVALUE(LEFT(Y112,FIND("-",Y112)-1)),A2_SaLi!$B$8:$E$507,4,0),IFERROR(VLOOKUP(LEFT(Y112,FIND("-",Y112)-1),A2_SaLi!$B$8:$E$507,4,0),""))</f>
        <v/>
      </c>
    </row>
    <row r="113" spans="2:26" x14ac:dyDescent="0.25">
      <c r="B113" s="124"/>
      <c r="C113" s="92"/>
      <c r="D113" s="92"/>
      <c r="E113" s="92"/>
      <c r="F113" s="383"/>
      <c r="G113" s="501"/>
      <c r="H113" s="92"/>
      <c r="I113" s="502"/>
      <c r="J113" s="503"/>
      <c r="K113" s="450"/>
      <c r="L113" s="92"/>
      <c r="M113" s="383"/>
      <c r="N113" s="383"/>
      <c r="O113" s="92"/>
      <c r="P113" s="383"/>
      <c r="Q113" s="92"/>
      <c r="R113" s="504"/>
      <c r="S113" s="450"/>
      <c r="T113" s="92"/>
      <c r="U113" s="383"/>
      <c r="V113" s="383"/>
      <c r="W113" s="92"/>
      <c r="X113" s="478"/>
      <c r="Y113" s="383"/>
      <c r="Z113" s="499" t="str">
        <f>IFERROR(VLOOKUP(_xlfn.NUMBERVALUE(LEFT(Y113,FIND("-",Y113)-1)),A2_SaLi!$B$8:$E$507,4,0),IFERROR(VLOOKUP(LEFT(Y113,FIND("-",Y113)-1),A2_SaLi!$B$8:$E$507,4,0),""))</f>
        <v/>
      </c>
    </row>
    <row r="114" spans="2:26" x14ac:dyDescent="0.25">
      <c r="B114" s="124"/>
      <c r="C114" s="92"/>
      <c r="D114" s="92"/>
      <c r="E114" s="92"/>
      <c r="F114" s="383"/>
      <c r="G114" s="501"/>
      <c r="H114" s="92"/>
      <c r="I114" s="502"/>
      <c r="J114" s="503"/>
      <c r="K114" s="450"/>
      <c r="L114" s="92"/>
      <c r="M114" s="383"/>
      <c r="N114" s="383"/>
      <c r="O114" s="92"/>
      <c r="P114" s="383"/>
      <c r="Q114" s="92"/>
      <c r="R114" s="504"/>
      <c r="S114" s="450"/>
      <c r="T114" s="92"/>
      <c r="U114" s="383"/>
      <c r="V114" s="383"/>
      <c r="W114" s="92"/>
      <c r="X114" s="478"/>
      <c r="Y114" s="383"/>
      <c r="Z114" s="499" t="str">
        <f>IFERROR(VLOOKUP(_xlfn.NUMBERVALUE(LEFT(Y114,FIND("-",Y114)-1)),A2_SaLi!$B$8:$E$507,4,0),IFERROR(VLOOKUP(LEFT(Y114,FIND("-",Y114)-1),A2_SaLi!$B$8:$E$507,4,0),""))</f>
        <v/>
      </c>
    </row>
    <row r="115" spans="2:26" x14ac:dyDescent="0.25">
      <c r="B115" s="124"/>
      <c r="C115" s="92"/>
      <c r="D115" s="92"/>
      <c r="E115" s="92"/>
      <c r="F115" s="383"/>
      <c r="G115" s="501"/>
      <c r="H115" s="92"/>
      <c r="I115" s="502"/>
      <c r="J115" s="503"/>
      <c r="K115" s="450"/>
      <c r="L115" s="92"/>
      <c r="M115" s="383"/>
      <c r="N115" s="383"/>
      <c r="O115" s="92"/>
      <c r="P115" s="383"/>
      <c r="Q115" s="92"/>
      <c r="R115" s="504"/>
      <c r="S115" s="450"/>
      <c r="T115" s="92"/>
      <c r="U115" s="383"/>
      <c r="V115" s="383"/>
      <c r="W115" s="92"/>
      <c r="X115" s="478"/>
      <c r="Y115" s="383"/>
      <c r="Z115" s="499" t="str">
        <f>IFERROR(VLOOKUP(_xlfn.NUMBERVALUE(LEFT(Y115,FIND("-",Y115)-1)),A2_SaLi!$B$8:$E$507,4,0),IFERROR(VLOOKUP(LEFT(Y115,FIND("-",Y115)-1),A2_SaLi!$B$8:$E$507,4,0),""))</f>
        <v/>
      </c>
    </row>
    <row r="116" spans="2:26" x14ac:dyDescent="0.25">
      <c r="B116" s="124"/>
      <c r="C116" s="92"/>
      <c r="D116" s="92"/>
      <c r="E116" s="92"/>
      <c r="F116" s="383"/>
      <c r="G116" s="501"/>
      <c r="H116" s="92"/>
      <c r="I116" s="502"/>
      <c r="J116" s="503"/>
      <c r="K116" s="450"/>
      <c r="L116" s="92"/>
      <c r="M116" s="383"/>
      <c r="N116" s="383"/>
      <c r="O116" s="92"/>
      <c r="P116" s="383"/>
      <c r="Q116" s="92"/>
      <c r="R116" s="504"/>
      <c r="S116" s="450"/>
      <c r="T116" s="92"/>
      <c r="U116" s="383"/>
      <c r="V116" s="383"/>
      <c r="W116" s="92"/>
      <c r="X116" s="478"/>
      <c r="Y116" s="383"/>
      <c r="Z116" s="499" t="str">
        <f>IFERROR(VLOOKUP(_xlfn.NUMBERVALUE(LEFT(Y116,FIND("-",Y116)-1)),A2_SaLi!$B$8:$E$507,4,0),IFERROR(VLOOKUP(LEFT(Y116,FIND("-",Y116)-1),A2_SaLi!$B$8:$E$507,4,0),""))</f>
        <v/>
      </c>
    </row>
    <row r="117" spans="2:26" x14ac:dyDescent="0.25">
      <c r="B117" s="124"/>
      <c r="C117" s="92"/>
      <c r="D117" s="92"/>
      <c r="E117" s="92"/>
      <c r="F117" s="383"/>
      <c r="G117" s="501"/>
      <c r="H117" s="92"/>
      <c r="I117" s="502"/>
      <c r="J117" s="503"/>
      <c r="K117" s="450"/>
      <c r="L117" s="92"/>
      <c r="M117" s="383"/>
      <c r="N117" s="383"/>
      <c r="O117" s="92"/>
      <c r="P117" s="383"/>
      <c r="Q117" s="92"/>
      <c r="R117" s="504"/>
      <c r="S117" s="450"/>
      <c r="T117" s="92"/>
      <c r="U117" s="383"/>
      <c r="V117" s="383"/>
      <c r="W117" s="92"/>
      <c r="X117" s="478"/>
      <c r="Y117" s="383"/>
      <c r="Z117" s="499" t="str">
        <f>IFERROR(VLOOKUP(_xlfn.NUMBERVALUE(LEFT(Y117,FIND("-",Y117)-1)),A2_SaLi!$B$8:$E$507,4,0),IFERROR(VLOOKUP(LEFT(Y117,FIND("-",Y117)-1),A2_SaLi!$B$8:$E$507,4,0),""))</f>
        <v/>
      </c>
    </row>
    <row r="118" spans="2:26" x14ac:dyDescent="0.25">
      <c r="B118" s="124"/>
      <c r="C118" s="92"/>
      <c r="D118" s="92"/>
      <c r="E118" s="92"/>
      <c r="F118" s="383"/>
      <c r="G118" s="501"/>
      <c r="H118" s="92"/>
      <c r="I118" s="502"/>
      <c r="J118" s="503"/>
      <c r="K118" s="450"/>
      <c r="L118" s="92"/>
      <c r="M118" s="383"/>
      <c r="N118" s="383"/>
      <c r="O118" s="92"/>
      <c r="P118" s="383"/>
      <c r="Q118" s="92"/>
      <c r="R118" s="504"/>
      <c r="S118" s="450"/>
      <c r="T118" s="92"/>
      <c r="U118" s="383"/>
      <c r="V118" s="383"/>
      <c r="W118" s="92"/>
      <c r="X118" s="478"/>
      <c r="Y118" s="383"/>
      <c r="Z118" s="499" t="str">
        <f>IFERROR(VLOOKUP(_xlfn.NUMBERVALUE(LEFT(Y118,FIND("-",Y118)-1)),A2_SaLi!$B$8:$E$507,4,0),IFERROR(VLOOKUP(LEFT(Y118,FIND("-",Y118)-1),A2_SaLi!$B$8:$E$507,4,0),""))</f>
        <v/>
      </c>
    </row>
    <row r="119" spans="2:26" x14ac:dyDescent="0.25">
      <c r="B119" s="124"/>
      <c r="C119" s="92"/>
      <c r="D119" s="92"/>
      <c r="E119" s="92"/>
      <c r="F119" s="383"/>
      <c r="G119" s="501"/>
      <c r="H119" s="92"/>
      <c r="I119" s="502"/>
      <c r="J119" s="503"/>
      <c r="K119" s="450"/>
      <c r="L119" s="92"/>
      <c r="M119" s="383"/>
      <c r="N119" s="383"/>
      <c r="O119" s="92"/>
      <c r="P119" s="383"/>
      <c r="Q119" s="92"/>
      <c r="R119" s="504"/>
      <c r="S119" s="450"/>
      <c r="T119" s="92"/>
      <c r="U119" s="383"/>
      <c r="V119" s="383"/>
      <c r="W119" s="92"/>
      <c r="X119" s="478"/>
      <c r="Y119" s="383"/>
      <c r="Z119" s="499" t="str">
        <f>IFERROR(VLOOKUP(_xlfn.NUMBERVALUE(LEFT(Y119,FIND("-",Y119)-1)),A2_SaLi!$B$8:$E$507,4,0),IFERROR(VLOOKUP(LEFT(Y119,FIND("-",Y119)-1),A2_SaLi!$B$8:$E$507,4,0),""))</f>
        <v/>
      </c>
    </row>
    <row r="120" spans="2:26" x14ac:dyDescent="0.25">
      <c r="B120" s="124"/>
      <c r="C120" s="92"/>
      <c r="D120" s="92"/>
      <c r="E120" s="92"/>
      <c r="F120" s="383"/>
      <c r="G120" s="501"/>
      <c r="H120" s="92"/>
      <c r="I120" s="502"/>
      <c r="J120" s="503"/>
      <c r="K120" s="450"/>
      <c r="L120" s="92"/>
      <c r="M120" s="383"/>
      <c r="N120" s="383"/>
      <c r="O120" s="92"/>
      <c r="P120" s="383"/>
      <c r="Q120" s="92"/>
      <c r="R120" s="504"/>
      <c r="S120" s="450"/>
      <c r="T120" s="92"/>
      <c r="U120" s="383"/>
      <c r="V120" s="383"/>
      <c r="W120" s="92"/>
      <c r="X120" s="478"/>
      <c r="Y120" s="383"/>
      <c r="Z120" s="499" t="str">
        <f>IFERROR(VLOOKUP(_xlfn.NUMBERVALUE(LEFT(Y120,FIND("-",Y120)-1)),A2_SaLi!$B$8:$E$507,4,0),IFERROR(VLOOKUP(LEFT(Y120,FIND("-",Y120)-1),A2_SaLi!$B$8:$E$507,4,0),""))</f>
        <v/>
      </c>
    </row>
    <row r="121" spans="2:26" x14ac:dyDescent="0.25">
      <c r="B121" s="124"/>
      <c r="C121" s="92"/>
      <c r="D121" s="92"/>
      <c r="E121" s="92"/>
      <c r="F121" s="383"/>
      <c r="G121" s="501"/>
      <c r="H121" s="92"/>
      <c r="I121" s="502"/>
      <c r="J121" s="503"/>
      <c r="K121" s="450"/>
      <c r="L121" s="92"/>
      <c r="M121" s="383"/>
      <c r="N121" s="383"/>
      <c r="O121" s="92"/>
      <c r="P121" s="383"/>
      <c r="Q121" s="92"/>
      <c r="R121" s="504"/>
      <c r="S121" s="450"/>
      <c r="T121" s="92"/>
      <c r="U121" s="383"/>
      <c r="V121" s="383"/>
      <c r="W121" s="92"/>
      <c r="X121" s="478"/>
      <c r="Y121" s="383"/>
      <c r="Z121" s="499" t="str">
        <f>IFERROR(VLOOKUP(_xlfn.NUMBERVALUE(LEFT(Y121,FIND("-",Y121)-1)),A2_SaLi!$B$8:$E$507,4,0),IFERROR(VLOOKUP(LEFT(Y121,FIND("-",Y121)-1),A2_SaLi!$B$8:$E$507,4,0),""))</f>
        <v/>
      </c>
    </row>
    <row r="122" spans="2:26" x14ac:dyDescent="0.25">
      <c r="B122" s="124"/>
      <c r="C122" s="92"/>
      <c r="D122" s="92"/>
      <c r="E122" s="92"/>
      <c r="F122" s="383"/>
      <c r="G122" s="501"/>
      <c r="H122" s="92"/>
      <c r="I122" s="502"/>
      <c r="J122" s="503"/>
      <c r="K122" s="450"/>
      <c r="L122" s="92"/>
      <c r="M122" s="383"/>
      <c r="N122" s="383"/>
      <c r="O122" s="92"/>
      <c r="P122" s="383"/>
      <c r="Q122" s="92"/>
      <c r="R122" s="504"/>
      <c r="S122" s="450"/>
      <c r="T122" s="92"/>
      <c r="U122" s="383"/>
      <c r="V122" s="383"/>
      <c r="W122" s="92"/>
      <c r="X122" s="478"/>
      <c r="Y122" s="383"/>
      <c r="Z122" s="499" t="str">
        <f>IFERROR(VLOOKUP(_xlfn.NUMBERVALUE(LEFT(Y122,FIND("-",Y122)-1)),A2_SaLi!$B$8:$E$507,4,0),IFERROR(VLOOKUP(LEFT(Y122,FIND("-",Y122)-1),A2_SaLi!$B$8:$E$507,4,0),""))</f>
        <v/>
      </c>
    </row>
    <row r="123" spans="2:26" x14ac:dyDescent="0.25">
      <c r="B123" s="124"/>
      <c r="C123" s="92"/>
      <c r="D123" s="92"/>
      <c r="E123" s="92"/>
      <c r="F123" s="383"/>
      <c r="G123" s="501"/>
      <c r="H123" s="92"/>
      <c r="I123" s="502"/>
      <c r="J123" s="503"/>
      <c r="K123" s="450"/>
      <c r="L123" s="92"/>
      <c r="M123" s="383"/>
      <c r="N123" s="383"/>
      <c r="O123" s="92"/>
      <c r="P123" s="383"/>
      <c r="Q123" s="92"/>
      <c r="R123" s="504"/>
      <c r="S123" s="450"/>
      <c r="T123" s="92"/>
      <c r="U123" s="383"/>
      <c r="V123" s="383"/>
      <c r="W123" s="92"/>
      <c r="X123" s="478"/>
      <c r="Y123" s="383"/>
      <c r="Z123" s="499" t="str">
        <f>IFERROR(VLOOKUP(_xlfn.NUMBERVALUE(LEFT(Y123,FIND("-",Y123)-1)),A2_SaLi!$B$8:$E$507,4,0),IFERROR(VLOOKUP(LEFT(Y123,FIND("-",Y123)-1),A2_SaLi!$B$8:$E$507,4,0),""))</f>
        <v/>
      </c>
    </row>
    <row r="124" spans="2:26" x14ac:dyDescent="0.25">
      <c r="B124" s="124"/>
      <c r="C124" s="92"/>
      <c r="D124" s="92"/>
      <c r="E124" s="92"/>
      <c r="F124" s="383"/>
      <c r="G124" s="501"/>
      <c r="H124" s="92"/>
      <c r="I124" s="502"/>
      <c r="J124" s="503"/>
      <c r="K124" s="450"/>
      <c r="L124" s="92"/>
      <c r="M124" s="383"/>
      <c r="N124" s="383"/>
      <c r="O124" s="92"/>
      <c r="P124" s="383"/>
      <c r="Q124" s="92"/>
      <c r="R124" s="504"/>
      <c r="S124" s="450"/>
      <c r="T124" s="92"/>
      <c r="U124" s="383"/>
      <c r="V124" s="383"/>
      <c r="W124" s="92"/>
      <c r="X124" s="478"/>
      <c r="Y124" s="383"/>
      <c r="Z124" s="499" t="str">
        <f>IFERROR(VLOOKUP(_xlfn.NUMBERVALUE(LEFT(Y124,FIND("-",Y124)-1)),A2_SaLi!$B$8:$E$507,4,0),IFERROR(VLOOKUP(LEFT(Y124,FIND("-",Y124)-1),A2_SaLi!$B$8:$E$507,4,0),""))</f>
        <v/>
      </c>
    </row>
    <row r="125" spans="2:26" x14ac:dyDescent="0.25">
      <c r="B125" s="124"/>
      <c r="C125" s="92"/>
      <c r="D125" s="92"/>
      <c r="E125" s="92"/>
      <c r="F125" s="383"/>
      <c r="G125" s="501"/>
      <c r="H125" s="92"/>
      <c r="I125" s="502"/>
      <c r="J125" s="503"/>
      <c r="K125" s="450"/>
      <c r="L125" s="92"/>
      <c r="M125" s="383"/>
      <c r="N125" s="383"/>
      <c r="O125" s="92"/>
      <c r="P125" s="383"/>
      <c r="Q125" s="92"/>
      <c r="R125" s="504"/>
      <c r="S125" s="450"/>
      <c r="T125" s="92"/>
      <c r="U125" s="383"/>
      <c r="V125" s="383"/>
      <c r="W125" s="92"/>
      <c r="X125" s="478"/>
      <c r="Y125" s="383"/>
      <c r="Z125" s="499" t="str">
        <f>IFERROR(VLOOKUP(_xlfn.NUMBERVALUE(LEFT(Y125,FIND("-",Y125)-1)),A2_SaLi!$B$8:$E$507,4,0),IFERROR(VLOOKUP(LEFT(Y125,FIND("-",Y125)-1),A2_SaLi!$B$8:$E$507,4,0),""))</f>
        <v/>
      </c>
    </row>
    <row r="126" spans="2:26" x14ac:dyDescent="0.25">
      <c r="B126" s="124"/>
      <c r="C126" s="92"/>
      <c r="D126" s="92"/>
      <c r="E126" s="92"/>
      <c r="F126" s="383"/>
      <c r="G126" s="501"/>
      <c r="H126" s="92"/>
      <c r="I126" s="502"/>
      <c r="J126" s="503"/>
      <c r="K126" s="450"/>
      <c r="L126" s="92"/>
      <c r="M126" s="383"/>
      <c r="N126" s="383"/>
      <c r="O126" s="92"/>
      <c r="P126" s="383"/>
      <c r="Q126" s="92"/>
      <c r="R126" s="504"/>
      <c r="S126" s="450"/>
      <c r="T126" s="92"/>
      <c r="U126" s="383"/>
      <c r="V126" s="383"/>
      <c r="W126" s="92"/>
      <c r="X126" s="478"/>
      <c r="Y126" s="383"/>
      <c r="Z126" s="499" t="str">
        <f>IFERROR(VLOOKUP(_xlfn.NUMBERVALUE(LEFT(Y126,FIND("-",Y126)-1)),A2_SaLi!$B$8:$E$507,4,0),IFERROR(VLOOKUP(LEFT(Y126,FIND("-",Y126)-1),A2_SaLi!$B$8:$E$507,4,0),""))</f>
        <v/>
      </c>
    </row>
    <row r="127" spans="2:26" x14ac:dyDescent="0.25">
      <c r="B127" s="124"/>
      <c r="C127" s="92"/>
      <c r="D127" s="92"/>
      <c r="E127" s="92"/>
      <c r="F127" s="383"/>
      <c r="G127" s="501"/>
      <c r="H127" s="92"/>
      <c r="I127" s="502"/>
      <c r="J127" s="503"/>
      <c r="K127" s="450"/>
      <c r="L127" s="92"/>
      <c r="M127" s="383"/>
      <c r="N127" s="383"/>
      <c r="O127" s="92"/>
      <c r="P127" s="383"/>
      <c r="Q127" s="92"/>
      <c r="R127" s="504"/>
      <c r="S127" s="450"/>
      <c r="T127" s="92"/>
      <c r="U127" s="383"/>
      <c r="V127" s="383"/>
      <c r="W127" s="92"/>
      <c r="X127" s="478"/>
      <c r="Y127" s="383"/>
      <c r="Z127" s="499" t="str">
        <f>IFERROR(VLOOKUP(_xlfn.NUMBERVALUE(LEFT(Y127,FIND("-",Y127)-1)),A2_SaLi!$B$8:$E$507,4,0),IFERROR(VLOOKUP(LEFT(Y127,FIND("-",Y127)-1),A2_SaLi!$B$8:$E$507,4,0),""))</f>
        <v/>
      </c>
    </row>
    <row r="128" spans="2:26" x14ac:dyDescent="0.25">
      <c r="B128" s="124"/>
      <c r="C128" s="92"/>
      <c r="D128" s="92"/>
      <c r="E128" s="92"/>
      <c r="F128" s="383"/>
      <c r="G128" s="501"/>
      <c r="H128" s="92"/>
      <c r="I128" s="502"/>
      <c r="J128" s="503"/>
      <c r="K128" s="450"/>
      <c r="L128" s="92"/>
      <c r="M128" s="383"/>
      <c r="N128" s="383"/>
      <c r="O128" s="92"/>
      <c r="P128" s="383"/>
      <c r="Q128" s="92"/>
      <c r="R128" s="504"/>
      <c r="S128" s="450"/>
      <c r="T128" s="92"/>
      <c r="U128" s="383"/>
      <c r="V128" s="383"/>
      <c r="W128" s="92"/>
      <c r="X128" s="478"/>
      <c r="Y128" s="383"/>
      <c r="Z128" s="499" t="str">
        <f>IFERROR(VLOOKUP(_xlfn.NUMBERVALUE(LEFT(Y128,FIND("-",Y128)-1)),A2_SaLi!$B$8:$E$507,4,0),IFERROR(VLOOKUP(LEFT(Y128,FIND("-",Y128)-1),A2_SaLi!$B$8:$E$507,4,0),""))</f>
        <v/>
      </c>
    </row>
    <row r="129" spans="2:26" x14ac:dyDescent="0.25">
      <c r="B129" s="124"/>
      <c r="C129" s="92"/>
      <c r="D129" s="92"/>
      <c r="E129" s="92"/>
      <c r="F129" s="383"/>
      <c r="G129" s="501"/>
      <c r="H129" s="92"/>
      <c r="I129" s="502"/>
      <c r="J129" s="503"/>
      <c r="K129" s="450"/>
      <c r="L129" s="92"/>
      <c r="M129" s="383"/>
      <c r="N129" s="383"/>
      <c r="O129" s="92"/>
      <c r="P129" s="383"/>
      <c r="Q129" s="92"/>
      <c r="R129" s="504"/>
      <c r="S129" s="450"/>
      <c r="T129" s="92"/>
      <c r="U129" s="383"/>
      <c r="V129" s="383"/>
      <c r="W129" s="92"/>
      <c r="X129" s="478"/>
      <c r="Y129" s="383"/>
      <c r="Z129" s="499" t="str">
        <f>IFERROR(VLOOKUP(_xlfn.NUMBERVALUE(LEFT(Y129,FIND("-",Y129)-1)),A2_SaLi!$B$8:$E$507,4,0),IFERROR(VLOOKUP(LEFT(Y129,FIND("-",Y129)-1),A2_SaLi!$B$8:$E$507,4,0),""))</f>
        <v/>
      </c>
    </row>
    <row r="130" spans="2:26" x14ac:dyDescent="0.25">
      <c r="B130" s="124"/>
      <c r="C130" s="92"/>
      <c r="D130" s="92"/>
      <c r="E130" s="92"/>
      <c r="F130" s="383"/>
      <c r="G130" s="501"/>
      <c r="H130" s="92"/>
      <c r="I130" s="502"/>
      <c r="J130" s="503"/>
      <c r="K130" s="450"/>
      <c r="L130" s="92"/>
      <c r="M130" s="383"/>
      <c r="N130" s="383"/>
      <c r="O130" s="92"/>
      <c r="P130" s="383"/>
      <c r="Q130" s="92"/>
      <c r="R130" s="504"/>
      <c r="S130" s="450"/>
      <c r="T130" s="92"/>
      <c r="U130" s="383"/>
      <c r="V130" s="383"/>
      <c r="W130" s="92"/>
      <c r="X130" s="478"/>
      <c r="Y130" s="383"/>
      <c r="Z130" s="499" t="str">
        <f>IFERROR(VLOOKUP(_xlfn.NUMBERVALUE(LEFT(Y130,FIND("-",Y130)-1)),A2_SaLi!$B$8:$E$507,4,0),IFERROR(VLOOKUP(LEFT(Y130,FIND("-",Y130)-1),A2_SaLi!$B$8:$E$507,4,0),""))</f>
        <v/>
      </c>
    </row>
    <row r="131" spans="2:26" x14ac:dyDescent="0.25">
      <c r="B131" s="124"/>
      <c r="C131" s="92"/>
      <c r="D131" s="92"/>
      <c r="E131" s="92"/>
      <c r="F131" s="383"/>
      <c r="G131" s="501"/>
      <c r="H131" s="92"/>
      <c r="I131" s="502"/>
      <c r="J131" s="503"/>
      <c r="K131" s="450"/>
      <c r="L131" s="92"/>
      <c r="M131" s="383"/>
      <c r="N131" s="383"/>
      <c r="O131" s="92"/>
      <c r="P131" s="383"/>
      <c r="Q131" s="92"/>
      <c r="R131" s="504"/>
      <c r="S131" s="450"/>
      <c r="T131" s="92"/>
      <c r="U131" s="383"/>
      <c r="V131" s="383"/>
      <c r="W131" s="92"/>
      <c r="X131" s="478"/>
      <c r="Y131" s="383"/>
      <c r="Z131" s="499" t="str">
        <f>IFERROR(VLOOKUP(_xlfn.NUMBERVALUE(LEFT(Y131,FIND("-",Y131)-1)),A2_SaLi!$B$8:$E$507,4,0),IFERROR(VLOOKUP(LEFT(Y131,FIND("-",Y131)-1),A2_SaLi!$B$8:$E$507,4,0),""))</f>
        <v/>
      </c>
    </row>
    <row r="132" spans="2:26" x14ac:dyDescent="0.25">
      <c r="B132" s="124"/>
      <c r="C132" s="92"/>
      <c r="D132" s="92"/>
      <c r="E132" s="92"/>
      <c r="F132" s="383"/>
      <c r="G132" s="501"/>
      <c r="H132" s="92"/>
      <c r="I132" s="502"/>
      <c r="J132" s="503"/>
      <c r="K132" s="450"/>
      <c r="L132" s="92"/>
      <c r="M132" s="383"/>
      <c r="N132" s="383"/>
      <c r="O132" s="92"/>
      <c r="P132" s="383"/>
      <c r="Q132" s="92"/>
      <c r="R132" s="504"/>
      <c r="S132" s="450"/>
      <c r="T132" s="92"/>
      <c r="U132" s="383"/>
      <c r="V132" s="383"/>
      <c r="W132" s="92"/>
      <c r="X132" s="478"/>
      <c r="Y132" s="383"/>
      <c r="Z132" s="499" t="str">
        <f>IFERROR(VLOOKUP(_xlfn.NUMBERVALUE(LEFT(Y132,FIND("-",Y132)-1)),A2_SaLi!$B$8:$E$507,4,0),IFERROR(VLOOKUP(LEFT(Y132,FIND("-",Y132)-1),A2_SaLi!$B$8:$E$507,4,0),""))</f>
        <v/>
      </c>
    </row>
    <row r="133" spans="2:26" x14ac:dyDescent="0.25">
      <c r="B133" s="124"/>
      <c r="C133" s="92"/>
      <c r="D133" s="92"/>
      <c r="E133" s="92"/>
      <c r="F133" s="383"/>
      <c r="G133" s="501"/>
      <c r="H133" s="92"/>
      <c r="I133" s="502"/>
      <c r="J133" s="503"/>
      <c r="K133" s="450"/>
      <c r="L133" s="92"/>
      <c r="M133" s="383"/>
      <c r="N133" s="383"/>
      <c r="O133" s="92"/>
      <c r="P133" s="383"/>
      <c r="Q133" s="92"/>
      <c r="R133" s="504"/>
      <c r="S133" s="450"/>
      <c r="T133" s="92"/>
      <c r="U133" s="383"/>
      <c r="V133" s="383"/>
      <c r="W133" s="92"/>
      <c r="X133" s="478"/>
      <c r="Y133" s="383"/>
      <c r="Z133" s="499" t="str">
        <f>IFERROR(VLOOKUP(_xlfn.NUMBERVALUE(LEFT(Y133,FIND("-",Y133)-1)),A2_SaLi!$B$8:$E$507,4,0),IFERROR(VLOOKUP(LEFT(Y133,FIND("-",Y133)-1),A2_SaLi!$B$8:$E$507,4,0),""))</f>
        <v/>
      </c>
    </row>
    <row r="134" spans="2:26" x14ac:dyDescent="0.25">
      <c r="B134" s="124"/>
      <c r="C134" s="92"/>
      <c r="D134" s="92"/>
      <c r="E134" s="92"/>
      <c r="F134" s="383"/>
      <c r="G134" s="501"/>
      <c r="H134" s="92"/>
      <c r="I134" s="502"/>
      <c r="J134" s="503"/>
      <c r="K134" s="450"/>
      <c r="L134" s="92"/>
      <c r="M134" s="383"/>
      <c r="N134" s="383"/>
      <c r="O134" s="92"/>
      <c r="P134" s="383"/>
      <c r="Q134" s="92"/>
      <c r="R134" s="504"/>
      <c r="S134" s="450"/>
      <c r="T134" s="92"/>
      <c r="U134" s="383"/>
      <c r="V134" s="383"/>
      <c r="W134" s="92"/>
      <c r="X134" s="478"/>
      <c r="Y134" s="383"/>
      <c r="Z134" s="499" t="str">
        <f>IFERROR(VLOOKUP(_xlfn.NUMBERVALUE(LEFT(Y134,FIND("-",Y134)-1)),A2_SaLi!$B$8:$E$507,4,0),IFERROR(VLOOKUP(LEFT(Y134,FIND("-",Y134)-1),A2_SaLi!$B$8:$E$507,4,0),""))</f>
        <v/>
      </c>
    </row>
    <row r="135" spans="2:26" x14ac:dyDescent="0.25">
      <c r="B135" s="124"/>
      <c r="C135" s="92"/>
      <c r="D135" s="92"/>
      <c r="E135" s="92"/>
      <c r="F135" s="383"/>
      <c r="G135" s="501"/>
      <c r="H135" s="92"/>
      <c r="I135" s="502"/>
      <c r="J135" s="503"/>
      <c r="K135" s="450"/>
      <c r="L135" s="92"/>
      <c r="M135" s="383"/>
      <c r="N135" s="383"/>
      <c r="O135" s="92"/>
      <c r="P135" s="383"/>
      <c r="Q135" s="92"/>
      <c r="R135" s="504"/>
      <c r="S135" s="450"/>
      <c r="T135" s="92"/>
      <c r="U135" s="383"/>
      <c r="V135" s="383"/>
      <c r="W135" s="92"/>
      <c r="X135" s="478"/>
      <c r="Y135" s="383"/>
      <c r="Z135" s="499" t="str">
        <f>IFERROR(VLOOKUP(_xlfn.NUMBERVALUE(LEFT(Y135,FIND("-",Y135)-1)),A2_SaLi!$B$8:$E$507,4,0),IFERROR(VLOOKUP(LEFT(Y135,FIND("-",Y135)-1),A2_SaLi!$B$8:$E$507,4,0),""))</f>
        <v/>
      </c>
    </row>
    <row r="136" spans="2:26" x14ac:dyDescent="0.25">
      <c r="B136" s="124"/>
      <c r="C136" s="92"/>
      <c r="D136" s="92"/>
      <c r="E136" s="92"/>
      <c r="F136" s="383"/>
      <c r="G136" s="501"/>
      <c r="H136" s="92"/>
      <c r="I136" s="502"/>
      <c r="J136" s="503"/>
      <c r="K136" s="450"/>
      <c r="L136" s="92"/>
      <c r="M136" s="383"/>
      <c r="N136" s="383"/>
      <c r="O136" s="92"/>
      <c r="P136" s="383"/>
      <c r="Q136" s="92"/>
      <c r="R136" s="504"/>
      <c r="S136" s="450"/>
      <c r="T136" s="92"/>
      <c r="U136" s="383"/>
      <c r="V136" s="383"/>
      <c r="W136" s="92"/>
      <c r="X136" s="478"/>
      <c r="Y136" s="383"/>
      <c r="Z136" s="499" t="str">
        <f>IFERROR(VLOOKUP(_xlfn.NUMBERVALUE(LEFT(Y136,FIND("-",Y136)-1)),A2_SaLi!$B$8:$E$507,4,0),IFERROR(VLOOKUP(LEFT(Y136,FIND("-",Y136)-1),A2_SaLi!$B$8:$E$507,4,0),""))</f>
        <v/>
      </c>
    </row>
    <row r="137" spans="2:26" x14ac:dyDescent="0.25">
      <c r="B137" s="124"/>
      <c r="C137" s="92"/>
      <c r="D137" s="92"/>
      <c r="E137" s="92"/>
      <c r="F137" s="383"/>
      <c r="G137" s="501"/>
      <c r="H137" s="92"/>
      <c r="I137" s="502"/>
      <c r="J137" s="503"/>
      <c r="K137" s="450"/>
      <c r="L137" s="92"/>
      <c r="M137" s="383"/>
      <c r="N137" s="383"/>
      <c r="O137" s="92"/>
      <c r="P137" s="383"/>
      <c r="Q137" s="92"/>
      <c r="R137" s="504"/>
      <c r="S137" s="450"/>
      <c r="T137" s="92"/>
      <c r="U137" s="383"/>
      <c r="V137" s="383"/>
      <c r="W137" s="92"/>
      <c r="X137" s="478"/>
      <c r="Y137" s="383"/>
      <c r="Z137" s="499" t="str">
        <f>IFERROR(VLOOKUP(_xlfn.NUMBERVALUE(LEFT(Y137,FIND("-",Y137)-1)),A2_SaLi!$B$8:$E$507,4,0),IFERROR(VLOOKUP(LEFT(Y137,FIND("-",Y137)-1),A2_SaLi!$B$8:$E$507,4,0),""))</f>
        <v/>
      </c>
    </row>
    <row r="138" spans="2:26" x14ac:dyDescent="0.25">
      <c r="B138" s="124"/>
      <c r="C138" s="92"/>
      <c r="D138" s="92"/>
      <c r="E138" s="92"/>
      <c r="F138" s="383"/>
      <c r="G138" s="501"/>
      <c r="H138" s="92"/>
      <c r="I138" s="502"/>
      <c r="J138" s="503"/>
      <c r="K138" s="450"/>
      <c r="L138" s="92"/>
      <c r="M138" s="383"/>
      <c r="N138" s="383"/>
      <c r="O138" s="92"/>
      <c r="P138" s="383"/>
      <c r="Q138" s="92"/>
      <c r="R138" s="504"/>
      <c r="S138" s="450"/>
      <c r="T138" s="92"/>
      <c r="U138" s="383"/>
      <c r="V138" s="383"/>
      <c r="W138" s="92"/>
      <c r="X138" s="478"/>
      <c r="Y138" s="383"/>
      <c r="Z138" s="499" t="str">
        <f>IFERROR(VLOOKUP(_xlfn.NUMBERVALUE(LEFT(Y138,FIND("-",Y138)-1)),A2_SaLi!$B$8:$E$507,4,0),IFERROR(VLOOKUP(LEFT(Y138,FIND("-",Y138)-1),A2_SaLi!$B$8:$E$507,4,0),""))</f>
        <v/>
      </c>
    </row>
    <row r="139" spans="2:26" x14ac:dyDescent="0.25">
      <c r="B139" s="124"/>
      <c r="C139" s="92"/>
      <c r="D139" s="92"/>
      <c r="E139" s="92"/>
      <c r="F139" s="383"/>
      <c r="G139" s="501"/>
      <c r="H139" s="92"/>
      <c r="I139" s="502"/>
      <c r="J139" s="503"/>
      <c r="K139" s="450"/>
      <c r="L139" s="92"/>
      <c r="M139" s="383"/>
      <c r="N139" s="383"/>
      <c r="O139" s="92"/>
      <c r="P139" s="383"/>
      <c r="Q139" s="92"/>
      <c r="R139" s="504"/>
      <c r="S139" s="450"/>
      <c r="T139" s="92"/>
      <c r="U139" s="383"/>
      <c r="V139" s="383"/>
      <c r="W139" s="92"/>
      <c r="X139" s="478"/>
      <c r="Y139" s="383"/>
      <c r="Z139" s="499" t="str">
        <f>IFERROR(VLOOKUP(_xlfn.NUMBERVALUE(LEFT(Y139,FIND("-",Y139)-1)),A2_SaLi!$B$8:$E$507,4,0),IFERROR(VLOOKUP(LEFT(Y139,FIND("-",Y139)-1),A2_SaLi!$B$8:$E$507,4,0),""))</f>
        <v/>
      </c>
    </row>
    <row r="140" spans="2:26" x14ac:dyDescent="0.25">
      <c r="B140" s="124"/>
      <c r="C140" s="92"/>
      <c r="D140" s="92"/>
      <c r="E140" s="92"/>
      <c r="F140" s="383"/>
      <c r="G140" s="501"/>
      <c r="H140" s="92"/>
      <c r="I140" s="502"/>
      <c r="J140" s="503"/>
      <c r="K140" s="450"/>
      <c r="L140" s="92"/>
      <c r="M140" s="383"/>
      <c r="N140" s="383"/>
      <c r="O140" s="92"/>
      <c r="P140" s="383"/>
      <c r="Q140" s="92"/>
      <c r="R140" s="504"/>
      <c r="S140" s="450"/>
      <c r="T140" s="92"/>
      <c r="U140" s="383"/>
      <c r="V140" s="383"/>
      <c r="W140" s="92"/>
      <c r="X140" s="478"/>
      <c r="Y140" s="383"/>
      <c r="Z140" s="499" t="str">
        <f>IFERROR(VLOOKUP(_xlfn.NUMBERVALUE(LEFT(Y140,FIND("-",Y140)-1)),A2_SaLi!$B$8:$E$507,4,0),IFERROR(VLOOKUP(LEFT(Y140,FIND("-",Y140)-1),A2_SaLi!$B$8:$E$507,4,0),""))</f>
        <v/>
      </c>
    </row>
    <row r="141" spans="2:26" x14ac:dyDescent="0.25">
      <c r="B141" s="124"/>
      <c r="C141" s="92"/>
      <c r="D141" s="92"/>
      <c r="E141" s="92"/>
      <c r="F141" s="383"/>
      <c r="G141" s="501"/>
      <c r="H141" s="92"/>
      <c r="I141" s="502"/>
      <c r="J141" s="503"/>
      <c r="K141" s="450"/>
      <c r="L141" s="92"/>
      <c r="M141" s="383"/>
      <c r="N141" s="383"/>
      <c r="O141" s="92"/>
      <c r="P141" s="383"/>
      <c r="Q141" s="92"/>
      <c r="R141" s="504"/>
      <c r="S141" s="450"/>
      <c r="T141" s="92"/>
      <c r="U141" s="383"/>
      <c r="V141" s="383"/>
      <c r="W141" s="92"/>
      <c r="X141" s="478"/>
      <c r="Y141" s="383"/>
      <c r="Z141" s="499" t="str">
        <f>IFERROR(VLOOKUP(_xlfn.NUMBERVALUE(LEFT(Y141,FIND("-",Y141)-1)),A2_SaLi!$B$8:$E$507,4,0),IFERROR(VLOOKUP(LEFT(Y141,FIND("-",Y141)-1),A2_SaLi!$B$8:$E$507,4,0),""))</f>
        <v/>
      </c>
    </row>
    <row r="142" spans="2:26" x14ac:dyDescent="0.25">
      <c r="B142" s="124"/>
      <c r="C142" s="92"/>
      <c r="D142" s="92"/>
      <c r="E142" s="92"/>
      <c r="F142" s="383"/>
      <c r="G142" s="501"/>
      <c r="H142" s="92"/>
      <c r="I142" s="502"/>
      <c r="J142" s="503"/>
      <c r="K142" s="450"/>
      <c r="L142" s="92"/>
      <c r="M142" s="383"/>
      <c r="N142" s="383"/>
      <c r="O142" s="92"/>
      <c r="P142" s="383"/>
      <c r="Q142" s="92"/>
      <c r="R142" s="504"/>
      <c r="S142" s="450"/>
      <c r="T142" s="92"/>
      <c r="U142" s="383"/>
      <c r="V142" s="383"/>
      <c r="W142" s="92"/>
      <c r="X142" s="478"/>
      <c r="Y142" s="383"/>
      <c r="Z142" s="499" t="str">
        <f>IFERROR(VLOOKUP(_xlfn.NUMBERVALUE(LEFT(Y142,FIND("-",Y142)-1)),A2_SaLi!$B$8:$E$507,4,0),IFERROR(VLOOKUP(LEFT(Y142,FIND("-",Y142)-1),A2_SaLi!$B$8:$E$507,4,0),""))</f>
        <v/>
      </c>
    </row>
    <row r="143" spans="2:26" x14ac:dyDescent="0.25">
      <c r="B143" s="124"/>
      <c r="C143" s="92"/>
      <c r="D143" s="92"/>
      <c r="E143" s="92"/>
      <c r="F143" s="383"/>
      <c r="G143" s="501"/>
      <c r="H143" s="92"/>
      <c r="I143" s="502"/>
      <c r="J143" s="503"/>
      <c r="K143" s="450"/>
      <c r="L143" s="92"/>
      <c r="M143" s="383"/>
      <c r="N143" s="383"/>
      <c r="O143" s="92"/>
      <c r="P143" s="383"/>
      <c r="Q143" s="92"/>
      <c r="R143" s="504"/>
      <c r="S143" s="450"/>
      <c r="T143" s="92"/>
      <c r="U143" s="383"/>
      <c r="V143" s="383"/>
      <c r="W143" s="92"/>
      <c r="X143" s="478"/>
      <c r="Y143" s="383"/>
      <c r="Z143" s="499" t="str">
        <f>IFERROR(VLOOKUP(_xlfn.NUMBERVALUE(LEFT(Y143,FIND("-",Y143)-1)),A2_SaLi!$B$8:$E$507,4,0),IFERROR(VLOOKUP(LEFT(Y143,FIND("-",Y143)-1),A2_SaLi!$B$8:$E$507,4,0),""))</f>
        <v/>
      </c>
    </row>
    <row r="144" spans="2:26" x14ac:dyDescent="0.25">
      <c r="B144" s="124"/>
      <c r="C144" s="92"/>
      <c r="D144" s="92"/>
      <c r="E144" s="92"/>
      <c r="F144" s="383"/>
      <c r="G144" s="501"/>
      <c r="H144" s="92"/>
      <c r="I144" s="502"/>
      <c r="J144" s="503"/>
      <c r="K144" s="450"/>
      <c r="L144" s="92"/>
      <c r="M144" s="383"/>
      <c r="N144" s="383"/>
      <c r="O144" s="92"/>
      <c r="P144" s="383"/>
      <c r="Q144" s="92"/>
      <c r="R144" s="504"/>
      <c r="S144" s="450"/>
      <c r="T144" s="92"/>
      <c r="U144" s="383"/>
      <c r="V144" s="383"/>
      <c r="W144" s="92"/>
      <c r="X144" s="478"/>
      <c r="Y144" s="383"/>
      <c r="Z144" s="499" t="str">
        <f>IFERROR(VLOOKUP(_xlfn.NUMBERVALUE(LEFT(Y144,FIND("-",Y144)-1)),A2_SaLi!$B$8:$E$507,4,0),IFERROR(VLOOKUP(LEFT(Y144,FIND("-",Y144)-1),A2_SaLi!$B$8:$E$507,4,0),""))</f>
        <v/>
      </c>
    </row>
    <row r="145" spans="2:26" x14ac:dyDescent="0.25">
      <c r="B145" s="124"/>
      <c r="C145" s="92"/>
      <c r="D145" s="92"/>
      <c r="E145" s="92"/>
      <c r="F145" s="383"/>
      <c r="G145" s="501"/>
      <c r="H145" s="92"/>
      <c r="I145" s="502"/>
      <c r="J145" s="503"/>
      <c r="K145" s="450"/>
      <c r="L145" s="92"/>
      <c r="M145" s="383"/>
      <c r="N145" s="383"/>
      <c r="O145" s="92"/>
      <c r="P145" s="383"/>
      <c r="Q145" s="92"/>
      <c r="R145" s="504"/>
      <c r="S145" s="450"/>
      <c r="T145" s="92"/>
      <c r="U145" s="383"/>
      <c r="V145" s="383"/>
      <c r="W145" s="92"/>
      <c r="X145" s="478"/>
      <c r="Y145" s="383"/>
      <c r="Z145" s="499" t="str">
        <f>IFERROR(VLOOKUP(_xlfn.NUMBERVALUE(LEFT(Y145,FIND("-",Y145)-1)),A2_SaLi!$B$8:$E$507,4,0),IFERROR(VLOOKUP(LEFT(Y145,FIND("-",Y145)-1),A2_SaLi!$B$8:$E$507,4,0),""))</f>
        <v/>
      </c>
    </row>
    <row r="146" spans="2:26" x14ac:dyDescent="0.25">
      <c r="B146" s="124"/>
      <c r="C146" s="92"/>
      <c r="D146" s="92"/>
      <c r="E146" s="92"/>
      <c r="F146" s="383"/>
      <c r="G146" s="501"/>
      <c r="H146" s="92"/>
      <c r="I146" s="502"/>
      <c r="J146" s="503"/>
      <c r="K146" s="450"/>
      <c r="L146" s="92"/>
      <c r="M146" s="383"/>
      <c r="N146" s="383"/>
      <c r="O146" s="92"/>
      <c r="P146" s="383"/>
      <c r="Q146" s="92"/>
      <c r="R146" s="504"/>
      <c r="S146" s="450"/>
      <c r="T146" s="92"/>
      <c r="U146" s="383"/>
      <c r="V146" s="383"/>
      <c r="W146" s="92"/>
      <c r="X146" s="478"/>
      <c r="Y146" s="383"/>
      <c r="Z146" s="499" t="str">
        <f>IFERROR(VLOOKUP(_xlfn.NUMBERVALUE(LEFT(Y146,FIND("-",Y146)-1)),A2_SaLi!$B$8:$E$507,4,0),IFERROR(VLOOKUP(LEFT(Y146,FIND("-",Y146)-1),A2_SaLi!$B$8:$E$507,4,0),""))</f>
        <v/>
      </c>
    </row>
    <row r="147" spans="2:26" x14ac:dyDescent="0.25">
      <c r="B147" s="124"/>
      <c r="C147" s="92"/>
      <c r="D147" s="92"/>
      <c r="E147" s="92"/>
      <c r="F147" s="383"/>
      <c r="G147" s="501"/>
      <c r="H147" s="92"/>
      <c r="I147" s="502"/>
      <c r="J147" s="503"/>
      <c r="K147" s="450"/>
      <c r="L147" s="92"/>
      <c r="M147" s="383"/>
      <c r="N147" s="383"/>
      <c r="O147" s="92"/>
      <c r="P147" s="383"/>
      <c r="Q147" s="92"/>
      <c r="R147" s="504"/>
      <c r="S147" s="450"/>
      <c r="T147" s="92"/>
      <c r="U147" s="383"/>
      <c r="V147" s="383"/>
      <c r="W147" s="92"/>
      <c r="X147" s="478"/>
      <c r="Y147" s="383"/>
      <c r="Z147" s="499" t="str">
        <f>IFERROR(VLOOKUP(_xlfn.NUMBERVALUE(LEFT(Y147,FIND("-",Y147)-1)),A2_SaLi!$B$8:$E$507,4,0),IFERROR(VLOOKUP(LEFT(Y147,FIND("-",Y147)-1),A2_SaLi!$B$8:$E$507,4,0),""))</f>
        <v/>
      </c>
    </row>
    <row r="148" spans="2:26" x14ac:dyDescent="0.25">
      <c r="B148" s="124"/>
      <c r="C148" s="92"/>
      <c r="D148" s="92"/>
      <c r="E148" s="92"/>
      <c r="F148" s="383"/>
      <c r="G148" s="501"/>
      <c r="H148" s="92"/>
      <c r="I148" s="502"/>
      <c r="J148" s="503"/>
      <c r="K148" s="450"/>
      <c r="L148" s="92"/>
      <c r="M148" s="383"/>
      <c r="N148" s="383"/>
      <c r="O148" s="92"/>
      <c r="P148" s="383"/>
      <c r="Q148" s="92"/>
      <c r="R148" s="504"/>
      <c r="S148" s="450"/>
      <c r="T148" s="92"/>
      <c r="U148" s="383"/>
      <c r="V148" s="383"/>
      <c r="W148" s="92"/>
      <c r="X148" s="478"/>
      <c r="Y148" s="383"/>
      <c r="Z148" s="499" t="str">
        <f>IFERROR(VLOOKUP(_xlfn.NUMBERVALUE(LEFT(Y148,FIND("-",Y148)-1)),A2_SaLi!$B$8:$E$507,4,0),IFERROR(VLOOKUP(LEFT(Y148,FIND("-",Y148)-1),A2_SaLi!$B$8:$E$507,4,0),""))</f>
        <v/>
      </c>
    </row>
    <row r="149" spans="2:26" x14ac:dyDescent="0.25">
      <c r="B149" s="124"/>
      <c r="C149" s="92"/>
      <c r="D149" s="92"/>
      <c r="E149" s="92"/>
      <c r="F149" s="383"/>
      <c r="G149" s="501"/>
      <c r="H149" s="92"/>
      <c r="I149" s="502"/>
      <c r="J149" s="503"/>
      <c r="K149" s="450"/>
      <c r="L149" s="92"/>
      <c r="M149" s="383"/>
      <c r="N149" s="383"/>
      <c r="O149" s="92"/>
      <c r="P149" s="383"/>
      <c r="Q149" s="92"/>
      <c r="R149" s="504"/>
      <c r="S149" s="450"/>
      <c r="T149" s="92"/>
      <c r="U149" s="383"/>
      <c r="V149" s="383"/>
      <c r="W149" s="92"/>
      <c r="X149" s="478"/>
      <c r="Y149" s="383"/>
      <c r="Z149" s="499" t="str">
        <f>IFERROR(VLOOKUP(_xlfn.NUMBERVALUE(LEFT(Y149,FIND("-",Y149)-1)),A2_SaLi!$B$8:$E$507,4,0),IFERROR(VLOOKUP(LEFT(Y149,FIND("-",Y149)-1),A2_SaLi!$B$8:$E$507,4,0),""))</f>
        <v/>
      </c>
    </row>
    <row r="150" spans="2:26" x14ac:dyDescent="0.25">
      <c r="B150" s="124"/>
      <c r="C150" s="92"/>
      <c r="D150" s="92"/>
      <c r="E150" s="92"/>
      <c r="F150" s="383"/>
      <c r="G150" s="501"/>
      <c r="H150" s="92"/>
      <c r="I150" s="502"/>
      <c r="J150" s="503"/>
      <c r="K150" s="450"/>
      <c r="L150" s="92"/>
      <c r="M150" s="383"/>
      <c r="N150" s="383"/>
      <c r="O150" s="92"/>
      <c r="P150" s="383"/>
      <c r="Q150" s="92"/>
      <c r="R150" s="504"/>
      <c r="S150" s="450"/>
      <c r="T150" s="92"/>
      <c r="U150" s="383"/>
      <c r="V150" s="383"/>
      <c r="W150" s="92"/>
      <c r="X150" s="478"/>
      <c r="Y150" s="383"/>
      <c r="Z150" s="499" t="str">
        <f>IFERROR(VLOOKUP(_xlfn.NUMBERVALUE(LEFT(Y150,FIND("-",Y150)-1)),A2_SaLi!$B$8:$E$507,4,0),IFERROR(VLOOKUP(LEFT(Y150,FIND("-",Y150)-1),A2_SaLi!$B$8:$E$507,4,0),""))</f>
        <v/>
      </c>
    </row>
    <row r="151" spans="2:26" x14ac:dyDescent="0.25">
      <c r="B151" s="124"/>
      <c r="C151" s="92"/>
      <c r="D151" s="92"/>
      <c r="E151" s="92"/>
      <c r="F151" s="383"/>
      <c r="G151" s="501"/>
      <c r="H151" s="92"/>
      <c r="I151" s="502"/>
      <c r="J151" s="503"/>
      <c r="K151" s="450"/>
      <c r="L151" s="92"/>
      <c r="M151" s="383"/>
      <c r="N151" s="383"/>
      <c r="O151" s="92"/>
      <c r="P151" s="383"/>
      <c r="Q151" s="92"/>
      <c r="R151" s="504"/>
      <c r="S151" s="450"/>
      <c r="T151" s="92"/>
      <c r="U151" s="383"/>
      <c r="V151" s="383"/>
      <c r="W151" s="92"/>
      <c r="X151" s="478"/>
      <c r="Y151" s="383"/>
      <c r="Z151" s="499" t="str">
        <f>IFERROR(VLOOKUP(_xlfn.NUMBERVALUE(LEFT(Y151,FIND("-",Y151)-1)),A2_SaLi!$B$8:$E$507,4,0),IFERROR(VLOOKUP(LEFT(Y151,FIND("-",Y151)-1),A2_SaLi!$B$8:$E$507,4,0),""))</f>
        <v/>
      </c>
    </row>
    <row r="152" spans="2:26" x14ac:dyDescent="0.25">
      <c r="B152" s="124"/>
      <c r="C152" s="92"/>
      <c r="D152" s="92"/>
      <c r="E152" s="92"/>
      <c r="F152" s="383"/>
      <c r="G152" s="501"/>
      <c r="H152" s="92"/>
      <c r="I152" s="502"/>
      <c r="J152" s="503"/>
      <c r="K152" s="450"/>
      <c r="L152" s="92"/>
      <c r="M152" s="383"/>
      <c r="N152" s="383"/>
      <c r="O152" s="92"/>
      <c r="P152" s="383"/>
      <c r="Q152" s="92"/>
      <c r="R152" s="504"/>
      <c r="S152" s="450"/>
      <c r="T152" s="92"/>
      <c r="U152" s="383"/>
      <c r="V152" s="383"/>
      <c r="W152" s="92"/>
      <c r="X152" s="478"/>
      <c r="Y152" s="383"/>
      <c r="Z152" s="499" t="str">
        <f>IFERROR(VLOOKUP(_xlfn.NUMBERVALUE(LEFT(Y152,FIND("-",Y152)-1)),A2_SaLi!$B$8:$E$507,4,0),IFERROR(VLOOKUP(LEFT(Y152,FIND("-",Y152)-1),A2_SaLi!$B$8:$E$507,4,0),""))</f>
        <v/>
      </c>
    </row>
    <row r="153" spans="2:26" x14ac:dyDescent="0.25">
      <c r="B153" s="124"/>
      <c r="C153" s="92"/>
      <c r="D153" s="92"/>
      <c r="E153" s="92"/>
      <c r="F153" s="383"/>
      <c r="G153" s="501"/>
      <c r="H153" s="92"/>
      <c r="I153" s="502"/>
      <c r="J153" s="503"/>
      <c r="K153" s="450"/>
      <c r="L153" s="92"/>
      <c r="M153" s="383"/>
      <c r="N153" s="383"/>
      <c r="O153" s="92"/>
      <c r="P153" s="383"/>
      <c r="Q153" s="92"/>
      <c r="R153" s="504"/>
      <c r="S153" s="450"/>
      <c r="T153" s="92"/>
      <c r="U153" s="383"/>
      <c r="V153" s="383"/>
      <c r="W153" s="92"/>
      <c r="X153" s="478"/>
      <c r="Y153" s="383"/>
      <c r="Z153" s="499" t="str">
        <f>IFERROR(VLOOKUP(_xlfn.NUMBERVALUE(LEFT(Y153,FIND("-",Y153)-1)),A2_SaLi!$B$8:$E$507,4,0),IFERROR(VLOOKUP(LEFT(Y153,FIND("-",Y153)-1),A2_SaLi!$B$8:$E$507,4,0),""))</f>
        <v/>
      </c>
    </row>
    <row r="154" spans="2:26" x14ac:dyDescent="0.25">
      <c r="B154" s="124"/>
      <c r="C154" s="92"/>
      <c r="D154" s="92"/>
      <c r="E154" s="92"/>
      <c r="F154" s="383"/>
      <c r="G154" s="501"/>
      <c r="H154" s="92"/>
      <c r="I154" s="502"/>
      <c r="J154" s="503"/>
      <c r="K154" s="450"/>
      <c r="L154" s="92"/>
      <c r="M154" s="383"/>
      <c r="N154" s="383"/>
      <c r="O154" s="92"/>
      <c r="P154" s="383"/>
      <c r="Q154" s="92"/>
      <c r="R154" s="504"/>
      <c r="S154" s="450"/>
      <c r="T154" s="92"/>
      <c r="U154" s="383"/>
      <c r="V154" s="383"/>
      <c r="W154" s="92"/>
      <c r="X154" s="478"/>
      <c r="Y154" s="383"/>
      <c r="Z154" s="499" t="str">
        <f>IFERROR(VLOOKUP(_xlfn.NUMBERVALUE(LEFT(Y154,FIND("-",Y154)-1)),A2_SaLi!$B$8:$E$507,4,0),IFERROR(VLOOKUP(LEFT(Y154,FIND("-",Y154)-1),A2_SaLi!$B$8:$E$507,4,0),""))</f>
        <v/>
      </c>
    </row>
    <row r="155" spans="2:26" x14ac:dyDescent="0.25">
      <c r="B155" s="124"/>
      <c r="C155" s="92"/>
      <c r="D155" s="92"/>
      <c r="E155" s="92"/>
      <c r="F155" s="383"/>
      <c r="G155" s="501"/>
      <c r="H155" s="92"/>
      <c r="I155" s="502"/>
      <c r="J155" s="503"/>
      <c r="K155" s="450"/>
      <c r="L155" s="92"/>
      <c r="M155" s="383"/>
      <c r="N155" s="383"/>
      <c r="O155" s="92"/>
      <c r="P155" s="383"/>
      <c r="Q155" s="92"/>
      <c r="R155" s="504"/>
      <c r="S155" s="450"/>
      <c r="T155" s="92"/>
      <c r="U155" s="383"/>
      <c r="V155" s="383"/>
      <c r="W155" s="92"/>
      <c r="X155" s="478"/>
      <c r="Y155" s="383"/>
      <c r="Z155" s="499" t="str">
        <f>IFERROR(VLOOKUP(_xlfn.NUMBERVALUE(LEFT(Y155,FIND("-",Y155)-1)),A2_SaLi!$B$8:$E$507,4,0),IFERROR(VLOOKUP(LEFT(Y155,FIND("-",Y155)-1),A2_SaLi!$B$8:$E$507,4,0),""))</f>
        <v/>
      </c>
    </row>
    <row r="156" spans="2:26" x14ac:dyDescent="0.25">
      <c r="B156" s="124"/>
      <c r="C156" s="92"/>
      <c r="D156" s="92"/>
      <c r="E156" s="92"/>
      <c r="F156" s="383"/>
      <c r="G156" s="501"/>
      <c r="H156" s="92"/>
      <c r="I156" s="502"/>
      <c r="J156" s="503"/>
      <c r="K156" s="450"/>
      <c r="L156" s="92"/>
      <c r="M156" s="383"/>
      <c r="N156" s="383"/>
      <c r="O156" s="92"/>
      <c r="P156" s="383"/>
      <c r="Q156" s="92"/>
      <c r="R156" s="504"/>
      <c r="S156" s="450"/>
      <c r="T156" s="92"/>
      <c r="U156" s="383"/>
      <c r="V156" s="383"/>
      <c r="W156" s="92"/>
      <c r="X156" s="478"/>
      <c r="Y156" s="383"/>
      <c r="Z156" s="499" t="str">
        <f>IFERROR(VLOOKUP(_xlfn.NUMBERVALUE(LEFT(Y156,FIND("-",Y156)-1)),A2_SaLi!$B$8:$E$507,4,0),IFERROR(VLOOKUP(LEFT(Y156,FIND("-",Y156)-1),A2_SaLi!$B$8:$E$507,4,0),""))</f>
        <v/>
      </c>
    </row>
    <row r="157" spans="2:26" x14ac:dyDescent="0.25">
      <c r="B157" s="124"/>
      <c r="C157" s="92"/>
      <c r="D157" s="92"/>
      <c r="E157" s="92"/>
      <c r="F157" s="383"/>
      <c r="G157" s="501"/>
      <c r="H157" s="92"/>
      <c r="I157" s="502"/>
      <c r="J157" s="503"/>
      <c r="K157" s="450"/>
      <c r="L157" s="92"/>
      <c r="M157" s="383"/>
      <c r="N157" s="383"/>
      <c r="O157" s="92"/>
      <c r="P157" s="383"/>
      <c r="Q157" s="92"/>
      <c r="R157" s="504"/>
      <c r="S157" s="450"/>
      <c r="T157" s="92"/>
      <c r="U157" s="383"/>
      <c r="V157" s="383"/>
      <c r="W157" s="92"/>
      <c r="X157" s="478"/>
      <c r="Y157" s="383"/>
      <c r="Z157" s="499" t="str">
        <f>IFERROR(VLOOKUP(_xlfn.NUMBERVALUE(LEFT(Y157,FIND("-",Y157)-1)),A2_SaLi!$B$8:$E$507,4,0),IFERROR(VLOOKUP(LEFT(Y157,FIND("-",Y157)-1),A2_SaLi!$B$8:$E$507,4,0),""))</f>
        <v/>
      </c>
    </row>
    <row r="158" spans="2:26" x14ac:dyDescent="0.25">
      <c r="B158" s="124"/>
      <c r="C158" s="92"/>
      <c r="D158" s="92"/>
      <c r="E158" s="92"/>
      <c r="F158" s="383"/>
      <c r="G158" s="501"/>
      <c r="H158" s="92"/>
      <c r="I158" s="502"/>
      <c r="J158" s="503"/>
      <c r="K158" s="450"/>
      <c r="L158" s="92"/>
      <c r="M158" s="383"/>
      <c r="N158" s="383"/>
      <c r="O158" s="92"/>
      <c r="P158" s="383"/>
      <c r="Q158" s="92"/>
      <c r="R158" s="504"/>
      <c r="S158" s="450"/>
      <c r="T158" s="92"/>
      <c r="U158" s="383"/>
      <c r="V158" s="383"/>
      <c r="W158" s="92"/>
      <c r="X158" s="478"/>
      <c r="Y158" s="383"/>
      <c r="Z158" s="499" t="str">
        <f>IFERROR(VLOOKUP(_xlfn.NUMBERVALUE(LEFT(Y158,FIND("-",Y158)-1)),A2_SaLi!$B$8:$E$507,4,0),IFERROR(VLOOKUP(LEFT(Y158,FIND("-",Y158)-1),A2_SaLi!$B$8:$E$507,4,0),""))</f>
        <v/>
      </c>
    </row>
    <row r="159" spans="2:26" x14ac:dyDescent="0.25">
      <c r="B159" s="124"/>
      <c r="C159" s="92"/>
      <c r="D159" s="92"/>
      <c r="E159" s="92"/>
      <c r="F159" s="383"/>
      <c r="G159" s="501"/>
      <c r="H159" s="92"/>
      <c r="I159" s="502"/>
      <c r="J159" s="503"/>
      <c r="K159" s="450"/>
      <c r="L159" s="92"/>
      <c r="M159" s="383"/>
      <c r="N159" s="383"/>
      <c r="O159" s="92"/>
      <c r="P159" s="383"/>
      <c r="Q159" s="92"/>
      <c r="R159" s="504"/>
      <c r="S159" s="450"/>
      <c r="T159" s="92"/>
      <c r="U159" s="383"/>
      <c r="V159" s="383"/>
      <c r="W159" s="92"/>
      <c r="X159" s="478"/>
      <c r="Y159" s="383"/>
      <c r="Z159" s="499" t="str">
        <f>IFERROR(VLOOKUP(_xlfn.NUMBERVALUE(LEFT(Y159,FIND("-",Y159)-1)),A2_SaLi!$B$8:$E$507,4,0),IFERROR(VLOOKUP(LEFT(Y159,FIND("-",Y159)-1),A2_SaLi!$B$8:$E$507,4,0),""))</f>
        <v/>
      </c>
    </row>
    <row r="160" spans="2:26" x14ac:dyDescent="0.25">
      <c r="B160" s="124"/>
      <c r="C160" s="92"/>
      <c r="D160" s="92"/>
      <c r="E160" s="92"/>
      <c r="F160" s="383"/>
      <c r="G160" s="501"/>
      <c r="H160" s="92"/>
      <c r="I160" s="502"/>
      <c r="J160" s="503"/>
      <c r="K160" s="450"/>
      <c r="L160" s="92"/>
      <c r="M160" s="383"/>
      <c r="N160" s="383"/>
      <c r="O160" s="92"/>
      <c r="P160" s="383"/>
      <c r="Q160" s="92"/>
      <c r="R160" s="504"/>
      <c r="S160" s="450"/>
      <c r="T160" s="92"/>
      <c r="U160" s="383"/>
      <c r="V160" s="383"/>
      <c r="W160" s="92"/>
      <c r="X160" s="478"/>
      <c r="Y160" s="383"/>
      <c r="Z160" s="499" t="str">
        <f>IFERROR(VLOOKUP(_xlfn.NUMBERVALUE(LEFT(Y160,FIND("-",Y160)-1)),A2_SaLi!$B$8:$E$507,4,0),IFERROR(VLOOKUP(LEFT(Y160,FIND("-",Y160)-1),A2_SaLi!$B$8:$E$507,4,0),""))</f>
        <v/>
      </c>
    </row>
    <row r="161" spans="2:26" x14ac:dyDescent="0.25">
      <c r="B161" s="124"/>
      <c r="C161" s="92"/>
      <c r="D161" s="92"/>
      <c r="E161" s="92"/>
      <c r="F161" s="383"/>
      <c r="G161" s="501"/>
      <c r="H161" s="92"/>
      <c r="I161" s="502"/>
      <c r="J161" s="503"/>
      <c r="K161" s="450"/>
      <c r="L161" s="92"/>
      <c r="M161" s="383"/>
      <c r="N161" s="383"/>
      <c r="O161" s="92"/>
      <c r="P161" s="383"/>
      <c r="Q161" s="92"/>
      <c r="R161" s="504"/>
      <c r="S161" s="450"/>
      <c r="T161" s="92"/>
      <c r="U161" s="383"/>
      <c r="V161" s="383"/>
      <c r="W161" s="92"/>
      <c r="X161" s="478"/>
      <c r="Y161" s="383"/>
      <c r="Z161" s="499" t="str">
        <f>IFERROR(VLOOKUP(_xlfn.NUMBERVALUE(LEFT(Y161,FIND("-",Y161)-1)),A2_SaLi!$B$8:$E$507,4,0),IFERROR(VLOOKUP(LEFT(Y161,FIND("-",Y161)-1),A2_SaLi!$B$8:$E$507,4,0),""))</f>
        <v/>
      </c>
    </row>
    <row r="162" spans="2:26" x14ac:dyDescent="0.25">
      <c r="B162" s="124"/>
      <c r="C162" s="92"/>
      <c r="D162" s="92"/>
      <c r="E162" s="92"/>
      <c r="F162" s="383"/>
      <c r="G162" s="501"/>
      <c r="H162" s="92"/>
      <c r="I162" s="502"/>
      <c r="J162" s="503"/>
      <c r="K162" s="450"/>
      <c r="L162" s="92"/>
      <c r="M162" s="383"/>
      <c r="N162" s="383"/>
      <c r="O162" s="92"/>
      <c r="P162" s="383"/>
      <c r="Q162" s="92"/>
      <c r="R162" s="504"/>
      <c r="S162" s="450"/>
      <c r="T162" s="92"/>
      <c r="U162" s="383"/>
      <c r="V162" s="383"/>
      <c r="W162" s="92"/>
      <c r="X162" s="478"/>
      <c r="Y162" s="383"/>
      <c r="Z162" s="499" t="str">
        <f>IFERROR(VLOOKUP(_xlfn.NUMBERVALUE(LEFT(Y162,FIND("-",Y162)-1)),A2_SaLi!$B$8:$E$507,4,0),IFERROR(VLOOKUP(LEFT(Y162,FIND("-",Y162)-1),A2_SaLi!$B$8:$E$507,4,0),""))</f>
        <v/>
      </c>
    </row>
    <row r="163" spans="2:26" x14ac:dyDescent="0.25">
      <c r="B163" s="124"/>
      <c r="C163" s="92"/>
      <c r="D163" s="92"/>
      <c r="E163" s="92"/>
      <c r="F163" s="383"/>
      <c r="G163" s="501"/>
      <c r="H163" s="92"/>
      <c r="I163" s="502"/>
      <c r="J163" s="503"/>
      <c r="K163" s="450"/>
      <c r="L163" s="92"/>
      <c r="M163" s="383"/>
      <c r="N163" s="383"/>
      <c r="O163" s="92"/>
      <c r="P163" s="383"/>
      <c r="Q163" s="92"/>
      <c r="R163" s="504"/>
      <c r="S163" s="450"/>
      <c r="T163" s="92"/>
      <c r="U163" s="383"/>
      <c r="V163" s="383"/>
      <c r="W163" s="92"/>
      <c r="X163" s="478"/>
      <c r="Y163" s="383"/>
      <c r="Z163" s="499" t="str">
        <f>IFERROR(VLOOKUP(_xlfn.NUMBERVALUE(LEFT(Y163,FIND("-",Y163)-1)),A2_SaLi!$B$8:$E$507,4,0),IFERROR(VLOOKUP(LEFT(Y163,FIND("-",Y163)-1),A2_SaLi!$B$8:$E$507,4,0),""))</f>
        <v/>
      </c>
    </row>
    <row r="164" spans="2:26" x14ac:dyDescent="0.25">
      <c r="B164" s="124"/>
      <c r="C164" s="92"/>
      <c r="D164" s="92"/>
      <c r="E164" s="92"/>
      <c r="F164" s="383"/>
      <c r="G164" s="501"/>
      <c r="H164" s="92"/>
      <c r="I164" s="502"/>
      <c r="J164" s="503"/>
      <c r="K164" s="450"/>
      <c r="L164" s="92"/>
      <c r="M164" s="383"/>
      <c r="N164" s="383"/>
      <c r="O164" s="92"/>
      <c r="P164" s="383"/>
      <c r="Q164" s="92"/>
      <c r="R164" s="504"/>
      <c r="S164" s="450"/>
      <c r="T164" s="92"/>
      <c r="U164" s="383"/>
      <c r="V164" s="383"/>
      <c r="W164" s="92"/>
      <c r="X164" s="478"/>
      <c r="Y164" s="383"/>
      <c r="Z164" s="499" t="str">
        <f>IFERROR(VLOOKUP(_xlfn.NUMBERVALUE(LEFT(Y164,FIND("-",Y164)-1)),A2_SaLi!$B$8:$E$507,4,0),IFERROR(VLOOKUP(LEFT(Y164,FIND("-",Y164)-1),A2_SaLi!$B$8:$E$507,4,0),""))</f>
        <v/>
      </c>
    </row>
    <row r="165" spans="2:26" x14ac:dyDescent="0.25">
      <c r="B165" s="124"/>
      <c r="C165" s="92"/>
      <c r="D165" s="92"/>
      <c r="E165" s="92"/>
      <c r="F165" s="383"/>
      <c r="G165" s="501"/>
      <c r="H165" s="92"/>
      <c r="I165" s="502"/>
      <c r="J165" s="503"/>
      <c r="K165" s="450"/>
      <c r="L165" s="92"/>
      <c r="M165" s="383"/>
      <c r="N165" s="383"/>
      <c r="O165" s="92"/>
      <c r="P165" s="383"/>
      <c r="Q165" s="92"/>
      <c r="R165" s="504"/>
      <c r="S165" s="450"/>
      <c r="T165" s="92"/>
      <c r="U165" s="383"/>
      <c r="V165" s="383"/>
      <c r="W165" s="92"/>
      <c r="X165" s="478"/>
      <c r="Y165" s="383"/>
      <c r="Z165" s="499" t="str">
        <f>IFERROR(VLOOKUP(_xlfn.NUMBERVALUE(LEFT(Y165,FIND("-",Y165)-1)),A2_SaLi!$B$8:$E$507,4,0),IFERROR(VLOOKUP(LEFT(Y165,FIND("-",Y165)-1),A2_SaLi!$B$8:$E$507,4,0),""))</f>
        <v/>
      </c>
    </row>
    <row r="166" spans="2:26" x14ac:dyDescent="0.25">
      <c r="B166" s="124"/>
      <c r="C166" s="92"/>
      <c r="D166" s="92"/>
      <c r="E166" s="92"/>
      <c r="F166" s="383"/>
      <c r="G166" s="501"/>
      <c r="H166" s="92"/>
      <c r="I166" s="502"/>
      <c r="J166" s="503"/>
      <c r="K166" s="450"/>
      <c r="L166" s="92"/>
      <c r="M166" s="383"/>
      <c r="N166" s="383"/>
      <c r="O166" s="92"/>
      <c r="P166" s="383"/>
      <c r="Q166" s="92"/>
      <c r="R166" s="504"/>
      <c r="S166" s="450"/>
      <c r="T166" s="92"/>
      <c r="U166" s="383"/>
      <c r="V166" s="383"/>
      <c r="W166" s="92"/>
      <c r="X166" s="478"/>
      <c r="Y166" s="383"/>
      <c r="Z166" s="499" t="str">
        <f>IFERROR(VLOOKUP(_xlfn.NUMBERVALUE(LEFT(Y166,FIND("-",Y166)-1)),A2_SaLi!$B$8:$E$507,4,0),IFERROR(VLOOKUP(LEFT(Y166,FIND("-",Y166)-1),A2_SaLi!$B$8:$E$507,4,0),""))</f>
        <v/>
      </c>
    </row>
    <row r="167" spans="2:26" x14ac:dyDescent="0.25">
      <c r="B167" s="124"/>
      <c r="C167" s="92"/>
      <c r="D167" s="92"/>
      <c r="E167" s="92"/>
      <c r="F167" s="383"/>
      <c r="G167" s="501"/>
      <c r="H167" s="92"/>
      <c r="I167" s="502"/>
      <c r="J167" s="503"/>
      <c r="K167" s="450"/>
      <c r="L167" s="92"/>
      <c r="M167" s="383"/>
      <c r="N167" s="383"/>
      <c r="O167" s="92"/>
      <c r="P167" s="383"/>
      <c r="Q167" s="92"/>
      <c r="R167" s="504"/>
      <c r="S167" s="450"/>
      <c r="T167" s="92"/>
      <c r="U167" s="383"/>
      <c r="V167" s="383"/>
      <c r="W167" s="92"/>
      <c r="X167" s="478"/>
      <c r="Y167" s="383"/>
      <c r="Z167" s="499" t="str">
        <f>IFERROR(VLOOKUP(_xlfn.NUMBERVALUE(LEFT(Y167,FIND("-",Y167)-1)),A2_SaLi!$B$8:$E$507,4,0),IFERROR(VLOOKUP(LEFT(Y167,FIND("-",Y167)-1),A2_SaLi!$B$8:$E$507,4,0),""))</f>
        <v/>
      </c>
    </row>
    <row r="168" spans="2:26" x14ac:dyDescent="0.25">
      <c r="B168" s="124"/>
      <c r="C168" s="92"/>
      <c r="D168" s="92"/>
      <c r="E168" s="92"/>
      <c r="F168" s="383"/>
      <c r="G168" s="501"/>
      <c r="H168" s="92"/>
      <c r="I168" s="502"/>
      <c r="J168" s="503"/>
      <c r="K168" s="450"/>
      <c r="L168" s="92"/>
      <c r="M168" s="383"/>
      <c r="N168" s="383"/>
      <c r="O168" s="92"/>
      <c r="P168" s="383"/>
      <c r="Q168" s="92"/>
      <c r="R168" s="504"/>
      <c r="S168" s="450"/>
      <c r="T168" s="92"/>
      <c r="U168" s="383"/>
      <c r="V168" s="383"/>
      <c r="W168" s="92"/>
      <c r="X168" s="478"/>
      <c r="Y168" s="383"/>
      <c r="Z168" s="499" t="str">
        <f>IFERROR(VLOOKUP(_xlfn.NUMBERVALUE(LEFT(Y168,FIND("-",Y168)-1)),A2_SaLi!$B$8:$E$507,4,0),IFERROR(VLOOKUP(LEFT(Y168,FIND("-",Y168)-1),A2_SaLi!$B$8:$E$507,4,0),""))</f>
        <v/>
      </c>
    </row>
    <row r="169" spans="2:26" x14ac:dyDescent="0.25">
      <c r="B169" s="124"/>
      <c r="C169" s="92"/>
      <c r="D169" s="92"/>
      <c r="E169" s="92"/>
      <c r="F169" s="383"/>
      <c r="G169" s="501"/>
      <c r="H169" s="92"/>
      <c r="I169" s="502"/>
      <c r="J169" s="503"/>
      <c r="K169" s="450"/>
      <c r="L169" s="92"/>
      <c r="M169" s="383"/>
      <c r="N169" s="383"/>
      <c r="O169" s="92"/>
      <c r="P169" s="383"/>
      <c r="Q169" s="92"/>
      <c r="R169" s="504"/>
      <c r="S169" s="450"/>
      <c r="T169" s="92"/>
      <c r="U169" s="383"/>
      <c r="V169" s="383"/>
      <c r="W169" s="92"/>
      <c r="X169" s="478"/>
      <c r="Y169" s="383"/>
      <c r="Z169" s="499" t="str">
        <f>IFERROR(VLOOKUP(_xlfn.NUMBERVALUE(LEFT(Y169,FIND("-",Y169)-1)),A2_SaLi!$B$8:$E$507,4,0),IFERROR(VLOOKUP(LEFT(Y169,FIND("-",Y169)-1),A2_SaLi!$B$8:$E$507,4,0),""))</f>
        <v/>
      </c>
    </row>
    <row r="170" spans="2:26" x14ac:dyDescent="0.25">
      <c r="B170" s="124"/>
      <c r="C170" s="92"/>
      <c r="D170" s="92"/>
      <c r="E170" s="92"/>
      <c r="F170" s="383"/>
      <c r="G170" s="501"/>
      <c r="H170" s="92"/>
      <c r="I170" s="502"/>
      <c r="J170" s="503"/>
      <c r="K170" s="450"/>
      <c r="L170" s="92"/>
      <c r="M170" s="383"/>
      <c r="N170" s="383"/>
      <c r="O170" s="92"/>
      <c r="P170" s="383"/>
      <c r="Q170" s="92"/>
      <c r="R170" s="504"/>
      <c r="S170" s="450"/>
      <c r="T170" s="92"/>
      <c r="U170" s="383"/>
      <c r="V170" s="383"/>
      <c r="W170" s="92"/>
      <c r="X170" s="478"/>
      <c r="Y170" s="383"/>
      <c r="Z170" s="499" t="str">
        <f>IFERROR(VLOOKUP(_xlfn.NUMBERVALUE(LEFT(Y170,FIND("-",Y170)-1)),A2_SaLi!$B$8:$E$507,4,0),IFERROR(VLOOKUP(LEFT(Y170,FIND("-",Y170)-1),A2_SaLi!$B$8:$E$507,4,0),""))</f>
        <v/>
      </c>
    </row>
    <row r="171" spans="2:26" x14ac:dyDescent="0.25">
      <c r="B171" s="124"/>
      <c r="C171" s="92"/>
      <c r="D171" s="92"/>
      <c r="E171" s="92"/>
      <c r="F171" s="383"/>
      <c r="G171" s="501"/>
      <c r="H171" s="92"/>
      <c r="I171" s="502"/>
      <c r="J171" s="503"/>
      <c r="K171" s="450"/>
      <c r="L171" s="92"/>
      <c r="M171" s="383"/>
      <c r="N171" s="383"/>
      <c r="O171" s="92"/>
      <c r="P171" s="383"/>
      <c r="Q171" s="92"/>
      <c r="R171" s="504"/>
      <c r="S171" s="450"/>
      <c r="T171" s="92"/>
      <c r="U171" s="383"/>
      <c r="V171" s="383"/>
      <c r="W171" s="92"/>
      <c r="X171" s="478"/>
      <c r="Y171" s="383"/>
      <c r="Z171" s="499" t="str">
        <f>IFERROR(VLOOKUP(_xlfn.NUMBERVALUE(LEFT(Y171,FIND("-",Y171)-1)),A2_SaLi!$B$8:$E$507,4,0),IFERROR(VLOOKUP(LEFT(Y171,FIND("-",Y171)-1),A2_SaLi!$B$8:$E$507,4,0),""))</f>
        <v/>
      </c>
    </row>
    <row r="172" spans="2:26" x14ac:dyDescent="0.25">
      <c r="B172" s="124"/>
      <c r="C172" s="92"/>
      <c r="D172" s="92"/>
      <c r="E172" s="92"/>
      <c r="F172" s="383"/>
      <c r="G172" s="501"/>
      <c r="H172" s="92"/>
      <c r="I172" s="502"/>
      <c r="J172" s="503"/>
      <c r="K172" s="450"/>
      <c r="L172" s="92"/>
      <c r="M172" s="383"/>
      <c r="N172" s="383"/>
      <c r="O172" s="92"/>
      <c r="P172" s="383"/>
      <c r="Q172" s="92"/>
      <c r="R172" s="504"/>
      <c r="S172" s="450"/>
      <c r="T172" s="92"/>
      <c r="U172" s="383"/>
      <c r="V172" s="383"/>
      <c r="W172" s="92"/>
      <c r="X172" s="478"/>
      <c r="Y172" s="383"/>
      <c r="Z172" s="499" t="str">
        <f>IFERROR(VLOOKUP(_xlfn.NUMBERVALUE(LEFT(Y172,FIND("-",Y172)-1)),A2_SaLi!$B$8:$E$507,4,0),IFERROR(VLOOKUP(LEFT(Y172,FIND("-",Y172)-1),A2_SaLi!$B$8:$E$507,4,0),""))</f>
        <v/>
      </c>
    </row>
    <row r="173" spans="2:26" x14ac:dyDescent="0.25">
      <c r="B173" s="124"/>
      <c r="C173" s="92"/>
      <c r="D173" s="92"/>
      <c r="E173" s="92"/>
      <c r="F173" s="383"/>
      <c r="G173" s="501"/>
      <c r="H173" s="92"/>
      <c r="I173" s="502"/>
      <c r="J173" s="503"/>
      <c r="K173" s="450"/>
      <c r="L173" s="92"/>
      <c r="M173" s="383"/>
      <c r="N173" s="383"/>
      <c r="O173" s="92"/>
      <c r="P173" s="383"/>
      <c r="Q173" s="92"/>
      <c r="R173" s="504"/>
      <c r="S173" s="450"/>
      <c r="T173" s="92"/>
      <c r="U173" s="383"/>
      <c r="V173" s="383"/>
      <c r="W173" s="92"/>
      <c r="X173" s="478"/>
      <c r="Y173" s="383"/>
      <c r="Z173" s="499" t="str">
        <f>IFERROR(VLOOKUP(_xlfn.NUMBERVALUE(LEFT(Y173,FIND("-",Y173)-1)),A2_SaLi!$B$8:$E$507,4,0),IFERROR(VLOOKUP(LEFT(Y173,FIND("-",Y173)-1),A2_SaLi!$B$8:$E$507,4,0),""))</f>
        <v/>
      </c>
    </row>
    <row r="174" spans="2:26" x14ac:dyDescent="0.25">
      <c r="B174" s="124"/>
      <c r="C174" s="92"/>
      <c r="D174" s="92"/>
      <c r="E174" s="92"/>
      <c r="F174" s="383"/>
      <c r="G174" s="501"/>
      <c r="H174" s="92"/>
      <c r="I174" s="502"/>
      <c r="J174" s="503"/>
      <c r="K174" s="450"/>
      <c r="L174" s="92"/>
      <c r="M174" s="383"/>
      <c r="N174" s="383"/>
      <c r="O174" s="92"/>
      <c r="P174" s="383"/>
      <c r="Q174" s="92"/>
      <c r="R174" s="504"/>
      <c r="S174" s="450"/>
      <c r="T174" s="92"/>
      <c r="U174" s="383"/>
      <c r="V174" s="383"/>
      <c r="W174" s="92"/>
      <c r="X174" s="478"/>
      <c r="Y174" s="383"/>
      <c r="Z174" s="499" t="str">
        <f>IFERROR(VLOOKUP(_xlfn.NUMBERVALUE(LEFT(Y174,FIND("-",Y174)-1)),A2_SaLi!$B$8:$E$507,4,0),IFERROR(VLOOKUP(LEFT(Y174,FIND("-",Y174)-1),A2_SaLi!$B$8:$E$507,4,0),""))</f>
        <v/>
      </c>
    </row>
    <row r="175" spans="2:26" x14ac:dyDescent="0.25">
      <c r="B175" s="124"/>
      <c r="C175" s="92"/>
      <c r="D175" s="92"/>
      <c r="E175" s="92"/>
      <c r="F175" s="383"/>
      <c r="G175" s="501"/>
      <c r="H175" s="92"/>
      <c r="I175" s="502"/>
      <c r="J175" s="503"/>
      <c r="K175" s="450"/>
      <c r="L175" s="92"/>
      <c r="M175" s="383"/>
      <c r="N175" s="383"/>
      <c r="O175" s="92"/>
      <c r="P175" s="383"/>
      <c r="Q175" s="92"/>
      <c r="R175" s="504"/>
      <c r="S175" s="450"/>
      <c r="T175" s="92"/>
      <c r="U175" s="383"/>
      <c r="V175" s="383"/>
      <c r="W175" s="92"/>
      <c r="X175" s="478"/>
      <c r="Y175" s="383"/>
      <c r="Z175" s="499" t="str">
        <f>IFERROR(VLOOKUP(_xlfn.NUMBERVALUE(LEFT(Y175,FIND("-",Y175)-1)),A2_SaLi!$B$8:$E$507,4,0),IFERROR(VLOOKUP(LEFT(Y175,FIND("-",Y175)-1),A2_SaLi!$B$8:$E$507,4,0),""))</f>
        <v/>
      </c>
    </row>
    <row r="176" spans="2:26" x14ac:dyDescent="0.25">
      <c r="B176" s="124"/>
      <c r="C176" s="92"/>
      <c r="D176" s="92"/>
      <c r="E176" s="92"/>
      <c r="F176" s="383"/>
      <c r="G176" s="501"/>
      <c r="H176" s="92"/>
      <c r="I176" s="502"/>
      <c r="J176" s="503"/>
      <c r="K176" s="450"/>
      <c r="L176" s="92"/>
      <c r="M176" s="383"/>
      <c r="N176" s="383"/>
      <c r="O176" s="92"/>
      <c r="P176" s="383"/>
      <c r="Q176" s="92"/>
      <c r="R176" s="504"/>
      <c r="S176" s="450"/>
      <c r="T176" s="92"/>
      <c r="U176" s="383"/>
      <c r="V176" s="383"/>
      <c r="W176" s="92"/>
      <c r="X176" s="478"/>
      <c r="Y176" s="383"/>
      <c r="Z176" s="499" t="str">
        <f>IFERROR(VLOOKUP(_xlfn.NUMBERVALUE(LEFT(Y176,FIND("-",Y176)-1)),A2_SaLi!$B$8:$E$507,4,0),IFERROR(VLOOKUP(LEFT(Y176,FIND("-",Y176)-1),A2_SaLi!$B$8:$E$507,4,0),""))</f>
        <v/>
      </c>
    </row>
    <row r="177" spans="2:26" x14ac:dyDescent="0.25">
      <c r="B177" s="124"/>
      <c r="C177" s="92"/>
      <c r="D177" s="92"/>
      <c r="E177" s="92"/>
      <c r="F177" s="383"/>
      <c r="G177" s="501"/>
      <c r="H177" s="92"/>
      <c r="I177" s="502"/>
      <c r="J177" s="503"/>
      <c r="K177" s="450"/>
      <c r="L177" s="92"/>
      <c r="M177" s="383"/>
      <c r="N177" s="383"/>
      <c r="O177" s="92"/>
      <c r="P177" s="383"/>
      <c r="Q177" s="92"/>
      <c r="R177" s="504"/>
      <c r="S177" s="450"/>
      <c r="T177" s="92"/>
      <c r="U177" s="383"/>
      <c r="V177" s="383"/>
      <c r="W177" s="92"/>
      <c r="X177" s="478"/>
      <c r="Y177" s="383"/>
      <c r="Z177" s="499" t="str">
        <f>IFERROR(VLOOKUP(_xlfn.NUMBERVALUE(LEFT(Y177,FIND("-",Y177)-1)),A2_SaLi!$B$8:$E$507,4,0),IFERROR(VLOOKUP(LEFT(Y177,FIND("-",Y177)-1),A2_SaLi!$B$8:$E$507,4,0),""))</f>
        <v/>
      </c>
    </row>
    <row r="178" spans="2:26" x14ac:dyDescent="0.25">
      <c r="B178" s="124"/>
      <c r="C178" s="92"/>
      <c r="D178" s="92"/>
      <c r="E178" s="92"/>
      <c r="F178" s="383"/>
      <c r="G178" s="501"/>
      <c r="H178" s="92"/>
      <c r="I178" s="502"/>
      <c r="J178" s="503"/>
      <c r="K178" s="450"/>
      <c r="L178" s="92"/>
      <c r="M178" s="383"/>
      <c r="N178" s="383"/>
      <c r="O178" s="92"/>
      <c r="P178" s="383"/>
      <c r="Q178" s="92"/>
      <c r="R178" s="504"/>
      <c r="S178" s="450"/>
      <c r="T178" s="92"/>
      <c r="U178" s="383"/>
      <c r="V178" s="383"/>
      <c r="W178" s="92"/>
      <c r="X178" s="478"/>
      <c r="Y178" s="383"/>
      <c r="Z178" s="499" t="str">
        <f>IFERROR(VLOOKUP(_xlfn.NUMBERVALUE(LEFT(Y178,FIND("-",Y178)-1)),A2_SaLi!$B$8:$E$507,4,0),IFERROR(VLOOKUP(LEFT(Y178,FIND("-",Y178)-1),A2_SaLi!$B$8:$E$507,4,0),""))</f>
        <v/>
      </c>
    </row>
    <row r="179" spans="2:26" x14ac:dyDescent="0.25">
      <c r="B179" s="124"/>
      <c r="C179" s="92"/>
      <c r="D179" s="92"/>
      <c r="E179" s="92"/>
      <c r="F179" s="383"/>
      <c r="G179" s="501"/>
      <c r="H179" s="92"/>
      <c r="I179" s="502"/>
      <c r="J179" s="503"/>
      <c r="K179" s="450"/>
      <c r="L179" s="92"/>
      <c r="M179" s="383"/>
      <c r="N179" s="383"/>
      <c r="O179" s="92"/>
      <c r="P179" s="383"/>
      <c r="Q179" s="92"/>
      <c r="R179" s="504"/>
      <c r="S179" s="450"/>
      <c r="T179" s="92"/>
      <c r="U179" s="383"/>
      <c r="V179" s="383"/>
      <c r="W179" s="92"/>
      <c r="X179" s="478"/>
      <c r="Y179" s="383"/>
      <c r="Z179" s="499" t="str">
        <f>IFERROR(VLOOKUP(_xlfn.NUMBERVALUE(LEFT(Y179,FIND("-",Y179)-1)),A2_SaLi!$B$8:$E$507,4,0),IFERROR(VLOOKUP(LEFT(Y179,FIND("-",Y179)-1),A2_SaLi!$B$8:$E$507,4,0),""))</f>
        <v/>
      </c>
    </row>
    <row r="180" spans="2:26" x14ac:dyDescent="0.25">
      <c r="B180" s="124"/>
      <c r="C180" s="92"/>
      <c r="D180" s="92"/>
      <c r="E180" s="92"/>
      <c r="F180" s="383"/>
      <c r="G180" s="501"/>
      <c r="H180" s="92"/>
      <c r="I180" s="502"/>
      <c r="J180" s="503"/>
      <c r="K180" s="450"/>
      <c r="L180" s="92"/>
      <c r="M180" s="383"/>
      <c r="N180" s="383"/>
      <c r="O180" s="92"/>
      <c r="P180" s="383"/>
      <c r="Q180" s="92"/>
      <c r="R180" s="504"/>
      <c r="S180" s="450"/>
      <c r="T180" s="92"/>
      <c r="U180" s="383"/>
      <c r="V180" s="383"/>
      <c r="W180" s="92"/>
      <c r="X180" s="478"/>
      <c r="Y180" s="383"/>
      <c r="Z180" s="499" t="str">
        <f>IFERROR(VLOOKUP(_xlfn.NUMBERVALUE(LEFT(Y180,FIND("-",Y180)-1)),A2_SaLi!$B$8:$E$507,4,0),IFERROR(VLOOKUP(LEFT(Y180,FIND("-",Y180)-1),A2_SaLi!$B$8:$E$507,4,0),""))</f>
        <v/>
      </c>
    </row>
    <row r="181" spans="2:26" x14ac:dyDescent="0.25">
      <c r="B181" s="124"/>
      <c r="C181" s="92"/>
      <c r="D181" s="92"/>
      <c r="E181" s="92"/>
      <c r="F181" s="383"/>
      <c r="G181" s="501"/>
      <c r="H181" s="92"/>
      <c r="I181" s="502"/>
      <c r="J181" s="503"/>
      <c r="K181" s="450"/>
      <c r="L181" s="92"/>
      <c r="M181" s="383"/>
      <c r="N181" s="383"/>
      <c r="O181" s="92"/>
      <c r="P181" s="383"/>
      <c r="Q181" s="92"/>
      <c r="R181" s="504"/>
      <c r="S181" s="450"/>
      <c r="T181" s="92"/>
      <c r="U181" s="383"/>
      <c r="V181" s="383"/>
      <c r="W181" s="92"/>
      <c r="X181" s="478"/>
      <c r="Y181" s="383"/>
      <c r="Z181" s="499" t="str">
        <f>IFERROR(VLOOKUP(_xlfn.NUMBERVALUE(LEFT(Y181,FIND("-",Y181)-1)),A2_SaLi!$B$8:$E$507,4,0),IFERROR(VLOOKUP(LEFT(Y181,FIND("-",Y181)-1),A2_SaLi!$B$8:$E$507,4,0),""))</f>
        <v/>
      </c>
    </row>
    <row r="182" spans="2:26" x14ac:dyDescent="0.25">
      <c r="B182" s="124"/>
      <c r="C182" s="92"/>
      <c r="D182" s="92"/>
      <c r="E182" s="92"/>
      <c r="F182" s="383"/>
      <c r="G182" s="501"/>
      <c r="H182" s="92"/>
      <c r="I182" s="502"/>
      <c r="J182" s="503"/>
      <c r="K182" s="450"/>
      <c r="L182" s="92"/>
      <c r="M182" s="383"/>
      <c r="N182" s="383"/>
      <c r="O182" s="92"/>
      <c r="P182" s="383"/>
      <c r="Q182" s="92"/>
      <c r="R182" s="504"/>
      <c r="S182" s="450"/>
      <c r="T182" s="92"/>
      <c r="U182" s="383"/>
      <c r="V182" s="383"/>
      <c r="W182" s="92"/>
      <c r="X182" s="478"/>
      <c r="Y182" s="383"/>
      <c r="Z182" s="499" t="str">
        <f>IFERROR(VLOOKUP(_xlfn.NUMBERVALUE(LEFT(Y182,FIND("-",Y182)-1)),A2_SaLi!$B$8:$E$507,4,0),IFERROR(VLOOKUP(LEFT(Y182,FIND("-",Y182)-1),A2_SaLi!$B$8:$E$507,4,0),""))</f>
        <v/>
      </c>
    </row>
    <row r="183" spans="2:26" x14ac:dyDescent="0.25">
      <c r="B183" s="124"/>
      <c r="C183" s="92"/>
      <c r="D183" s="92"/>
      <c r="E183" s="92"/>
      <c r="F183" s="383"/>
      <c r="G183" s="501"/>
      <c r="H183" s="92"/>
      <c r="I183" s="502"/>
      <c r="J183" s="503"/>
      <c r="K183" s="450"/>
      <c r="L183" s="92"/>
      <c r="M183" s="383"/>
      <c r="N183" s="383"/>
      <c r="O183" s="92"/>
      <c r="P183" s="383"/>
      <c r="Q183" s="92"/>
      <c r="R183" s="504"/>
      <c r="S183" s="450"/>
      <c r="T183" s="92"/>
      <c r="U183" s="383"/>
      <c r="V183" s="383"/>
      <c r="W183" s="92"/>
      <c r="X183" s="478"/>
      <c r="Y183" s="383"/>
      <c r="Z183" s="499" t="str">
        <f>IFERROR(VLOOKUP(_xlfn.NUMBERVALUE(LEFT(Y183,FIND("-",Y183)-1)),A2_SaLi!$B$8:$E$507,4,0),IFERROR(VLOOKUP(LEFT(Y183,FIND("-",Y183)-1),A2_SaLi!$B$8:$E$507,4,0),""))</f>
        <v/>
      </c>
    </row>
    <row r="184" spans="2:26" x14ac:dyDescent="0.25">
      <c r="B184" s="124"/>
      <c r="C184" s="92"/>
      <c r="D184" s="92"/>
      <c r="E184" s="92"/>
      <c r="F184" s="383"/>
      <c r="G184" s="501"/>
      <c r="H184" s="92"/>
      <c r="I184" s="502"/>
      <c r="J184" s="503"/>
      <c r="K184" s="450"/>
      <c r="L184" s="92"/>
      <c r="M184" s="383"/>
      <c r="N184" s="383"/>
      <c r="O184" s="92"/>
      <c r="P184" s="383"/>
      <c r="Q184" s="92"/>
      <c r="R184" s="504"/>
      <c r="S184" s="450"/>
      <c r="T184" s="92"/>
      <c r="U184" s="383"/>
      <c r="V184" s="383"/>
      <c r="W184" s="92"/>
      <c r="X184" s="478"/>
      <c r="Y184" s="383"/>
      <c r="Z184" s="499" t="str">
        <f>IFERROR(VLOOKUP(_xlfn.NUMBERVALUE(LEFT(Y184,FIND("-",Y184)-1)),A2_SaLi!$B$8:$E$507,4,0),IFERROR(VLOOKUP(LEFT(Y184,FIND("-",Y184)-1),A2_SaLi!$B$8:$E$507,4,0),""))</f>
        <v/>
      </c>
    </row>
    <row r="185" spans="2:26" x14ac:dyDescent="0.25">
      <c r="B185" s="124"/>
      <c r="C185" s="92"/>
      <c r="D185" s="92"/>
      <c r="E185" s="92"/>
      <c r="F185" s="383"/>
      <c r="G185" s="501"/>
      <c r="H185" s="92"/>
      <c r="I185" s="502"/>
      <c r="J185" s="503"/>
      <c r="K185" s="450"/>
      <c r="L185" s="92"/>
      <c r="M185" s="383"/>
      <c r="N185" s="383"/>
      <c r="O185" s="92"/>
      <c r="P185" s="383"/>
      <c r="Q185" s="92"/>
      <c r="R185" s="504"/>
      <c r="S185" s="450"/>
      <c r="T185" s="92"/>
      <c r="U185" s="383"/>
      <c r="V185" s="383"/>
      <c r="W185" s="92"/>
      <c r="X185" s="478"/>
      <c r="Y185" s="383"/>
      <c r="Z185" s="499" t="str">
        <f>IFERROR(VLOOKUP(_xlfn.NUMBERVALUE(LEFT(Y185,FIND("-",Y185)-1)),A2_SaLi!$B$8:$E$507,4,0),IFERROR(VLOOKUP(LEFT(Y185,FIND("-",Y185)-1),A2_SaLi!$B$8:$E$507,4,0),""))</f>
        <v/>
      </c>
    </row>
    <row r="186" spans="2:26" x14ac:dyDescent="0.25">
      <c r="B186" s="124"/>
      <c r="C186" s="92"/>
      <c r="D186" s="92"/>
      <c r="E186" s="92"/>
      <c r="F186" s="383"/>
      <c r="G186" s="501"/>
      <c r="H186" s="92"/>
      <c r="I186" s="502"/>
      <c r="J186" s="503"/>
      <c r="K186" s="450"/>
      <c r="L186" s="92"/>
      <c r="M186" s="383"/>
      <c r="N186" s="383"/>
      <c r="O186" s="92"/>
      <c r="P186" s="383"/>
      <c r="Q186" s="92"/>
      <c r="R186" s="504"/>
      <c r="S186" s="450"/>
      <c r="T186" s="92"/>
      <c r="U186" s="383"/>
      <c r="V186" s="383"/>
      <c r="W186" s="92"/>
      <c r="X186" s="478"/>
      <c r="Y186" s="383"/>
      <c r="Z186" s="499" t="str">
        <f>IFERROR(VLOOKUP(_xlfn.NUMBERVALUE(LEFT(Y186,FIND("-",Y186)-1)),A2_SaLi!$B$8:$E$507,4,0),IFERROR(VLOOKUP(LEFT(Y186,FIND("-",Y186)-1),A2_SaLi!$B$8:$E$507,4,0),""))</f>
        <v/>
      </c>
    </row>
    <row r="187" spans="2:26" x14ac:dyDescent="0.25">
      <c r="B187" s="124"/>
      <c r="C187" s="92"/>
      <c r="D187" s="92"/>
      <c r="E187" s="92"/>
      <c r="F187" s="383"/>
      <c r="G187" s="501"/>
      <c r="H187" s="92"/>
      <c r="I187" s="502"/>
      <c r="J187" s="503"/>
      <c r="K187" s="450"/>
      <c r="L187" s="92"/>
      <c r="M187" s="383"/>
      <c r="N187" s="383"/>
      <c r="O187" s="92"/>
      <c r="P187" s="383"/>
      <c r="Q187" s="92"/>
      <c r="R187" s="504"/>
      <c r="S187" s="450"/>
      <c r="T187" s="92"/>
      <c r="U187" s="383"/>
      <c r="V187" s="383"/>
      <c r="W187" s="92"/>
      <c r="X187" s="478"/>
      <c r="Y187" s="383"/>
      <c r="Z187" s="499" t="str">
        <f>IFERROR(VLOOKUP(_xlfn.NUMBERVALUE(LEFT(Y187,FIND("-",Y187)-1)),A2_SaLi!$B$8:$E$507,4,0),IFERROR(VLOOKUP(LEFT(Y187,FIND("-",Y187)-1),A2_SaLi!$B$8:$E$507,4,0),""))</f>
        <v/>
      </c>
    </row>
    <row r="188" spans="2:26" x14ac:dyDescent="0.25">
      <c r="B188" s="124"/>
      <c r="C188" s="92"/>
      <c r="D188" s="92"/>
      <c r="E188" s="92"/>
      <c r="F188" s="383"/>
      <c r="G188" s="501"/>
      <c r="H188" s="92"/>
      <c r="I188" s="502"/>
      <c r="J188" s="503"/>
      <c r="K188" s="450"/>
      <c r="L188" s="92"/>
      <c r="M188" s="383"/>
      <c r="N188" s="383"/>
      <c r="O188" s="92"/>
      <c r="P188" s="383"/>
      <c r="Q188" s="92"/>
      <c r="R188" s="504"/>
      <c r="S188" s="450"/>
      <c r="T188" s="92"/>
      <c r="U188" s="383"/>
      <c r="V188" s="383"/>
      <c r="W188" s="92"/>
      <c r="X188" s="478"/>
      <c r="Y188" s="383"/>
      <c r="Z188" s="499" t="str">
        <f>IFERROR(VLOOKUP(_xlfn.NUMBERVALUE(LEFT(Y188,FIND("-",Y188)-1)),A2_SaLi!$B$8:$E$507,4,0),IFERROR(VLOOKUP(LEFT(Y188,FIND("-",Y188)-1),A2_SaLi!$B$8:$E$507,4,0),""))</f>
        <v/>
      </c>
    </row>
    <row r="189" spans="2:26" x14ac:dyDescent="0.25">
      <c r="B189" s="124"/>
      <c r="C189" s="92"/>
      <c r="D189" s="92"/>
      <c r="E189" s="92"/>
      <c r="F189" s="383"/>
      <c r="G189" s="501"/>
      <c r="H189" s="92"/>
      <c r="I189" s="502"/>
      <c r="J189" s="503"/>
      <c r="K189" s="450"/>
      <c r="L189" s="92"/>
      <c r="M189" s="383"/>
      <c r="N189" s="383"/>
      <c r="O189" s="92"/>
      <c r="P189" s="383"/>
      <c r="Q189" s="92"/>
      <c r="R189" s="504"/>
      <c r="S189" s="450"/>
      <c r="T189" s="92"/>
      <c r="U189" s="383"/>
      <c r="V189" s="383"/>
      <c r="W189" s="92"/>
      <c r="X189" s="478"/>
      <c r="Y189" s="383"/>
      <c r="Z189" s="499" t="str">
        <f>IFERROR(VLOOKUP(_xlfn.NUMBERVALUE(LEFT(Y189,FIND("-",Y189)-1)),A2_SaLi!$B$8:$E$507,4,0),IFERROR(VLOOKUP(LEFT(Y189,FIND("-",Y189)-1),A2_SaLi!$B$8:$E$507,4,0),""))</f>
        <v/>
      </c>
    </row>
    <row r="190" spans="2:26" x14ac:dyDescent="0.25">
      <c r="B190" s="124"/>
      <c r="C190" s="92"/>
      <c r="D190" s="92"/>
      <c r="E190" s="92"/>
      <c r="F190" s="383"/>
      <c r="G190" s="501"/>
      <c r="H190" s="92"/>
      <c r="I190" s="502"/>
      <c r="J190" s="503"/>
      <c r="K190" s="450"/>
      <c r="L190" s="92"/>
      <c r="M190" s="383"/>
      <c r="N190" s="383"/>
      <c r="O190" s="92"/>
      <c r="P190" s="383"/>
      <c r="Q190" s="92"/>
      <c r="R190" s="504"/>
      <c r="S190" s="450"/>
      <c r="T190" s="92"/>
      <c r="U190" s="383"/>
      <c r="V190" s="383"/>
      <c r="W190" s="92"/>
      <c r="X190" s="478"/>
      <c r="Y190" s="383"/>
      <c r="Z190" s="499" t="str">
        <f>IFERROR(VLOOKUP(_xlfn.NUMBERVALUE(LEFT(Y190,FIND("-",Y190)-1)),A2_SaLi!$B$8:$E$507,4,0),IFERROR(VLOOKUP(LEFT(Y190,FIND("-",Y190)-1),A2_SaLi!$B$8:$E$507,4,0),""))</f>
        <v/>
      </c>
    </row>
    <row r="191" spans="2:26" x14ac:dyDescent="0.25">
      <c r="B191" s="124"/>
      <c r="C191" s="92"/>
      <c r="D191" s="92"/>
      <c r="E191" s="92"/>
      <c r="F191" s="383"/>
      <c r="G191" s="501"/>
      <c r="H191" s="92"/>
      <c r="I191" s="502"/>
      <c r="J191" s="503"/>
      <c r="K191" s="450"/>
      <c r="L191" s="92"/>
      <c r="M191" s="383"/>
      <c r="N191" s="383"/>
      <c r="O191" s="92"/>
      <c r="P191" s="383"/>
      <c r="Q191" s="92"/>
      <c r="R191" s="504"/>
      <c r="S191" s="450"/>
      <c r="T191" s="92"/>
      <c r="U191" s="383"/>
      <c r="V191" s="383"/>
      <c r="W191" s="92"/>
      <c r="X191" s="478"/>
      <c r="Y191" s="383"/>
      <c r="Z191" s="499" t="str">
        <f>IFERROR(VLOOKUP(_xlfn.NUMBERVALUE(LEFT(Y191,FIND("-",Y191)-1)),A2_SaLi!$B$8:$E$507,4,0),IFERROR(VLOOKUP(LEFT(Y191,FIND("-",Y191)-1),A2_SaLi!$B$8:$E$507,4,0),""))</f>
        <v/>
      </c>
    </row>
    <row r="192" spans="2:26" x14ac:dyDescent="0.25">
      <c r="B192" s="124"/>
      <c r="C192" s="92"/>
      <c r="D192" s="92"/>
      <c r="E192" s="92"/>
      <c r="F192" s="383"/>
      <c r="G192" s="501"/>
      <c r="H192" s="92"/>
      <c r="I192" s="502"/>
      <c r="J192" s="503"/>
      <c r="K192" s="450"/>
      <c r="L192" s="92"/>
      <c r="M192" s="383"/>
      <c r="N192" s="383"/>
      <c r="O192" s="92"/>
      <c r="P192" s="383"/>
      <c r="Q192" s="92"/>
      <c r="R192" s="504"/>
      <c r="S192" s="450"/>
      <c r="T192" s="92"/>
      <c r="U192" s="383"/>
      <c r="V192" s="383"/>
      <c r="W192" s="92"/>
      <c r="X192" s="478"/>
      <c r="Y192" s="383"/>
      <c r="Z192" s="499" t="str">
        <f>IFERROR(VLOOKUP(_xlfn.NUMBERVALUE(LEFT(Y192,FIND("-",Y192)-1)),A2_SaLi!$B$8:$E$507,4,0),IFERROR(VLOOKUP(LEFT(Y192,FIND("-",Y192)-1),A2_SaLi!$B$8:$E$507,4,0),""))</f>
        <v/>
      </c>
    </row>
    <row r="193" spans="2:26" x14ac:dyDescent="0.25">
      <c r="B193" s="124"/>
      <c r="C193" s="92"/>
      <c r="D193" s="92"/>
      <c r="E193" s="92"/>
      <c r="F193" s="383"/>
      <c r="G193" s="501"/>
      <c r="H193" s="92"/>
      <c r="I193" s="502"/>
      <c r="J193" s="503"/>
      <c r="K193" s="450"/>
      <c r="L193" s="92"/>
      <c r="M193" s="383"/>
      <c r="N193" s="383"/>
      <c r="O193" s="92"/>
      <c r="P193" s="383"/>
      <c r="Q193" s="92"/>
      <c r="R193" s="504"/>
      <c r="S193" s="450"/>
      <c r="T193" s="92"/>
      <c r="U193" s="383"/>
      <c r="V193" s="383"/>
      <c r="W193" s="92"/>
      <c r="X193" s="478"/>
      <c r="Y193" s="383"/>
      <c r="Z193" s="499" t="str">
        <f>IFERROR(VLOOKUP(_xlfn.NUMBERVALUE(LEFT(Y193,FIND("-",Y193)-1)),A2_SaLi!$B$8:$E$507,4,0),IFERROR(VLOOKUP(LEFT(Y193,FIND("-",Y193)-1),A2_SaLi!$B$8:$E$507,4,0),""))</f>
        <v/>
      </c>
    </row>
    <row r="194" spans="2:26" x14ac:dyDescent="0.25">
      <c r="B194" s="124"/>
      <c r="C194" s="92"/>
      <c r="D194" s="92"/>
      <c r="E194" s="92"/>
      <c r="F194" s="383"/>
      <c r="G194" s="501"/>
      <c r="H194" s="92"/>
      <c r="I194" s="502"/>
      <c r="J194" s="503"/>
      <c r="K194" s="450"/>
      <c r="L194" s="92"/>
      <c r="M194" s="383"/>
      <c r="N194" s="383"/>
      <c r="O194" s="92"/>
      <c r="P194" s="383"/>
      <c r="Q194" s="92"/>
      <c r="R194" s="504"/>
      <c r="S194" s="450"/>
      <c r="T194" s="92"/>
      <c r="U194" s="383"/>
      <c r="V194" s="383"/>
      <c r="W194" s="92"/>
      <c r="X194" s="478"/>
      <c r="Y194" s="383"/>
      <c r="Z194" s="499" t="str">
        <f>IFERROR(VLOOKUP(_xlfn.NUMBERVALUE(LEFT(Y194,FIND("-",Y194)-1)),A2_SaLi!$B$8:$E$507,4,0),IFERROR(VLOOKUP(LEFT(Y194,FIND("-",Y194)-1),A2_SaLi!$B$8:$E$507,4,0),""))</f>
        <v/>
      </c>
    </row>
    <row r="195" spans="2:26" x14ac:dyDescent="0.25">
      <c r="B195" s="124"/>
      <c r="C195" s="92"/>
      <c r="D195" s="92"/>
      <c r="E195" s="92"/>
      <c r="F195" s="383"/>
      <c r="G195" s="501"/>
      <c r="H195" s="92"/>
      <c r="I195" s="502"/>
      <c r="J195" s="503"/>
      <c r="K195" s="450"/>
      <c r="L195" s="92"/>
      <c r="M195" s="383"/>
      <c r="N195" s="383"/>
      <c r="O195" s="92"/>
      <c r="P195" s="383"/>
      <c r="Q195" s="92"/>
      <c r="R195" s="504"/>
      <c r="S195" s="450"/>
      <c r="T195" s="92"/>
      <c r="U195" s="383"/>
      <c r="V195" s="383"/>
      <c r="W195" s="92"/>
      <c r="X195" s="478"/>
      <c r="Y195" s="383"/>
      <c r="Z195" s="499" t="str">
        <f>IFERROR(VLOOKUP(_xlfn.NUMBERVALUE(LEFT(Y195,FIND("-",Y195)-1)),A2_SaLi!$B$8:$E$507,4,0),IFERROR(VLOOKUP(LEFT(Y195,FIND("-",Y195)-1),A2_SaLi!$B$8:$E$507,4,0),""))</f>
        <v/>
      </c>
    </row>
    <row r="196" spans="2:26" x14ac:dyDescent="0.25">
      <c r="B196" s="124"/>
      <c r="C196" s="92"/>
      <c r="D196" s="92"/>
      <c r="E196" s="92"/>
      <c r="F196" s="383"/>
      <c r="G196" s="501"/>
      <c r="H196" s="92"/>
      <c r="I196" s="502"/>
      <c r="J196" s="503"/>
      <c r="K196" s="450"/>
      <c r="L196" s="92"/>
      <c r="M196" s="383"/>
      <c r="N196" s="383"/>
      <c r="O196" s="92"/>
      <c r="P196" s="383"/>
      <c r="Q196" s="92"/>
      <c r="R196" s="504"/>
      <c r="S196" s="450"/>
      <c r="T196" s="92"/>
      <c r="U196" s="383"/>
      <c r="V196" s="383"/>
      <c r="W196" s="92"/>
      <c r="X196" s="478"/>
      <c r="Y196" s="383"/>
      <c r="Z196" s="499" t="str">
        <f>IFERROR(VLOOKUP(_xlfn.NUMBERVALUE(LEFT(Y196,FIND("-",Y196)-1)),A2_SaLi!$B$8:$E$507,4,0),IFERROR(VLOOKUP(LEFT(Y196,FIND("-",Y196)-1),A2_SaLi!$B$8:$E$507,4,0),""))</f>
        <v/>
      </c>
    </row>
    <row r="197" spans="2:26" x14ac:dyDescent="0.25">
      <c r="B197" s="124"/>
      <c r="C197" s="92"/>
      <c r="D197" s="92"/>
      <c r="E197" s="92"/>
      <c r="F197" s="383"/>
      <c r="G197" s="501"/>
      <c r="H197" s="92"/>
      <c r="I197" s="502"/>
      <c r="J197" s="503"/>
      <c r="K197" s="450"/>
      <c r="L197" s="92"/>
      <c r="M197" s="383"/>
      <c r="N197" s="383"/>
      <c r="O197" s="92"/>
      <c r="P197" s="383"/>
      <c r="Q197" s="92"/>
      <c r="R197" s="504"/>
      <c r="S197" s="450"/>
      <c r="T197" s="92"/>
      <c r="U197" s="383"/>
      <c r="V197" s="383"/>
      <c r="W197" s="92"/>
      <c r="X197" s="478"/>
      <c r="Y197" s="383"/>
      <c r="Z197" s="499" t="str">
        <f>IFERROR(VLOOKUP(_xlfn.NUMBERVALUE(LEFT(Y197,FIND("-",Y197)-1)),A2_SaLi!$B$8:$E$507,4,0),IFERROR(VLOOKUP(LEFT(Y197,FIND("-",Y197)-1),A2_SaLi!$B$8:$E$507,4,0),""))</f>
        <v/>
      </c>
    </row>
    <row r="198" spans="2:26" x14ac:dyDescent="0.25">
      <c r="B198" s="124"/>
      <c r="C198" s="92"/>
      <c r="D198" s="92"/>
      <c r="E198" s="92"/>
      <c r="F198" s="383"/>
      <c r="G198" s="501"/>
      <c r="H198" s="92"/>
      <c r="I198" s="502"/>
      <c r="J198" s="503"/>
      <c r="K198" s="450"/>
      <c r="L198" s="92"/>
      <c r="M198" s="383"/>
      <c r="N198" s="383"/>
      <c r="O198" s="92"/>
      <c r="P198" s="383"/>
      <c r="Q198" s="92"/>
      <c r="R198" s="504"/>
      <c r="S198" s="450"/>
      <c r="T198" s="92"/>
      <c r="U198" s="383"/>
      <c r="V198" s="383"/>
      <c r="W198" s="92"/>
      <c r="X198" s="478"/>
      <c r="Y198" s="383"/>
      <c r="Z198" s="499" t="str">
        <f>IFERROR(VLOOKUP(_xlfn.NUMBERVALUE(LEFT(Y198,FIND("-",Y198)-1)),A2_SaLi!$B$8:$E$507,4,0),IFERROR(VLOOKUP(LEFT(Y198,FIND("-",Y198)-1),A2_SaLi!$B$8:$E$507,4,0),""))</f>
        <v/>
      </c>
    </row>
    <row r="199" spans="2:26" x14ac:dyDescent="0.25">
      <c r="B199" s="124"/>
      <c r="C199" s="92"/>
      <c r="D199" s="92"/>
      <c r="E199" s="92"/>
      <c r="F199" s="383"/>
      <c r="G199" s="501"/>
      <c r="H199" s="92"/>
      <c r="I199" s="502"/>
      <c r="J199" s="503"/>
      <c r="K199" s="450"/>
      <c r="L199" s="92"/>
      <c r="M199" s="383"/>
      <c r="N199" s="383"/>
      <c r="O199" s="92"/>
      <c r="P199" s="383"/>
      <c r="Q199" s="92"/>
      <c r="R199" s="504"/>
      <c r="S199" s="450"/>
      <c r="T199" s="92"/>
      <c r="U199" s="383"/>
      <c r="V199" s="383"/>
      <c r="W199" s="92"/>
      <c r="X199" s="478"/>
      <c r="Y199" s="383"/>
      <c r="Z199" s="499" t="str">
        <f>IFERROR(VLOOKUP(_xlfn.NUMBERVALUE(LEFT(Y199,FIND("-",Y199)-1)),A2_SaLi!$B$8:$E$507,4,0),IFERROR(VLOOKUP(LEFT(Y199,FIND("-",Y199)-1),A2_SaLi!$B$8:$E$507,4,0),""))</f>
        <v/>
      </c>
    </row>
    <row r="200" spans="2:26" x14ac:dyDescent="0.25">
      <c r="B200" s="124"/>
      <c r="C200" s="92"/>
      <c r="D200" s="92"/>
      <c r="E200" s="92"/>
      <c r="F200" s="383"/>
      <c r="G200" s="501"/>
      <c r="H200" s="92"/>
      <c r="I200" s="502"/>
      <c r="J200" s="503"/>
      <c r="K200" s="450"/>
      <c r="L200" s="92"/>
      <c r="M200" s="383"/>
      <c r="N200" s="383"/>
      <c r="O200" s="92"/>
      <c r="P200" s="383"/>
      <c r="Q200" s="92"/>
      <c r="R200" s="504"/>
      <c r="S200" s="450"/>
      <c r="T200" s="92"/>
      <c r="U200" s="383"/>
      <c r="V200" s="383"/>
      <c r="W200" s="92"/>
      <c r="X200" s="478"/>
      <c r="Y200" s="383"/>
      <c r="Z200" s="499" t="str">
        <f>IFERROR(VLOOKUP(_xlfn.NUMBERVALUE(LEFT(Y200,FIND("-",Y200)-1)),A2_SaLi!$B$8:$E$507,4,0),IFERROR(VLOOKUP(LEFT(Y200,FIND("-",Y200)-1),A2_SaLi!$B$8:$E$507,4,0),""))</f>
        <v/>
      </c>
    </row>
    <row r="201" spans="2:26" x14ac:dyDescent="0.25">
      <c r="B201" s="124"/>
      <c r="C201" s="92"/>
      <c r="D201" s="92"/>
      <c r="E201" s="92"/>
      <c r="F201" s="383"/>
      <c r="G201" s="501"/>
      <c r="H201" s="92"/>
      <c r="I201" s="502"/>
      <c r="J201" s="503"/>
      <c r="K201" s="450"/>
      <c r="L201" s="92"/>
      <c r="M201" s="383"/>
      <c r="N201" s="383"/>
      <c r="O201" s="92"/>
      <c r="P201" s="383"/>
      <c r="Q201" s="92"/>
      <c r="R201" s="504"/>
      <c r="S201" s="450"/>
      <c r="T201" s="92"/>
      <c r="U201" s="383"/>
      <c r="V201" s="383"/>
      <c r="W201" s="92"/>
      <c r="X201" s="478"/>
      <c r="Y201" s="383"/>
      <c r="Z201" s="499" t="str">
        <f>IFERROR(VLOOKUP(_xlfn.NUMBERVALUE(LEFT(Y201,FIND("-",Y201)-1)),A2_SaLi!$B$8:$E$507,4,0),IFERROR(VLOOKUP(LEFT(Y201,FIND("-",Y201)-1),A2_SaLi!$B$8:$E$507,4,0),""))</f>
        <v/>
      </c>
    </row>
    <row r="202" spans="2:26" x14ac:dyDescent="0.25">
      <c r="B202" s="124"/>
      <c r="C202" s="92"/>
      <c r="D202" s="92"/>
      <c r="E202" s="92"/>
      <c r="F202" s="383"/>
      <c r="G202" s="501"/>
      <c r="H202" s="92"/>
      <c r="I202" s="502"/>
      <c r="J202" s="503"/>
      <c r="K202" s="450"/>
      <c r="L202" s="92"/>
      <c r="M202" s="383"/>
      <c r="N202" s="383"/>
      <c r="O202" s="92"/>
      <c r="P202" s="383"/>
      <c r="Q202" s="92"/>
      <c r="R202" s="504"/>
      <c r="S202" s="450"/>
      <c r="T202" s="92"/>
      <c r="U202" s="383"/>
      <c r="V202" s="383"/>
      <c r="W202" s="92"/>
      <c r="X202" s="478"/>
      <c r="Y202" s="383"/>
      <c r="Z202" s="499" t="str">
        <f>IFERROR(VLOOKUP(_xlfn.NUMBERVALUE(LEFT(Y202,FIND("-",Y202)-1)),A2_SaLi!$B$8:$E$507,4,0),IFERROR(VLOOKUP(LEFT(Y202,FIND("-",Y202)-1),A2_SaLi!$B$8:$E$507,4,0),""))</f>
        <v/>
      </c>
    </row>
    <row r="203" spans="2:26" x14ac:dyDescent="0.25">
      <c r="B203" s="124"/>
      <c r="C203" s="92"/>
      <c r="D203" s="92"/>
      <c r="E203" s="92"/>
      <c r="F203" s="383"/>
      <c r="G203" s="501"/>
      <c r="H203" s="92"/>
      <c r="I203" s="502"/>
      <c r="J203" s="503"/>
      <c r="K203" s="450"/>
      <c r="L203" s="92"/>
      <c r="M203" s="383"/>
      <c r="N203" s="383"/>
      <c r="O203" s="92"/>
      <c r="P203" s="383"/>
      <c r="Q203" s="92"/>
      <c r="R203" s="504"/>
      <c r="S203" s="450"/>
      <c r="T203" s="92"/>
      <c r="U203" s="383"/>
      <c r="V203" s="383"/>
      <c r="W203" s="92"/>
      <c r="X203" s="478"/>
      <c r="Y203" s="383"/>
      <c r="Z203" s="499" t="str">
        <f>IFERROR(VLOOKUP(_xlfn.NUMBERVALUE(LEFT(Y203,FIND("-",Y203)-1)),A2_SaLi!$B$8:$E$507,4,0),IFERROR(VLOOKUP(LEFT(Y203,FIND("-",Y203)-1),A2_SaLi!$B$8:$E$507,4,0),""))</f>
        <v/>
      </c>
    </row>
    <row r="204" spans="2:26" x14ac:dyDescent="0.25">
      <c r="B204" s="124"/>
      <c r="C204" s="92"/>
      <c r="D204" s="92"/>
      <c r="E204" s="92"/>
      <c r="F204" s="383"/>
      <c r="G204" s="501"/>
      <c r="H204" s="92"/>
      <c r="I204" s="502"/>
      <c r="J204" s="503"/>
      <c r="K204" s="450"/>
      <c r="L204" s="92"/>
      <c r="M204" s="383"/>
      <c r="N204" s="383"/>
      <c r="O204" s="92"/>
      <c r="P204" s="383"/>
      <c r="Q204" s="92"/>
      <c r="R204" s="504"/>
      <c r="S204" s="450"/>
      <c r="T204" s="92"/>
      <c r="U204" s="383"/>
      <c r="V204" s="383"/>
      <c r="W204" s="92"/>
      <c r="X204" s="478"/>
      <c r="Y204" s="383"/>
      <c r="Z204" s="499" t="str">
        <f>IFERROR(VLOOKUP(_xlfn.NUMBERVALUE(LEFT(Y204,FIND("-",Y204)-1)),A2_SaLi!$B$8:$E$507,4,0),IFERROR(VLOOKUP(LEFT(Y204,FIND("-",Y204)-1),A2_SaLi!$B$8:$E$507,4,0),""))</f>
        <v/>
      </c>
    </row>
    <row r="205" spans="2:26" x14ac:dyDescent="0.25">
      <c r="B205" s="124"/>
      <c r="C205" s="92"/>
      <c r="D205" s="92"/>
      <c r="E205" s="92"/>
      <c r="F205" s="383"/>
      <c r="G205" s="501"/>
      <c r="H205" s="92"/>
      <c r="I205" s="502"/>
      <c r="J205" s="503"/>
      <c r="K205" s="450"/>
      <c r="L205" s="92"/>
      <c r="M205" s="383"/>
      <c r="N205" s="383"/>
      <c r="O205" s="92"/>
      <c r="P205" s="383"/>
      <c r="Q205" s="92"/>
      <c r="R205" s="504"/>
      <c r="S205" s="450"/>
      <c r="T205" s="92"/>
      <c r="U205" s="383"/>
      <c r="V205" s="383"/>
      <c r="W205" s="92"/>
      <c r="X205" s="478"/>
      <c r="Y205" s="383"/>
      <c r="Z205" s="499" t="str">
        <f>IFERROR(VLOOKUP(_xlfn.NUMBERVALUE(LEFT(Y205,FIND("-",Y205)-1)),A2_SaLi!$B$8:$E$507,4,0),IFERROR(VLOOKUP(LEFT(Y205,FIND("-",Y205)-1),A2_SaLi!$B$8:$E$507,4,0),""))</f>
        <v/>
      </c>
    </row>
    <row r="206" spans="2:26" x14ac:dyDescent="0.25">
      <c r="B206" s="124"/>
      <c r="C206" s="92"/>
      <c r="D206" s="92"/>
      <c r="E206" s="92"/>
      <c r="F206" s="383"/>
      <c r="G206" s="501"/>
      <c r="H206" s="92"/>
      <c r="I206" s="502"/>
      <c r="J206" s="503"/>
      <c r="K206" s="450"/>
      <c r="L206" s="92"/>
      <c r="M206" s="383"/>
      <c r="N206" s="383"/>
      <c r="O206" s="92"/>
      <c r="P206" s="383"/>
      <c r="Q206" s="92"/>
      <c r="R206" s="504"/>
      <c r="S206" s="450"/>
      <c r="T206" s="92"/>
      <c r="U206" s="383"/>
      <c r="V206" s="383"/>
      <c r="W206" s="92"/>
      <c r="X206" s="478"/>
      <c r="Y206" s="383"/>
      <c r="Z206" s="499" t="str">
        <f>IFERROR(VLOOKUP(_xlfn.NUMBERVALUE(LEFT(Y206,FIND("-",Y206)-1)),A2_SaLi!$B$8:$E$507,4,0),IFERROR(VLOOKUP(LEFT(Y206,FIND("-",Y206)-1),A2_SaLi!$B$8:$E$507,4,0),""))</f>
        <v/>
      </c>
    </row>
    <row r="207" spans="2:26" x14ac:dyDescent="0.25">
      <c r="B207" s="124"/>
      <c r="C207" s="92"/>
      <c r="D207" s="92"/>
      <c r="E207" s="92"/>
      <c r="F207" s="383"/>
      <c r="G207" s="501"/>
      <c r="H207" s="92"/>
      <c r="I207" s="502"/>
      <c r="J207" s="503"/>
      <c r="K207" s="450"/>
      <c r="L207" s="92"/>
      <c r="M207" s="383"/>
      <c r="N207" s="383"/>
      <c r="O207" s="92"/>
      <c r="P207" s="383"/>
      <c r="Q207" s="92"/>
      <c r="R207" s="504"/>
      <c r="S207" s="450"/>
      <c r="T207" s="92"/>
      <c r="U207" s="383"/>
      <c r="V207" s="383"/>
      <c r="W207" s="92"/>
      <c r="X207" s="478"/>
      <c r="Y207" s="383"/>
      <c r="Z207" s="499" t="str">
        <f>IFERROR(VLOOKUP(_xlfn.NUMBERVALUE(LEFT(Y207,FIND("-",Y207)-1)),A2_SaLi!$B$8:$E$507,4,0),IFERROR(VLOOKUP(LEFT(Y207,FIND("-",Y207)-1),A2_SaLi!$B$8:$E$507,4,0),""))</f>
        <v/>
      </c>
    </row>
    <row r="208" spans="2:26" x14ac:dyDescent="0.25">
      <c r="B208" s="124"/>
      <c r="C208" s="92"/>
      <c r="D208" s="92"/>
      <c r="E208" s="92"/>
      <c r="F208" s="383"/>
      <c r="G208" s="501"/>
      <c r="H208" s="92"/>
      <c r="I208" s="502"/>
      <c r="J208" s="503"/>
      <c r="K208" s="450"/>
      <c r="L208" s="92"/>
      <c r="M208" s="383"/>
      <c r="N208" s="383"/>
      <c r="O208" s="92"/>
      <c r="P208" s="383"/>
      <c r="Q208" s="92"/>
      <c r="R208" s="504"/>
      <c r="S208" s="450"/>
      <c r="T208" s="92"/>
      <c r="U208" s="383"/>
      <c r="V208" s="383"/>
      <c r="W208" s="92"/>
      <c r="X208" s="478"/>
      <c r="Y208" s="383"/>
      <c r="Z208" s="499" t="str">
        <f>IFERROR(VLOOKUP(_xlfn.NUMBERVALUE(LEFT(Y208,FIND("-",Y208)-1)),A2_SaLi!$B$8:$E$507,4,0),IFERROR(VLOOKUP(LEFT(Y208,FIND("-",Y208)-1),A2_SaLi!$B$8:$E$507,4,0),""))</f>
        <v/>
      </c>
    </row>
    <row r="209" spans="2:26" x14ac:dyDescent="0.25">
      <c r="B209" s="124"/>
      <c r="C209" s="92"/>
      <c r="D209" s="92"/>
      <c r="E209" s="92"/>
      <c r="F209" s="383"/>
      <c r="G209" s="501"/>
      <c r="H209" s="92"/>
      <c r="I209" s="502"/>
      <c r="J209" s="503"/>
      <c r="K209" s="450"/>
      <c r="L209" s="92"/>
      <c r="M209" s="383"/>
      <c r="N209" s="383"/>
      <c r="O209" s="92"/>
      <c r="P209" s="383"/>
      <c r="Q209" s="92"/>
      <c r="R209" s="504"/>
      <c r="S209" s="450"/>
      <c r="T209" s="92"/>
      <c r="U209" s="383"/>
      <c r="V209" s="383"/>
      <c r="W209" s="92"/>
      <c r="X209" s="478"/>
      <c r="Y209" s="383"/>
      <c r="Z209" s="499" t="str">
        <f>IFERROR(VLOOKUP(_xlfn.NUMBERVALUE(LEFT(Y209,FIND("-",Y209)-1)),A2_SaLi!$B$8:$E$507,4,0),IFERROR(VLOOKUP(LEFT(Y209,FIND("-",Y209)-1),A2_SaLi!$B$8:$E$507,4,0),""))</f>
        <v/>
      </c>
    </row>
    <row r="210" spans="2:26" x14ac:dyDescent="0.25">
      <c r="B210" s="124"/>
      <c r="C210" s="92"/>
      <c r="D210" s="92"/>
      <c r="E210" s="92"/>
      <c r="F210" s="383"/>
      <c r="G210" s="501"/>
      <c r="H210" s="92"/>
      <c r="I210" s="502"/>
      <c r="J210" s="503"/>
      <c r="K210" s="450"/>
      <c r="L210" s="92"/>
      <c r="M210" s="383"/>
      <c r="N210" s="383"/>
      <c r="O210" s="92"/>
      <c r="P210" s="383"/>
      <c r="Q210" s="92"/>
      <c r="R210" s="504"/>
      <c r="S210" s="450"/>
      <c r="T210" s="92"/>
      <c r="U210" s="383"/>
      <c r="V210" s="383"/>
      <c r="W210" s="92"/>
      <c r="X210" s="478"/>
      <c r="Y210" s="383"/>
      <c r="Z210" s="499" t="str">
        <f>IFERROR(VLOOKUP(_xlfn.NUMBERVALUE(LEFT(Y210,FIND("-",Y210)-1)),A2_SaLi!$B$8:$E$507,4,0),IFERROR(VLOOKUP(LEFT(Y210,FIND("-",Y210)-1),A2_SaLi!$B$8:$E$507,4,0),""))</f>
        <v/>
      </c>
    </row>
    <row r="211" spans="2:26" x14ac:dyDescent="0.25">
      <c r="B211" s="124"/>
      <c r="C211" s="92"/>
      <c r="D211" s="92"/>
      <c r="E211" s="92"/>
      <c r="F211" s="383"/>
      <c r="G211" s="501"/>
      <c r="H211" s="92"/>
      <c r="I211" s="502"/>
      <c r="J211" s="503"/>
      <c r="K211" s="450"/>
      <c r="L211" s="92"/>
      <c r="M211" s="383"/>
      <c r="N211" s="383"/>
      <c r="O211" s="92"/>
      <c r="P211" s="383"/>
      <c r="Q211" s="92"/>
      <c r="R211" s="504"/>
      <c r="S211" s="450"/>
      <c r="T211" s="92"/>
      <c r="U211" s="383"/>
      <c r="V211" s="383"/>
      <c r="W211" s="92"/>
      <c r="X211" s="478"/>
      <c r="Y211" s="383"/>
      <c r="Z211" s="499" t="str">
        <f>IFERROR(VLOOKUP(_xlfn.NUMBERVALUE(LEFT(Y211,FIND("-",Y211)-1)),A2_SaLi!$B$8:$E$507,4,0),IFERROR(VLOOKUP(LEFT(Y211,FIND("-",Y211)-1),A2_SaLi!$B$8:$E$507,4,0),""))</f>
        <v/>
      </c>
    </row>
    <row r="212" spans="2:26" x14ac:dyDescent="0.25">
      <c r="B212" s="124"/>
      <c r="C212" s="92"/>
      <c r="D212" s="92"/>
      <c r="E212" s="92"/>
      <c r="F212" s="383"/>
      <c r="G212" s="501"/>
      <c r="H212" s="92"/>
      <c r="I212" s="502"/>
      <c r="J212" s="503"/>
      <c r="K212" s="450"/>
      <c r="L212" s="92"/>
      <c r="M212" s="383"/>
      <c r="N212" s="383"/>
      <c r="O212" s="92"/>
      <c r="P212" s="383"/>
      <c r="Q212" s="92"/>
      <c r="R212" s="504"/>
      <c r="S212" s="450"/>
      <c r="T212" s="92"/>
      <c r="U212" s="383"/>
      <c r="V212" s="383"/>
      <c r="W212" s="92"/>
      <c r="X212" s="478"/>
      <c r="Y212" s="383"/>
      <c r="Z212" s="499" t="str">
        <f>IFERROR(VLOOKUP(_xlfn.NUMBERVALUE(LEFT(Y212,FIND("-",Y212)-1)),A2_SaLi!$B$8:$E$507,4,0),IFERROR(VLOOKUP(LEFT(Y212,FIND("-",Y212)-1),A2_SaLi!$B$8:$E$507,4,0),""))</f>
        <v/>
      </c>
    </row>
    <row r="213" spans="2:26" x14ac:dyDescent="0.25">
      <c r="B213" s="124"/>
      <c r="C213" s="92"/>
      <c r="D213" s="92"/>
      <c r="E213" s="92"/>
      <c r="F213" s="383"/>
      <c r="G213" s="501"/>
      <c r="H213" s="92"/>
      <c r="I213" s="502"/>
      <c r="J213" s="503"/>
      <c r="K213" s="450"/>
      <c r="L213" s="92"/>
      <c r="M213" s="383"/>
      <c r="N213" s="383"/>
      <c r="O213" s="92"/>
      <c r="P213" s="383"/>
      <c r="Q213" s="92"/>
      <c r="R213" s="504"/>
      <c r="S213" s="450"/>
      <c r="T213" s="92"/>
      <c r="U213" s="383"/>
      <c r="V213" s="383"/>
      <c r="W213" s="92"/>
      <c r="X213" s="478"/>
      <c r="Y213" s="383"/>
      <c r="Z213" s="499" t="str">
        <f>IFERROR(VLOOKUP(_xlfn.NUMBERVALUE(LEFT(Y213,FIND("-",Y213)-1)),A2_SaLi!$B$8:$E$507,4,0),IFERROR(VLOOKUP(LEFT(Y213,FIND("-",Y213)-1),A2_SaLi!$B$8:$E$507,4,0),""))</f>
        <v/>
      </c>
    </row>
    <row r="214" spans="2:26" x14ac:dyDescent="0.25">
      <c r="B214" s="124"/>
      <c r="C214" s="92"/>
      <c r="D214" s="92"/>
      <c r="E214" s="92"/>
      <c r="F214" s="383"/>
      <c r="G214" s="501"/>
      <c r="H214" s="92"/>
      <c r="I214" s="502"/>
      <c r="J214" s="503"/>
      <c r="K214" s="450"/>
      <c r="L214" s="92"/>
      <c r="M214" s="383"/>
      <c r="N214" s="383"/>
      <c r="O214" s="92"/>
      <c r="P214" s="383"/>
      <c r="Q214" s="92"/>
      <c r="R214" s="504"/>
      <c r="S214" s="450"/>
      <c r="T214" s="92"/>
      <c r="U214" s="383"/>
      <c r="V214" s="383"/>
      <c r="W214" s="92"/>
      <c r="X214" s="478"/>
      <c r="Y214" s="383"/>
      <c r="Z214" s="499" t="str">
        <f>IFERROR(VLOOKUP(_xlfn.NUMBERVALUE(LEFT(Y214,FIND("-",Y214)-1)),A2_SaLi!$B$8:$E$507,4,0),IFERROR(VLOOKUP(LEFT(Y214,FIND("-",Y214)-1),A2_SaLi!$B$8:$E$507,4,0),""))</f>
        <v/>
      </c>
    </row>
    <row r="215" spans="2:26" x14ac:dyDescent="0.25">
      <c r="B215" s="124"/>
      <c r="C215" s="92"/>
      <c r="D215" s="92"/>
      <c r="E215" s="92"/>
      <c r="F215" s="383"/>
      <c r="G215" s="501"/>
      <c r="H215" s="92"/>
      <c r="I215" s="502"/>
      <c r="J215" s="503"/>
      <c r="K215" s="450"/>
      <c r="L215" s="92"/>
      <c r="M215" s="383"/>
      <c r="N215" s="383"/>
      <c r="O215" s="92"/>
      <c r="P215" s="383"/>
      <c r="Q215" s="92"/>
      <c r="R215" s="504"/>
      <c r="S215" s="450"/>
      <c r="T215" s="92"/>
      <c r="U215" s="383"/>
      <c r="V215" s="383"/>
      <c r="W215" s="92"/>
      <c r="X215" s="478"/>
      <c r="Y215" s="383"/>
      <c r="Z215" s="499" t="str">
        <f>IFERROR(VLOOKUP(_xlfn.NUMBERVALUE(LEFT(Y215,FIND("-",Y215)-1)),A2_SaLi!$B$8:$E$507,4,0),IFERROR(VLOOKUP(LEFT(Y215,FIND("-",Y215)-1),A2_SaLi!$B$8:$E$507,4,0),""))</f>
        <v/>
      </c>
    </row>
    <row r="216" spans="2:26" x14ac:dyDescent="0.25">
      <c r="B216" s="124"/>
      <c r="C216" s="92"/>
      <c r="D216" s="92"/>
      <c r="E216" s="92"/>
      <c r="F216" s="383"/>
      <c r="G216" s="501"/>
      <c r="H216" s="92"/>
      <c r="I216" s="502"/>
      <c r="J216" s="503"/>
      <c r="K216" s="450"/>
      <c r="L216" s="92"/>
      <c r="M216" s="383"/>
      <c r="N216" s="383"/>
      <c r="O216" s="92"/>
      <c r="P216" s="383"/>
      <c r="Q216" s="92"/>
      <c r="R216" s="504"/>
      <c r="S216" s="450"/>
      <c r="T216" s="92"/>
      <c r="U216" s="383"/>
      <c r="V216" s="383"/>
      <c r="W216" s="92"/>
      <c r="X216" s="478"/>
      <c r="Y216" s="383"/>
      <c r="Z216" s="499" t="str">
        <f>IFERROR(VLOOKUP(_xlfn.NUMBERVALUE(LEFT(Y216,FIND("-",Y216)-1)),A2_SaLi!$B$8:$E$507,4,0),IFERROR(VLOOKUP(LEFT(Y216,FIND("-",Y216)-1),A2_SaLi!$B$8:$E$507,4,0),""))</f>
        <v/>
      </c>
    </row>
    <row r="217" spans="2:26" x14ac:dyDescent="0.25">
      <c r="B217" s="124"/>
      <c r="C217" s="92"/>
      <c r="D217" s="92"/>
      <c r="E217" s="92"/>
      <c r="F217" s="383"/>
      <c r="G217" s="501"/>
      <c r="H217" s="92"/>
      <c r="I217" s="502"/>
      <c r="J217" s="503"/>
      <c r="K217" s="450"/>
      <c r="L217" s="92"/>
      <c r="M217" s="383"/>
      <c r="N217" s="383"/>
      <c r="O217" s="92"/>
      <c r="P217" s="383"/>
      <c r="Q217" s="92"/>
      <c r="R217" s="504"/>
      <c r="S217" s="450"/>
      <c r="T217" s="92"/>
      <c r="U217" s="383"/>
      <c r="V217" s="383"/>
      <c r="W217" s="92"/>
      <c r="X217" s="478"/>
      <c r="Y217" s="383"/>
      <c r="Z217" s="499" t="str">
        <f>IFERROR(VLOOKUP(_xlfn.NUMBERVALUE(LEFT(Y217,FIND("-",Y217)-1)),A2_SaLi!$B$8:$E$507,4,0),IFERROR(VLOOKUP(LEFT(Y217,FIND("-",Y217)-1),A2_SaLi!$B$8:$E$507,4,0),""))</f>
        <v/>
      </c>
    </row>
    <row r="218" spans="2:26" x14ac:dyDescent="0.25">
      <c r="B218" s="124"/>
      <c r="C218" s="92"/>
      <c r="D218" s="92"/>
      <c r="E218" s="92"/>
      <c r="F218" s="383"/>
      <c r="G218" s="501"/>
      <c r="H218" s="92"/>
      <c r="I218" s="502"/>
      <c r="J218" s="503"/>
      <c r="K218" s="450"/>
      <c r="L218" s="92"/>
      <c r="M218" s="383"/>
      <c r="N218" s="383"/>
      <c r="O218" s="92"/>
      <c r="P218" s="383"/>
      <c r="Q218" s="92"/>
      <c r="R218" s="504"/>
      <c r="S218" s="450"/>
      <c r="T218" s="92"/>
      <c r="U218" s="383"/>
      <c r="V218" s="383"/>
      <c r="W218" s="92"/>
      <c r="X218" s="478"/>
      <c r="Y218" s="383"/>
      <c r="Z218" s="499" t="str">
        <f>IFERROR(VLOOKUP(_xlfn.NUMBERVALUE(LEFT(Y218,FIND("-",Y218)-1)),A2_SaLi!$B$8:$E$507,4,0),IFERROR(VLOOKUP(LEFT(Y218,FIND("-",Y218)-1),A2_SaLi!$B$8:$E$507,4,0),""))</f>
        <v/>
      </c>
    </row>
    <row r="219" spans="2:26" x14ac:dyDescent="0.25">
      <c r="B219" s="124"/>
      <c r="C219" s="92"/>
      <c r="D219" s="92"/>
      <c r="E219" s="92"/>
      <c r="F219" s="383"/>
      <c r="G219" s="501"/>
      <c r="H219" s="92"/>
      <c r="I219" s="502"/>
      <c r="J219" s="503"/>
      <c r="K219" s="450"/>
      <c r="L219" s="92"/>
      <c r="M219" s="383"/>
      <c r="N219" s="383"/>
      <c r="O219" s="92"/>
      <c r="P219" s="383"/>
      <c r="Q219" s="92"/>
      <c r="R219" s="504"/>
      <c r="S219" s="450"/>
      <c r="T219" s="92"/>
      <c r="U219" s="383"/>
      <c r="V219" s="383"/>
      <c r="W219" s="92"/>
      <c r="X219" s="478"/>
      <c r="Y219" s="383"/>
      <c r="Z219" s="499" t="str">
        <f>IFERROR(VLOOKUP(_xlfn.NUMBERVALUE(LEFT(Y219,FIND("-",Y219)-1)),A2_SaLi!$B$8:$E$507,4,0),IFERROR(VLOOKUP(LEFT(Y219,FIND("-",Y219)-1),A2_SaLi!$B$8:$E$507,4,0),""))</f>
        <v/>
      </c>
    </row>
    <row r="220" spans="2:26" x14ac:dyDescent="0.25">
      <c r="B220" s="124"/>
      <c r="C220" s="92"/>
      <c r="D220" s="92"/>
      <c r="E220" s="92"/>
      <c r="F220" s="383"/>
      <c r="G220" s="501"/>
      <c r="H220" s="92"/>
      <c r="I220" s="502"/>
      <c r="J220" s="503"/>
      <c r="K220" s="450"/>
      <c r="L220" s="92"/>
      <c r="M220" s="383"/>
      <c r="N220" s="383"/>
      <c r="O220" s="92"/>
      <c r="P220" s="383"/>
      <c r="Q220" s="92"/>
      <c r="R220" s="504"/>
      <c r="S220" s="450"/>
      <c r="T220" s="92"/>
      <c r="U220" s="383"/>
      <c r="V220" s="383"/>
      <c r="W220" s="92"/>
      <c r="X220" s="478"/>
      <c r="Y220" s="383"/>
      <c r="Z220" s="499" t="str">
        <f>IFERROR(VLOOKUP(_xlfn.NUMBERVALUE(LEFT(Y220,FIND("-",Y220)-1)),A2_SaLi!$B$8:$E$507,4,0),IFERROR(VLOOKUP(LEFT(Y220,FIND("-",Y220)-1),A2_SaLi!$B$8:$E$507,4,0),""))</f>
        <v/>
      </c>
    </row>
    <row r="221" spans="2:26" x14ac:dyDescent="0.25">
      <c r="B221" s="124"/>
      <c r="C221" s="92"/>
      <c r="D221" s="92"/>
      <c r="E221" s="92"/>
      <c r="F221" s="383"/>
      <c r="G221" s="501"/>
      <c r="H221" s="92"/>
      <c r="I221" s="502"/>
      <c r="J221" s="503"/>
      <c r="K221" s="450"/>
      <c r="L221" s="92"/>
      <c r="M221" s="383"/>
      <c r="N221" s="383"/>
      <c r="O221" s="92"/>
      <c r="P221" s="383"/>
      <c r="Q221" s="92"/>
      <c r="R221" s="504"/>
      <c r="S221" s="450"/>
      <c r="T221" s="92"/>
      <c r="U221" s="383"/>
      <c r="V221" s="383"/>
      <c r="W221" s="92"/>
      <c r="X221" s="478"/>
      <c r="Y221" s="383"/>
      <c r="Z221" s="499" t="str">
        <f>IFERROR(VLOOKUP(_xlfn.NUMBERVALUE(LEFT(Y221,FIND("-",Y221)-1)),A2_SaLi!$B$8:$E$507,4,0),IFERROR(VLOOKUP(LEFT(Y221,FIND("-",Y221)-1),A2_SaLi!$B$8:$E$507,4,0),""))</f>
        <v/>
      </c>
    </row>
    <row r="222" spans="2:26" x14ac:dyDescent="0.25">
      <c r="B222" s="124"/>
      <c r="C222" s="92"/>
      <c r="D222" s="92"/>
      <c r="E222" s="92"/>
      <c r="F222" s="383"/>
      <c r="G222" s="501"/>
      <c r="H222" s="92"/>
      <c r="I222" s="502"/>
      <c r="J222" s="503"/>
      <c r="K222" s="450"/>
      <c r="L222" s="92"/>
      <c r="M222" s="383"/>
      <c r="N222" s="383"/>
      <c r="O222" s="92"/>
      <c r="P222" s="383"/>
      <c r="Q222" s="92"/>
      <c r="R222" s="504"/>
      <c r="S222" s="450"/>
      <c r="T222" s="92"/>
      <c r="U222" s="383"/>
      <c r="V222" s="383"/>
      <c r="W222" s="92"/>
      <c r="X222" s="478"/>
      <c r="Y222" s="383"/>
      <c r="Z222" s="499" t="str">
        <f>IFERROR(VLOOKUP(_xlfn.NUMBERVALUE(LEFT(Y222,FIND("-",Y222)-1)),A2_SaLi!$B$8:$E$507,4,0),IFERROR(VLOOKUP(LEFT(Y222,FIND("-",Y222)-1),A2_SaLi!$B$8:$E$507,4,0),""))</f>
        <v/>
      </c>
    </row>
    <row r="223" spans="2:26" x14ac:dyDescent="0.25">
      <c r="B223" s="124"/>
      <c r="C223" s="92"/>
      <c r="D223" s="92"/>
      <c r="E223" s="92"/>
      <c r="F223" s="383"/>
      <c r="G223" s="501"/>
      <c r="H223" s="92"/>
      <c r="I223" s="502"/>
      <c r="J223" s="503"/>
      <c r="K223" s="450"/>
      <c r="L223" s="92"/>
      <c r="M223" s="383"/>
      <c r="N223" s="383"/>
      <c r="O223" s="92"/>
      <c r="P223" s="383"/>
      <c r="Q223" s="92"/>
      <c r="R223" s="504"/>
      <c r="S223" s="450"/>
      <c r="T223" s="92"/>
      <c r="U223" s="383"/>
      <c r="V223" s="383"/>
      <c r="W223" s="92"/>
      <c r="X223" s="478"/>
      <c r="Y223" s="383"/>
      <c r="Z223" s="499" t="str">
        <f>IFERROR(VLOOKUP(_xlfn.NUMBERVALUE(LEFT(Y223,FIND("-",Y223)-1)),A2_SaLi!$B$8:$E$507,4,0),IFERROR(VLOOKUP(LEFT(Y223,FIND("-",Y223)-1),A2_SaLi!$B$8:$E$507,4,0),""))</f>
        <v/>
      </c>
    </row>
    <row r="224" spans="2:26" x14ac:dyDescent="0.25">
      <c r="B224" s="124"/>
      <c r="C224" s="92"/>
      <c r="D224" s="92"/>
      <c r="E224" s="92"/>
      <c r="F224" s="383"/>
      <c r="G224" s="501"/>
      <c r="H224" s="92"/>
      <c r="I224" s="502"/>
      <c r="J224" s="503"/>
      <c r="K224" s="450"/>
      <c r="L224" s="92"/>
      <c r="M224" s="383"/>
      <c r="N224" s="383"/>
      <c r="O224" s="92"/>
      <c r="P224" s="383"/>
      <c r="Q224" s="92"/>
      <c r="R224" s="504"/>
      <c r="S224" s="450"/>
      <c r="T224" s="92"/>
      <c r="U224" s="383"/>
      <c r="V224" s="383"/>
      <c r="W224" s="92"/>
      <c r="X224" s="478"/>
      <c r="Y224" s="383"/>
      <c r="Z224" s="499" t="str">
        <f>IFERROR(VLOOKUP(_xlfn.NUMBERVALUE(LEFT(Y224,FIND("-",Y224)-1)),A2_SaLi!$B$8:$E$507,4,0),IFERROR(VLOOKUP(LEFT(Y224,FIND("-",Y224)-1),A2_SaLi!$B$8:$E$507,4,0),""))</f>
        <v/>
      </c>
    </row>
    <row r="225" spans="2:26" x14ac:dyDescent="0.25">
      <c r="B225" s="124"/>
      <c r="C225" s="92"/>
      <c r="D225" s="92"/>
      <c r="E225" s="92"/>
      <c r="F225" s="383"/>
      <c r="G225" s="501"/>
      <c r="H225" s="92"/>
      <c r="I225" s="502"/>
      <c r="J225" s="503"/>
      <c r="K225" s="450"/>
      <c r="L225" s="92"/>
      <c r="M225" s="383"/>
      <c r="N225" s="383"/>
      <c r="O225" s="92"/>
      <c r="P225" s="383"/>
      <c r="Q225" s="92"/>
      <c r="R225" s="504"/>
      <c r="S225" s="450"/>
      <c r="T225" s="92"/>
      <c r="U225" s="383"/>
      <c r="V225" s="383"/>
      <c r="W225" s="92"/>
      <c r="X225" s="478"/>
      <c r="Y225" s="383"/>
      <c r="Z225" s="499" t="str">
        <f>IFERROR(VLOOKUP(_xlfn.NUMBERVALUE(LEFT(Y225,FIND("-",Y225)-1)),A2_SaLi!$B$8:$E$507,4,0),IFERROR(VLOOKUP(LEFT(Y225,FIND("-",Y225)-1),A2_SaLi!$B$8:$E$507,4,0),""))</f>
        <v/>
      </c>
    </row>
    <row r="226" spans="2:26" x14ac:dyDescent="0.25">
      <c r="B226" s="124"/>
      <c r="C226" s="92"/>
      <c r="D226" s="92"/>
      <c r="E226" s="92"/>
      <c r="F226" s="383"/>
      <c r="G226" s="501"/>
      <c r="H226" s="92"/>
      <c r="I226" s="502"/>
      <c r="J226" s="503"/>
      <c r="K226" s="450"/>
      <c r="L226" s="92"/>
      <c r="M226" s="383"/>
      <c r="N226" s="383"/>
      <c r="O226" s="92"/>
      <c r="P226" s="383"/>
      <c r="Q226" s="92"/>
      <c r="R226" s="504"/>
      <c r="S226" s="450"/>
      <c r="T226" s="92"/>
      <c r="U226" s="383"/>
      <c r="V226" s="383"/>
      <c r="W226" s="92"/>
      <c r="X226" s="478"/>
      <c r="Y226" s="383"/>
      <c r="Z226" s="499" t="str">
        <f>IFERROR(VLOOKUP(_xlfn.NUMBERVALUE(LEFT(Y226,FIND("-",Y226)-1)),A2_SaLi!$B$8:$E$507,4,0),IFERROR(VLOOKUP(LEFT(Y226,FIND("-",Y226)-1),A2_SaLi!$B$8:$E$507,4,0),""))</f>
        <v/>
      </c>
    </row>
    <row r="227" spans="2:26" x14ac:dyDescent="0.25">
      <c r="B227" s="124"/>
      <c r="C227" s="92"/>
      <c r="D227" s="92"/>
      <c r="E227" s="92"/>
      <c r="F227" s="383"/>
      <c r="G227" s="501"/>
      <c r="H227" s="92"/>
      <c r="I227" s="502"/>
      <c r="J227" s="503"/>
      <c r="K227" s="450"/>
      <c r="L227" s="92"/>
      <c r="M227" s="383"/>
      <c r="N227" s="383"/>
      <c r="O227" s="92"/>
      <c r="P227" s="383"/>
      <c r="Q227" s="92"/>
      <c r="R227" s="504"/>
      <c r="S227" s="450"/>
      <c r="T227" s="92"/>
      <c r="U227" s="383"/>
      <c r="V227" s="383"/>
      <c r="W227" s="92"/>
      <c r="X227" s="478"/>
      <c r="Y227" s="383"/>
      <c r="Z227" s="499" t="str">
        <f>IFERROR(VLOOKUP(_xlfn.NUMBERVALUE(LEFT(Y227,FIND("-",Y227)-1)),A2_SaLi!$B$8:$E$507,4,0),IFERROR(VLOOKUP(LEFT(Y227,FIND("-",Y227)-1),A2_SaLi!$B$8:$E$507,4,0),""))</f>
        <v/>
      </c>
    </row>
    <row r="228" spans="2:26" x14ac:dyDescent="0.25">
      <c r="B228" s="124"/>
      <c r="C228" s="92"/>
      <c r="D228" s="92"/>
      <c r="E228" s="92"/>
      <c r="F228" s="383"/>
      <c r="G228" s="501"/>
      <c r="H228" s="92"/>
      <c r="I228" s="502"/>
      <c r="J228" s="503"/>
      <c r="K228" s="450"/>
      <c r="L228" s="92"/>
      <c r="M228" s="383"/>
      <c r="N228" s="383"/>
      <c r="O228" s="92"/>
      <c r="P228" s="383"/>
      <c r="Q228" s="92"/>
      <c r="R228" s="504"/>
      <c r="S228" s="450"/>
      <c r="T228" s="92"/>
      <c r="U228" s="383"/>
      <c r="V228" s="383"/>
      <c r="W228" s="92"/>
      <c r="X228" s="478"/>
      <c r="Y228" s="383"/>
      <c r="Z228" s="499" t="str">
        <f>IFERROR(VLOOKUP(_xlfn.NUMBERVALUE(LEFT(Y228,FIND("-",Y228)-1)),A2_SaLi!$B$8:$E$507,4,0),IFERROR(VLOOKUP(LEFT(Y228,FIND("-",Y228)-1),A2_SaLi!$B$8:$E$507,4,0),""))</f>
        <v/>
      </c>
    </row>
    <row r="229" spans="2:26" x14ac:dyDescent="0.25">
      <c r="B229" s="124"/>
      <c r="C229" s="92"/>
      <c r="D229" s="92"/>
      <c r="E229" s="92"/>
      <c r="F229" s="383"/>
      <c r="G229" s="501"/>
      <c r="H229" s="92"/>
      <c r="I229" s="502"/>
      <c r="J229" s="503"/>
      <c r="K229" s="450"/>
      <c r="L229" s="92"/>
      <c r="M229" s="383"/>
      <c r="N229" s="383"/>
      <c r="O229" s="92"/>
      <c r="P229" s="383"/>
      <c r="Q229" s="92"/>
      <c r="R229" s="504"/>
      <c r="S229" s="450"/>
      <c r="T229" s="92"/>
      <c r="U229" s="383"/>
      <c r="V229" s="383"/>
      <c r="W229" s="92"/>
      <c r="X229" s="478"/>
      <c r="Y229" s="383"/>
      <c r="Z229" s="499" t="str">
        <f>IFERROR(VLOOKUP(_xlfn.NUMBERVALUE(LEFT(Y229,FIND("-",Y229)-1)),A2_SaLi!$B$8:$E$507,4,0),IFERROR(VLOOKUP(LEFT(Y229,FIND("-",Y229)-1),A2_SaLi!$B$8:$E$507,4,0),""))</f>
        <v/>
      </c>
    </row>
    <row r="230" spans="2:26" x14ac:dyDescent="0.25">
      <c r="B230" s="124"/>
      <c r="C230" s="92"/>
      <c r="D230" s="92"/>
      <c r="E230" s="92"/>
      <c r="F230" s="383"/>
      <c r="G230" s="501"/>
      <c r="H230" s="92"/>
      <c r="I230" s="502"/>
      <c r="J230" s="503"/>
      <c r="K230" s="450"/>
      <c r="L230" s="92"/>
      <c r="M230" s="383"/>
      <c r="N230" s="383"/>
      <c r="O230" s="92"/>
      <c r="P230" s="383"/>
      <c r="Q230" s="92"/>
      <c r="R230" s="504"/>
      <c r="S230" s="450"/>
      <c r="T230" s="92"/>
      <c r="U230" s="383"/>
      <c r="V230" s="383"/>
      <c r="W230" s="92"/>
      <c r="X230" s="478"/>
      <c r="Y230" s="383"/>
      <c r="Z230" s="499" t="str">
        <f>IFERROR(VLOOKUP(_xlfn.NUMBERVALUE(LEFT(Y230,FIND("-",Y230)-1)),A2_SaLi!$B$8:$E$507,4,0),IFERROR(VLOOKUP(LEFT(Y230,FIND("-",Y230)-1),A2_SaLi!$B$8:$E$507,4,0),""))</f>
        <v/>
      </c>
    </row>
    <row r="231" spans="2:26" x14ac:dyDescent="0.25">
      <c r="B231" s="124"/>
      <c r="C231" s="92"/>
      <c r="D231" s="92"/>
      <c r="E231" s="92"/>
      <c r="F231" s="383"/>
      <c r="G231" s="501"/>
      <c r="H231" s="92"/>
      <c r="I231" s="502"/>
      <c r="J231" s="503"/>
      <c r="K231" s="450"/>
      <c r="L231" s="92"/>
      <c r="M231" s="383"/>
      <c r="N231" s="383"/>
      <c r="O231" s="92"/>
      <c r="P231" s="383"/>
      <c r="Q231" s="92"/>
      <c r="R231" s="504"/>
      <c r="S231" s="450"/>
      <c r="T231" s="92"/>
      <c r="U231" s="383"/>
      <c r="V231" s="383"/>
      <c r="W231" s="92"/>
      <c r="X231" s="478"/>
      <c r="Y231" s="383"/>
      <c r="Z231" s="499" t="str">
        <f>IFERROR(VLOOKUP(_xlfn.NUMBERVALUE(LEFT(Y231,FIND("-",Y231)-1)),A2_SaLi!$B$8:$E$507,4,0),IFERROR(VLOOKUP(LEFT(Y231,FIND("-",Y231)-1),A2_SaLi!$B$8:$E$507,4,0),""))</f>
        <v/>
      </c>
    </row>
    <row r="232" spans="2:26" x14ac:dyDescent="0.25">
      <c r="B232" s="124"/>
      <c r="C232" s="92"/>
      <c r="D232" s="92"/>
      <c r="E232" s="92"/>
      <c r="F232" s="383"/>
      <c r="G232" s="501"/>
      <c r="H232" s="92"/>
      <c r="I232" s="502"/>
      <c r="J232" s="503"/>
      <c r="K232" s="450"/>
      <c r="L232" s="92"/>
      <c r="M232" s="383"/>
      <c r="N232" s="383"/>
      <c r="O232" s="92"/>
      <c r="P232" s="383"/>
      <c r="Q232" s="92"/>
      <c r="R232" s="504"/>
      <c r="S232" s="450"/>
      <c r="T232" s="92"/>
      <c r="U232" s="383"/>
      <c r="V232" s="383"/>
      <c r="W232" s="92"/>
      <c r="X232" s="478"/>
      <c r="Y232" s="383"/>
      <c r="Z232" s="499" t="str">
        <f>IFERROR(VLOOKUP(_xlfn.NUMBERVALUE(LEFT(Y232,FIND("-",Y232)-1)),A2_SaLi!$B$8:$E$507,4,0),IFERROR(VLOOKUP(LEFT(Y232,FIND("-",Y232)-1),A2_SaLi!$B$8:$E$507,4,0),""))</f>
        <v/>
      </c>
    </row>
    <row r="233" spans="2:26" x14ac:dyDescent="0.25">
      <c r="B233" s="124"/>
      <c r="C233" s="92"/>
      <c r="D233" s="92"/>
      <c r="E233" s="92"/>
      <c r="F233" s="383"/>
      <c r="G233" s="501"/>
      <c r="H233" s="92"/>
      <c r="I233" s="502"/>
      <c r="J233" s="503"/>
      <c r="K233" s="450"/>
      <c r="L233" s="92"/>
      <c r="M233" s="383"/>
      <c r="N233" s="383"/>
      <c r="O233" s="92"/>
      <c r="P233" s="383"/>
      <c r="Q233" s="92"/>
      <c r="R233" s="504"/>
      <c r="S233" s="450"/>
      <c r="T233" s="92"/>
      <c r="U233" s="383"/>
      <c r="V233" s="383"/>
      <c r="W233" s="92"/>
      <c r="X233" s="478"/>
      <c r="Y233" s="383"/>
      <c r="Z233" s="499" t="str">
        <f>IFERROR(VLOOKUP(_xlfn.NUMBERVALUE(LEFT(Y233,FIND("-",Y233)-1)),A2_SaLi!$B$8:$E$507,4,0),IFERROR(VLOOKUP(LEFT(Y233,FIND("-",Y233)-1),A2_SaLi!$B$8:$E$507,4,0),""))</f>
        <v/>
      </c>
    </row>
    <row r="234" spans="2:26" x14ac:dyDescent="0.25">
      <c r="B234" s="124"/>
      <c r="C234" s="92"/>
      <c r="D234" s="92"/>
      <c r="E234" s="92"/>
      <c r="F234" s="383"/>
      <c r="G234" s="501"/>
      <c r="H234" s="92"/>
      <c r="I234" s="502"/>
      <c r="J234" s="503"/>
      <c r="K234" s="450"/>
      <c r="L234" s="92"/>
      <c r="M234" s="383"/>
      <c r="N234" s="383"/>
      <c r="O234" s="92"/>
      <c r="P234" s="383"/>
      <c r="Q234" s="92"/>
      <c r="R234" s="504"/>
      <c r="S234" s="450"/>
      <c r="T234" s="92"/>
      <c r="U234" s="383"/>
      <c r="V234" s="383"/>
      <c r="W234" s="92"/>
      <c r="X234" s="478"/>
      <c r="Y234" s="383"/>
      <c r="Z234" s="499" t="str">
        <f>IFERROR(VLOOKUP(_xlfn.NUMBERVALUE(LEFT(Y234,FIND("-",Y234)-1)),A2_SaLi!$B$8:$E$507,4,0),IFERROR(VLOOKUP(LEFT(Y234,FIND("-",Y234)-1),A2_SaLi!$B$8:$E$507,4,0),""))</f>
        <v/>
      </c>
    </row>
    <row r="235" spans="2:26" x14ac:dyDescent="0.25">
      <c r="B235" s="124"/>
      <c r="C235" s="92"/>
      <c r="D235" s="92"/>
      <c r="E235" s="92"/>
      <c r="F235" s="383"/>
      <c r="G235" s="501"/>
      <c r="H235" s="92"/>
      <c r="I235" s="502"/>
      <c r="J235" s="503"/>
      <c r="K235" s="450"/>
      <c r="L235" s="92"/>
      <c r="M235" s="383"/>
      <c r="N235" s="383"/>
      <c r="O235" s="92"/>
      <c r="P235" s="383"/>
      <c r="Q235" s="92"/>
      <c r="R235" s="504"/>
      <c r="S235" s="450"/>
      <c r="T235" s="92"/>
      <c r="U235" s="383"/>
      <c r="V235" s="383"/>
      <c r="W235" s="92"/>
      <c r="X235" s="478"/>
      <c r="Y235" s="383"/>
      <c r="Z235" s="499" t="str">
        <f>IFERROR(VLOOKUP(_xlfn.NUMBERVALUE(LEFT(Y235,FIND("-",Y235)-1)),A2_SaLi!$B$8:$E$507,4,0),IFERROR(VLOOKUP(LEFT(Y235,FIND("-",Y235)-1),A2_SaLi!$B$8:$E$507,4,0),""))</f>
        <v/>
      </c>
    </row>
    <row r="236" spans="2:26" x14ac:dyDescent="0.25">
      <c r="B236" s="124"/>
      <c r="C236" s="92"/>
      <c r="D236" s="92"/>
      <c r="E236" s="92"/>
      <c r="F236" s="383"/>
      <c r="G236" s="501"/>
      <c r="H236" s="92"/>
      <c r="I236" s="502"/>
      <c r="J236" s="503"/>
      <c r="K236" s="450"/>
      <c r="L236" s="92"/>
      <c r="M236" s="383"/>
      <c r="N236" s="383"/>
      <c r="O236" s="92"/>
      <c r="P236" s="383"/>
      <c r="Q236" s="92"/>
      <c r="R236" s="504"/>
      <c r="S236" s="450"/>
      <c r="T236" s="92"/>
      <c r="U236" s="383"/>
      <c r="V236" s="383"/>
      <c r="W236" s="92"/>
      <c r="X236" s="478"/>
      <c r="Y236" s="383"/>
      <c r="Z236" s="499" t="str">
        <f>IFERROR(VLOOKUP(_xlfn.NUMBERVALUE(LEFT(Y236,FIND("-",Y236)-1)),A2_SaLi!$B$8:$E$507,4,0),IFERROR(VLOOKUP(LEFT(Y236,FIND("-",Y236)-1),A2_SaLi!$B$8:$E$507,4,0),""))</f>
        <v/>
      </c>
    </row>
    <row r="237" spans="2:26" x14ac:dyDescent="0.25">
      <c r="B237" s="124"/>
      <c r="C237" s="92"/>
      <c r="D237" s="92"/>
      <c r="E237" s="92"/>
      <c r="F237" s="383"/>
      <c r="G237" s="501"/>
      <c r="H237" s="92"/>
      <c r="I237" s="502"/>
      <c r="J237" s="503"/>
      <c r="K237" s="450"/>
      <c r="L237" s="92"/>
      <c r="M237" s="383"/>
      <c r="N237" s="383"/>
      <c r="O237" s="92"/>
      <c r="P237" s="383"/>
      <c r="Q237" s="92"/>
      <c r="R237" s="504"/>
      <c r="S237" s="450"/>
      <c r="T237" s="92"/>
      <c r="U237" s="383"/>
      <c r="V237" s="383"/>
      <c r="W237" s="92"/>
      <c r="X237" s="478"/>
      <c r="Y237" s="383"/>
      <c r="Z237" s="499" t="str">
        <f>IFERROR(VLOOKUP(_xlfn.NUMBERVALUE(LEFT(Y237,FIND("-",Y237)-1)),A2_SaLi!$B$8:$E$507,4,0),IFERROR(VLOOKUP(LEFT(Y237,FIND("-",Y237)-1),A2_SaLi!$B$8:$E$507,4,0),""))</f>
        <v/>
      </c>
    </row>
    <row r="238" spans="2:26" x14ac:dyDescent="0.25">
      <c r="B238" s="124"/>
      <c r="C238" s="92"/>
      <c r="D238" s="92"/>
      <c r="E238" s="92"/>
      <c r="F238" s="383"/>
      <c r="G238" s="501"/>
      <c r="H238" s="92"/>
      <c r="I238" s="502"/>
      <c r="J238" s="503"/>
      <c r="K238" s="450"/>
      <c r="L238" s="92"/>
      <c r="M238" s="383"/>
      <c r="N238" s="383"/>
      <c r="O238" s="92"/>
      <c r="P238" s="383"/>
      <c r="Q238" s="92"/>
      <c r="R238" s="504"/>
      <c r="S238" s="450"/>
      <c r="T238" s="92"/>
      <c r="U238" s="383"/>
      <c r="V238" s="383"/>
      <c r="W238" s="92"/>
      <c r="X238" s="478"/>
      <c r="Y238" s="383"/>
      <c r="Z238" s="499" t="str">
        <f>IFERROR(VLOOKUP(_xlfn.NUMBERVALUE(LEFT(Y238,FIND("-",Y238)-1)),A2_SaLi!$B$8:$E$507,4,0),IFERROR(VLOOKUP(LEFT(Y238,FIND("-",Y238)-1),A2_SaLi!$B$8:$E$507,4,0),""))</f>
        <v/>
      </c>
    </row>
    <row r="239" spans="2:26" x14ac:dyDescent="0.25">
      <c r="B239" s="124"/>
      <c r="C239" s="92"/>
      <c r="D239" s="92"/>
      <c r="E239" s="92"/>
      <c r="F239" s="383"/>
      <c r="G239" s="501"/>
      <c r="H239" s="92"/>
      <c r="I239" s="502"/>
      <c r="J239" s="503"/>
      <c r="K239" s="450"/>
      <c r="L239" s="92"/>
      <c r="M239" s="383"/>
      <c r="N239" s="383"/>
      <c r="O239" s="92"/>
      <c r="P239" s="383"/>
      <c r="Q239" s="92"/>
      <c r="R239" s="504"/>
      <c r="S239" s="450"/>
      <c r="T239" s="92"/>
      <c r="U239" s="383"/>
      <c r="V239" s="383"/>
      <c r="W239" s="92"/>
      <c r="X239" s="478"/>
      <c r="Y239" s="383"/>
      <c r="Z239" s="499" t="str">
        <f>IFERROR(VLOOKUP(_xlfn.NUMBERVALUE(LEFT(Y239,FIND("-",Y239)-1)),A2_SaLi!$B$8:$E$507,4,0),IFERROR(VLOOKUP(LEFT(Y239,FIND("-",Y239)-1),A2_SaLi!$B$8:$E$507,4,0),""))</f>
        <v/>
      </c>
    </row>
    <row r="240" spans="2:26" x14ac:dyDescent="0.25">
      <c r="B240" s="124"/>
      <c r="C240" s="92"/>
      <c r="D240" s="92"/>
      <c r="E240" s="92"/>
      <c r="F240" s="383"/>
      <c r="G240" s="501"/>
      <c r="H240" s="92"/>
      <c r="I240" s="502"/>
      <c r="J240" s="503"/>
      <c r="K240" s="450"/>
      <c r="L240" s="92"/>
      <c r="M240" s="383"/>
      <c r="N240" s="383"/>
      <c r="O240" s="92"/>
      <c r="P240" s="383"/>
      <c r="Q240" s="92"/>
      <c r="R240" s="504"/>
      <c r="S240" s="450"/>
      <c r="T240" s="92"/>
      <c r="U240" s="383"/>
      <c r="V240" s="383"/>
      <c r="W240" s="92"/>
      <c r="X240" s="478"/>
      <c r="Y240" s="383"/>
      <c r="Z240" s="499" t="str">
        <f>IFERROR(VLOOKUP(_xlfn.NUMBERVALUE(LEFT(Y240,FIND("-",Y240)-1)),A2_SaLi!$B$8:$E$507,4,0),IFERROR(VLOOKUP(LEFT(Y240,FIND("-",Y240)-1),A2_SaLi!$B$8:$E$507,4,0),""))</f>
        <v/>
      </c>
    </row>
    <row r="241" spans="2:26" x14ac:dyDescent="0.25">
      <c r="B241" s="124"/>
      <c r="C241" s="92"/>
      <c r="D241" s="92"/>
      <c r="E241" s="92"/>
      <c r="F241" s="383"/>
      <c r="G241" s="501"/>
      <c r="H241" s="92"/>
      <c r="I241" s="502"/>
      <c r="J241" s="503"/>
      <c r="K241" s="450"/>
      <c r="L241" s="92"/>
      <c r="M241" s="383"/>
      <c r="N241" s="383"/>
      <c r="O241" s="92"/>
      <c r="P241" s="383"/>
      <c r="Q241" s="92"/>
      <c r="R241" s="504"/>
      <c r="S241" s="450"/>
      <c r="T241" s="92"/>
      <c r="U241" s="383"/>
      <c r="V241" s="383"/>
      <c r="W241" s="92"/>
      <c r="X241" s="478"/>
      <c r="Y241" s="383"/>
      <c r="Z241" s="499" t="str">
        <f>IFERROR(VLOOKUP(_xlfn.NUMBERVALUE(LEFT(Y241,FIND("-",Y241)-1)),A2_SaLi!$B$8:$E$507,4,0),IFERROR(VLOOKUP(LEFT(Y241,FIND("-",Y241)-1),A2_SaLi!$B$8:$E$507,4,0),""))</f>
        <v/>
      </c>
    </row>
    <row r="242" spans="2:26" x14ac:dyDescent="0.25">
      <c r="B242" s="124"/>
      <c r="C242" s="92"/>
      <c r="D242" s="92"/>
      <c r="E242" s="92"/>
      <c r="F242" s="383"/>
      <c r="G242" s="501"/>
      <c r="H242" s="92"/>
      <c r="I242" s="502"/>
      <c r="J242" s="503"/>
      <c r="K242" s="450"/>
      <c r="L242" s="92"/>
      <c r="M242" s="383"/>
      <c r="N242" s="383"/>
      <c r="O242" s="92"/>
      <c r="P242" s="383"/>
      <c r="Q242" s="92"/>
      <c r="R242" s="504"/>
      <c r="S242" s="450"/>
      <c r="T242" s="92"/>
      <c r="U242" s="383"/>
      <c r="V242" s="383"/>
      <c r="W242" s="92"/>
      <c r="X242" s="478"/>
      <c r="Y242" s="383"/>
      <c r="Z242" s="499" t="str">
        <f>IFERROR(VLOOKUP(_xlfn.NUMBERVALUE(LEFT(Y242,FIND("-",Y242)-1)),A2_SaLi!$B$8:$E$507,4,0),IFERROR(VLOOKUP(LEFT(Y242,FIND("-",Y242)-1),A2_SaLi!$B$8:$E$507,4,0),""))</f>
        <v/>
      </c>
    </row>
    <row r="243" spans="2:26" x14ac:dyDescent="0.25">
      <c r="B243" s="124"/>
      <c r="C243" s="92"/>
      <c r="D243" s="92"/>
      <c r="E243" s="92"/>
      <c r="F243" s="383"/>
      <c r="G243" s="501"/>
      <c r="H243" s="92"/>
      <c r="I243" s="502"/>
      <c r="J243" s="503"/>
      <c r="K243" s="450"/>
      <c r="L243" s="92"/>
      <c r="M243" s="383"/>
      <c r="N243" s="383"/>
      <c r="O243" s="92"/>
      <c r="P243" s="383"/>
      <c r="Q243" s="92"/>
      <c r="R243" s="504"/>
      <c r="S243" s="450"/>
      <c r="T243" s="92"/>
      <c r="U243" s="383"/>
      <c r="V243" s="383"/>
      <c r="W243" s="92"/>
      <c r="X243" s="478"/>
      <c r="Y243" s="383"/>
      <c r="Z243" s="499" t="str">
        <f>IFERROR(VLOOKUP(_xlfn.NUMBERVALUE(LEFT(Y243,FIND("-",Y243)-1)),A2_SaLi!$B$8:$E$507,4,0),IFERROR(VLOOKUP(LEFT(Y243,FIND("-",Y243)-1),A2_SaLi!$B$8:$E$507,4,0),""))</f>
        <v/>
      </c>
    </row>
    <row r="244" spans="2:26" x14ac:dyDescent="0.25">
      <c r="B244" s="124"/>
      <c r="C244" s="92"/>
      <c r="D244" s="92"/>
      <c r="E244" s="92"/>
      <c r="F244" s="383"/>
      <c r="G244" s="501"/>
      <c r="H244" s="92"/>
      <c r="I244" s="502"/>
      <c r="J244" s="503"/>
      <c r="K244" s="450"/>
      <c r="L244" s="92"/>
      <c r="M244" s="383"/>
      <c r="N244" s="383"/>
      <c r="O244" s="92"/>
      <c r="P244" s="383"/>
      <c r="Q244" s="92"/>
      <c r="R244" s="504"/>
      <c r="S244" s="450"/>
      <c r="T244" s="92"/>
      <c r="U244" s="383"/>
      <c r="V244" s="383"/>
      <c r="W244" s="92"/>
      <c r="X244" s="478"/>
      <c r="Y244" s="383"/>
      <c r="Z244" s="499" t="str">
        <f>IFERROR(VLOOKUP(_xlfn.NUMBERVALUE(LEFT(Y244,FIND("-",Y244)-1)),A2_SaLi!$B$8:$E$507,4,0),IFERROR(VLOOKUP(LEFT(Y244,FIND("-",Y244)-1),A2_SaLi!$B$8:$E$507,4,0),""))</f>
        <v/>
      </c>
    </row>
    <row r="245" spans="2:26" x14ac:dyDescent="0.25">
      <c r="B245" s="124"/>
      <c r="C245" s="92"/>
      <c r="D245" s="92"/>
      <c r="E245" s="92"/>
      <c r="F245" s="383"/>
      <c r="G245" s="501"/>
      <c r="H245" s="92"/>
      <c r="I245" s="502"/>
      <c r="J245" s="503"/>
      <c r="K245" s="450"/>
      <c r="L245" s="92"/>
      <c r="M245" s="383"/>
      <c r="N245" s="383"/>
      <c r="O245" s="92"/>
      <c r="P245" s="383"/>
      <c r="Q245" s="92"/>
      <c r="R245" s="504"/>
      <c r="S245" s="450"/>
      <c r="T245" s="92"/>
      <c r="U245" s="383"/>
      <c r="V245" s="383"/>
      <c r="W245" s="92"/>
      <c r="X245" s="478"/>
      <c r="Y245" s="383"/>
      <c r="Z245" s="499" t="str">
        <f>IFERROR(VLOOKUP(_xlfn.NUMBERVALUE(LEFT(Y245,FIND("-",Y245)-1)),A2_SaLi!$B$8:$E$507,4,0),IFERROR(VLOOKUP(LEFT(Y245,FIND("-",Y245)-1),A2_SaLi!$B$8:$E$507,4,0),""))</f>
        <v/>
      </c>
    </row>
    <row r="246" spans="2:26" x14ac:dyDescent="0.25">
      <c r="B246" s="124"/>
      <c r="C246" s="92"/>
      <c r="D246" s="92"/>
      <c r="E246" s="92"/>
      <c r="F246" s="383"/>
      <c r="G246" s="501"/>
      <c r="H246" s="92"/>
      <c r="I246" s="502"/>
      <c r="J246" s="503"/>
      <c r="K246" s="450"/>
      <c r="L246" s="92"/>
      <c r="M246" s="383"/>
      <c r="N246" s="383"/>
      <c r="O246" s="92"/>
      <c r="P246" s="383"/>
      <c r="Q246" s="92"/>
      <c r="R246" s="504"/>
      <c r="S246" s="450"/>
      <c r="T246" s="92"/>
      <c r="U246" s="383"/>
      <c r="V246" s="383"/>
      <c r="W246" s="92"/>
      <c r="X246" s="478"/>
      <c r="Y246" s="383"/>
      <c r="Z246" s="499" t="str">
        <f>IFERROR(VLOOKUP(_xlfn.NUMBERVALUE(LEFT(Y246,FIND("-",Y246)-1)),A2_SaLi!$B$8:$E$507,4,0),IFERROR(VLOOKUP(LEFT(Y246,FIND("-",Y246)-1),A2_SaLi!$B$8:$E$507,4,0),""))</f>
        <v/>
      </c>
    </row>
    <row r="247" spans="2:26" x14ac:dyDescent="0.25">
      <c r="B247" s="124"/>
      <c r="C247" s="92"/>
      <c r="D247" s="92"/>
      <c r="E247" s="92"/>
      <c r="F247" s="383"/>
      <c r="G247" s="501"/>
      <c r="H247" s="92"/>
      <c r="I247" s="502"/>
      <c r="J247" s="503"/>
      <c r="K247" s="450"/>
      <c r="L247" s="92"/>
      <c r="M247" s="383"/>
      <c r="N247" s="383"/>
      <c r="O247" s="92"/>
      <c r="P247" s="383"/>
      <c r="Q247" s="92"/>
      <c r="R247" s="504"/>
      <c r="S247" s="450"/>
      <c r="T247" s="92"/>
      <c r="U247" s="383"/>
      <c r="V247" s="383"/>
      <c r="W247" s="92"/>
      <c r="X247" s="478"/>
      <c r="Y247" s="383"/>
      <c r="Z247" s="499" t="str">
        <f>IFERROR(VLOOKUP(_xlfn.NUMBERVALUE(LEFT(Y247,FIND("-",Y247)-1)),A2_SaLi!$B$8:$E$507,4,0),IFERROR(VLOOKUP(LEFT(Y247,FIND("-",Y247)-1),A2_SaLi!$B$8:$E$507,4,0),""))</f>
        <v/>
      </c>
    </row>
    <row r="248" spans="2:26" x14ac:dyDescent="0.25">
      <c r="B248" s="124"/>
      <c r="C248" s="92"/>
      <c r="D248" s="92"/>
      <c r="E248" s="92"/>
      <c r="F248" s="383"/>
      <c r="G248" s="501"/>
      <c r="H248" s="92"/>
      <c r="I248" s="502"/>
      <c r="J248" s="503"/>
      <c r="K248" s="450"/>
      <c r="L248" s="92"/>
      <c r="M248" s="383"/>
      <c r="N248" s="383"/>
      <c r="O248" s="92"/>
      <c r="P248" s="383"/>
      <c r="Q248" s="92"/>
      <c r="R248" s="504"/>
      <c r="S248" s="450"/>
      <c r="T248" s="92"/>
      <c r="U248" s="383"/>
      <c r="V248" s="383"/>
      <c r="W248" s="92"/>
      <c r="X248" s="478"/>
      <c r="Y248" s="383"/>
      <c r="Z248" s="499" t="str">
        <f>IFERROR(VLOOKUP(_xlfn.NUMBERVALUE(LEFT(Y248,FIND("-",Y248)-1)),A2_SaLi!$B$8:$E$507,4,0),IFERROR(VLOOKUP(LEFT(Y248,FIND("-",Y248)-1),A2_SaLi!$B$8:$E$507,4,0),""))</f>
        <v/>
      </c>
    </row>
    <row r="249" spans="2:26" x14ac:dyDescent="0.25">
      <c r="B249" s="124"/>
      <c r="C249" s="92"/>
      <c r="D249" s="92"/>
      <c r="E249" s="92"/>
      <c r="F249" s="383"/>
      <c r="G249" s="501"/>
      <c r="H249" s="92"/>
      <c r="I249" s="502"/>
      <c r="J249" s="503"/>
      <c r="K249" s="450"/>
      <c r="L249" s="92"/>
      <c r="M249" s="383"/>
      <c r="N249" s="383"/>
      <c r="O249" s="92"/>
      <c r="P249" s="383"/>
      <c r="Q249" s="92"/>
      <c r="R249" s="504"/>
      <c r="S249" s="450"/>
      <c r="T249" s="92"/>
      <c r="U249" s="383"/>
      <c r="V249" s="383"/>
      <c r="W249" s="92"/>
      <c r="X249" s="478"/>
      <c r="Y249" s="383"/>
      <c r="Z249" s="499" t="str">
        <f>IFERROR(VLOOKUP(_xlfn.NUMBERVALUE(LEFT(Y249,FIND("-",Y249)-1)),A2_SaLi!$B$8:$E$507,4,0),IFERROR(VLOOKUP(LEFT(Y249,FIND("-",Y249)-1),A2_SaLi!$B$8:$E$507,4,0),""))</f>
        <v/>
      </c>
    </row>
    <row r="250" spans="2:26" x14ac:dyDescent="0.25">
      <c r="B250" s="124"/>
      <c r="C250" s="92"/>
      <c r="D250" s="92"/>
      <c r="E250" s="92"/>
      <c r="F250" s="383"/>
      <c r="G250" s="501"/>
      <c r="H250" s="92"/>
      <c r="I250" s="502"/>
      <c r="J250" s="503"/>
      <c r="K250" s="450"/>
      <c r="L250" s="92"/>
      <c r="M250" s="383"/>
      <c r="N250" s="383"/>
      <c r="O250" s="92"/>
      <c r="P250" s="383"/>
      <c r="Q250" s="92"/>
      <c r="R250" s="504"/>
      <c r="S250" s="450"/>
      <c r="T250" s="92"/>
      <c r="U250" s="383"/>
      <c r="V250" s="383"/>
      <c r="W250" s="92"/>
      <c r="X250" s="478"/>
      <c r="Y250" s="383"/>
      <c r="Z250" s="499" t="str">
        <f>IFERROR(VLOOKUP(_xlfn.NUMBERVALUE(LEFT(Y250,FIND("-",Y250)-1)),A2_SaLi!$B$8:$E$507,4,0),IFERROR(VLOOKUP(LEFT(Y250,FIND("-",Y250)-1),A2_SaLi!$B$8:$E$507,4,0),""))</f>
        <v/>
      </c>
    </row>
    <row r="251" spans="2:26" x14ac:dyDescent="0.25">
      <c r="B251" s="124"/>
      <c r="C251" s="92"/>
      <c r="D251" s="92"/>
      <c r="E251" s="92"/>
      <c r="F251" s="383"/>
      <c r="G251" s="501"/>
      <c r="H251" s="92"/>
      <c r="I251" s="502"/>
      <c r="J251" s="503"/>
      <c r="K251" s="450"/>
      <c r="L251" s="92"/>
      <c r="M251" s="383"/>
      <c r="N251" s="383"/>
      <c r="O251" s="92"/>
      <c r="P251" s="383"/>
      <c r="Q251" s="92"/>
      <c r="R251" s="504"/>
      <c r="S251" s="450"/>
      <c r="T251" s="92"/>
      <c r="U251" s="383"/>
      <c r="V251" s="383"/>
      <c r="W251" s="92"/>
      <c r="X251" s="478"/>
      <c r="Y251" s="383"/>
      <c r="Z251" s="499" t="str">
        <f>IFERROR(VLOOKUP(_xlfn.NUMBERVALUE(LEFT(Y251,FIND("-",Y251)-1)),A2_SaLi!$B$8:$E$507,4,0),IFERROR(VLOOKUP(LEFT(Y251,FIND("-",Y251)-1),A2_SaLi!$B$8:$E$507,4,0),""))</f>
        <v/>
      </c>
    </row>
    <row r="252" spans="2:26" x14ac:dyDescent="0.25">
      <c r="B252" s="124"/>
      <c r="C252" s="92"/>
      <c r="D252" s="92"/>
      <c r="E252" s="92"/>
      <c r="F252" s="383"/>
      <c r="G252" s="501"/>
      <c r="H252" s="92"/>
      <c r="I252" s="502"/>
      <c r="J252" s="503"/>
      <c r="K252" s="450"/>
      <c r="L252" s="92"/>
      <c r="M252" s="383"/>
      <c r="N252" s="383"/>
      <c r="O252" s="92"/>
      <c r="P252" s="383"/>
      <c r="Q252" s="92"/>
      <c r="R252" s="504"/>
      <c r="S252" s="450"/>
      <c r="T252" s="92"/>
      <c r="U252" s="383"/>
      <c r="V252" s="383"/>
      <c r="W252" s="92"/>
      <c r="X252" s="478"/>
      <c r="Y252" s="383"/>
      <c r="Z252" s="499" t="str">
        <f>IFERROR(VLOOKUP(_xlfn.NUMBERVALUE(LEFT(Y252,FIND("-",Y252)-1)),A2_SaLi!$B$8:$E$507,4,0),IFERROR(VLOOKUP(LEFT(Y252,FIND("-",Y252)-1),A2_SaLi!$B$8:$E$507,4,0),""))</f>
        <v/>
      </c>
    </row>
    <row r="253" spans="2:26" x14ac:dyDescent="0.25">
      <c r="B253" s="124"/>
      <c r="C253" s="92"/>
      <c r="D253" s="92"/>
      <c r="E253" s="92"/>
      <c r="F253" s="383"/>
      <c r="G253" s="501"/>
      <c r="H253" s="92"/>
      <c r="I253" s="502"/>
      <c r="J253" s="503"/>
      <c r="K253" s="450"/>
      <c r="L253" s="92"/>
      <c r="M253" s="383"/>
      <c r="N253" s="383"/>
      <c r="O253" s="92"/>
      <c r="P253" s="383"/>
      <c r="Q253" s="92"/>
      <c r="R253" s="504"/>
      <c r="S253" s="450"/>
      <c r="T253" s="92"/>
      <c r="U253" s="383"/>
      <c r="V253" s="383"/>
      <c r="W253" s="92"/>
      <c r="X253" s="478"/>
      <c r="Y253" s="383"/>
      <c r="Z253" s="499" t="str">
        <f>IFERROR(VLOOKUP(_xlfn.NUMBERVALUE(LEFT(Y253,FIND("-",Y253)-1)),A2_SaLi!$B$8:$E$507,4,0),IFERROR(VLOOKUP(LEFT(Y253,FIND("-",Y253)-1),A2_SaLi!$B$8:$E$507,4,0),""))</f>
        <v/>
      </c>
    </row>
    <row r="254" spans="2:26" x14ac:dyDescent="0.25">
      <c r="B254" s="124"/>
      <c r="C254" s="92"/>
      <c r="D254" s="92"/>
      <c r="E254" s="92"/>
      <c r="F254" s="383"/>
      <c r="G254" s="501"/>
      <c r="H254" s="92"/>
      <c r="I254" s="502"/>
      <c r="J254" s="503"/>
      <c r="K254" s="450"/>
      <c r="L254" s="92"/>
      <c r="M254" s="383"/>
      <c r="N254" s="383"/>
      <c r="O254" s="92"/>
      <c r="P254" s="383"/>
      <c r="Q254" s="92"/>
      <c r="R254" s="504"/>
      <c r="S254" s="450"/>
      <c r="T254" s="92"/>
      <c r="U254" s="383"/>
      <c r="V254" s="383"/>
      <c r="W254" s="92"/>
      <c r="X254" s="478"/>
      <c r="Y254" s="383"/>
      <c r="Z254" s="499" t="str">
        <f>IFERROR(VLOOKUP(_xlfn.NUMBERVALUE(LEFT(Y254,FIND("-",Y254)-1)),A2_SaLi!$B$8:$E$507,4,0),IFERROR(VLOOKUP(LEFT(Y254,FIND("-",Y254)-1),A2_SaLi!$B$8:$E$507,4,0),""))</f>
        <v/>
      </c>
    </row>
    <row r="255" spans="2:26" x14ac:dyDescent="0.25">
      <c r="B255" s="124"/>
      <c r="C255" s="92"/>
      <c r="D255" s="92"/>
      <c r="E255" s="92"/>
      <c r="F255" s="383"/>
      <c r="G255" s="501"/>
      <c r="H255" s="92"/>
      <c r="I255" s="502"/>
      <c r="J255" s="503"/>
      <c r="K255" s="450"/>
      <c r="L255" s="92"/>
      <c r="M255" s="383"/>
      <c r="N255" s="383"/>
      <c r="O255" s="92"/>
      <c r="P255" s="383"/>
      <c r="Q255" s="92"/>
      <c r="R255" s="504"/>
      <c r="S255" s="450"/>
      <c r="T255" s="92"/>
      <c r="U255" s="383"/>
      <c r="V255" s="383"/>
      <c r="W255" s="92"/>
      <c r="X255" s="478"/>
      <c r="Y255" s="383"/>
      <c r="Z255" s="499" t="str">
        <f>IFERROR(VLOOKUP(_xlfn.NUMBERVALUE(LEFT(Y255,FIND("-",Y255)-1)),A2_SaLi!$B$8:$E$507,4,0),IFERROR(VLOOKUP(LEFT(Y255,FIND("-",Y255)-1),A2_SaLi!$B$8:$E$507,4,0),""))</f>
        <v/>
      </c>
    </row>
    <row r="256" spans="2:26" x14ac:dyDescent="0.25">
      <c r="B256" s="124"/>
      <c r="C256" s="92"/>
      <c r="D256" s="92"/>
      <c r="E256" s="92"/>
      <c r="F256" s="383"/>
      <c r="G256" s="501"/>
      <c r="H256" s="92"/>
      <c r="I256" s="502"/>
      <c r="J256" s="503"/>
      <c r="K256" s="450"/>
      <c r="L256" s="92"/>
      <c r="M256" s="383"/>
      <c r="N256" s="383"/>
      <c r="O256" s="92"/>
      <c r="P256" s="383"/>
      <c r="Q256" s="92"/>
      <c r="R256" s="504"/>
      <c r="S256" s="450"/>
      <c r="T256" s="92"/>
      <c r="U256" s="383"/>
      <c r="V256" s="383"/>
      <c r="W256" s="92"/>
      <c r="X256" s="478"/>
      <c r="Y256" s="383"/>
      <c r="Z256" s="499" t="str">
        <f>IFERROR(VLOOKUP(_xlfn.NUMBERVALUE(LEFT(Y256,FIND("-",Y256)-1)),A2_SaLi!$B$8:$E$507,4,0),IFERROR(VLOOKUP(LEFT(Y256,FIND("-",Y256)-1),A2_SaLi!$B$8:$E$507,4,0),""))</f>
        <v/>
      </c>
    </row>
    <row r="257" spans="2:26" x14ac:dyDescent="0.25">
      <c r="B257" s="124"/>
      <c r="C257" s="92"/>
      <c r="D257" s="92"/>
      <c r="E257" s="92"/>
      <c r="F257" s="383"/>
      <c r="G257" s="501"/>
      <c r="H257" s="92"/>
      <c r="I257" s="502"/>
      <c r="J257" s="503"/>
      <c r="K257" s="450"/>
      <c r="L257" s="92"/>
      <c r="M257" s="383"/>
      <c r="N257" s="383"/>
      <c r="O257" s="92"/>
      <c r="P257" s="383"/>
      <c r="Q257" s="92"/>
      <c r="R257" s="504"/>
      <c r="S257" s="450"/>
      <c r="T257" s="92"/>
      <c r="U257" s="383"/>
      <c r="V257" s="383"/>
      <c r="W257" s="92"/>
      <c r="X257" s="478"/>
      <c r="Y257" s="383"/>
      <c r="Z257" s="499" t="str">
        <f>IFERROR(VLOOKUP(_xlfn.NUMBERVALUE(LEFT(Y257,FIND("-",Y257)-1)),A2_SaLi!$B$8:$E$507,4,0),IFERROR(VLOOKUP(LEFT(Y257,FIND("-",Y257)-1),A2_SaLi!$B$8:$E$507,4,0),""))</f>
        <v/>
      </c>
    </row>
    <row r="258" spans="2:26" x14ac:dyDescent="0.25">
      <c r="B258" s="124"/>
      <c r="C258" s="92"/>
      <c r="D258" s="92"/>
      <c r="E258" s="92"/>
      <c r="F258" s="383"/>
      <c r="G258" s="501"/>
      <c r="H258" s="92"/>
      <c r="I258" s="502"/>
      <c r="J258" s="503"/>
      <c r="K258" s="450"/>
      <c r="L258" s="92"/>
      <c r="M258" s="383"/>
      <c r="N258" s="383"/>
      <c r="O258" s="92"/>
      <c r="P258" s="383"/>
      <c r="Q258" s="92"/>
      <c r="R258" s="504"/>
      <c r="S258" s="450"/>
      <c r="T258" s="92"/>
      <c r="U258" s="383"/>
      <c r="V258" s="383"/>
      <c r="W258" s="92"/>
      <c r="X258" s="478"/>
      <c r="Y258" s="383"/>
      <c r="Z258" s="499" t="str">
        <f>IFERROR(VLOOKUP(_xlfn.NUMBERVALUE(LEFT(Y258,FIND("-",Y258)-1)),A2_SaLi!$B$8:$E$507,4,0),IFERROR(VLOOKUP(LEFT(Y258,FIND("-",Y258)-1),A2_SaLi!$B$8:$E$507,4,0),""))</f>
        <v/>
      </c>
    </row>
    <row r="259" spans="2:26" x14ac:dyDescent="0.25">
      <c r="B259" s="124"/>
      <c r="C259" s="92"/>
      <c r="D259" s="92"/>
      <c r="E259" s="92"/>
      <c r="F259" s="383"/>
      <c r="G259" s="501"/>
      <c r="H259" s="92"/>
      <c r="I259" s="502"/>
      <c r="J259" s="503"/>
      <c r="K259" s="450"/>
      <c r="L259" s="92"/>
      <c r="M259" s="383"/>
      <c r="N259" s="383"/>
      <c r="O259" s="92"/>
      <c r="P259" s="383"/>
      <c r="Q259" s="92"/>
      <c r="R259" s="504"/>
      <c r="S259" s="450"/>
      <c r="T259" s="92"/>
      <c r="U259" s="383"/>
      <c r="V259" s="383"/>
      <c r="W259" s="92"/>
      <c r="X259" s="478"/>
      <c r="Y259" s="383"/>
      <c r="Z259" s="499" t="str">
        <f>IFERROR(VLOOKUP(_xlfn.NUMBERVALUE(LEFT(Y259,FIND("-",Y259)-1)),A2_SaLi!$B$8:$E$507,4,0),IFERROR(VLOOKUP(LEFT(Y259,FIND("-",Y259)-1),A2_SaLi!$B$8:$E$507,4,0),""))</f>
        <v/>
      </c>
    </row>
    <row r="260" spans="2:26" x14ac:dyDescent="0.25">
      <c r="B260" s="124"/>
      <c r="C260" s="92"/>
      <c r="D260" s="92"/>
      <c r="E260" s="92"/>
      <c r="F260" s="383"/>
      <c r="G260" s="501"/>
      <c r="H260" s="92"/>
      <c r="I260" s="502"/>
      <c r="J260" s="503"/>
      <c r="K260" s="450"/>
      <c r="L260" s="92"/>
      <c r="M260" s="383"/>
      <c r="N260" s="383"/>
      <c r="O260" s="92"/>
      <c r="P260" s="383"/>
      <c r="Q260" s="92"/>
      <c r="R260" s="504"/>
      <c r="S260" s="450"/>
      <c r="T260" s="92"/>
      <c r="U260" s="383"/>
      <c r="V260" s="383"/>
      <c r="W260" s="92"/>
      <c r="X260" s="478"/>
      <c r="Y260" s="383"/>
      <c r="Z260" s="499" t="str">
        <f>IFERROR(VLOOKUP(_xlfn.NUMBERVALUE(LEFT(Y260,FIND("-",Y260)-1)),A2_SaLi!$B$8:$E$507,4,0),IFERROR(VLOOKUP(LEFT(Y260,FIND("-",Y260)-1),A2_SaLi!$B$8:$E$507,4,0),""))</f>
        <v/>
      </c>
    </row>
    <row r="261" spans="2:26" x14ac:dyDescent="0.25">
      <c r="B261" s="124"/>
      <c r="C261" s="92"/>
      <c r="D261" s="92"/>
      <c r="E261" s="92"/>
      <c r="F261" s="383"/>
      <c r="G261" s="501"/>
      <c r="H261" s="92"/>
      <c r="I261" s="502"/>
      <c r="J261" s="503"/>
      <c r="K261" s="450"/>
      <c r="L261" s="92"/>
      <c r="M261" s="383"/>
      <c r="N261" s="383"/>
      <c r="O261" s="92"/>
      <c r="P261" s="383"/>
      <c r="Q261" s="92"/>
      <c r="R261" s="504"/>
      <c r="S261" s="450"/>
      <c r="T261" s="92"/>
      <c r="U261" s="383"/>
      <c r="V261" s="383"/>
      <c r="W261" s="92"/>
      <c r="X261" s="478"/>
      <c r="Y261" s="383"/>
      <c r="Z261" s="499" t="str">
        <f>IFERROR(VLOOKUP(_xlfn.NUMBERVALUE(LEFT(Y261,FIND("-",Y261)-1)),A2_SaLi!$B$8:$E$507,4,0),IFERROR(VLOOKUP(LEFT(Y261,FIND("-",Y261)-1),A2_SaLi!$B$8:$E$507,4,0),""))</f>
        <v/>
      </c>
    </row>
    <row r="262" spans="2:26" x14ac:dyDescent="0.25">
      <c r="B262" s="124"/>
      <c r="C262" s="92"/>
      <c r="D262" s="92"/>
      <c r="E262" s="92"/>
      <c r="F262" s="383"/>
      <c r="G262" s="501"/>
      <c r="H262" s="92"/>
      <c r="I262" s="502"/>
      <c r="J262" s="503"/>
      <c r="K262" s="450"/>
      <c r="L262" s="92"/>
      <c r="M262" s="383"/>
      <c r="N262" s="383"/>
      <c r="O262" s="92"/>
      <c r="P262" s="383"/>
      <c r="Q262" s="92"/>
      <c r="R262" s="504"/>
      <c r="S262" s="450"/>
      <c r="T262" s="92"/>
      <c r="U262" s="383"/>
      <c r="V262" s="383"/>
      <c r="W262" s="92"/>
      <c r="X262" s="478"/>
      <c r="Y262" s="383"/>
      <c r="Z262" s="499" t="str">
        <f>IFERROR(VLOOKUP(_xlfn.NUMBERVALUE(LEFT(Y262,FIND("-",Y262)-1)),A2_SaLi!$B$8:$E$507,4,0),IFERROR(VLOOKUP(LEFT(Y262,FIND("-",Y262)-1),A2_SaLi!$B$8:$E$507,4,0),""))</f>
        <v/>
      </c>
    </row>
    <row r="263" spans="2:26" x14ac:dyDescent="0.25">
      <c r="B263" s="124"/>
      <c r="C263" s="92"/>
      <c r="D263" s="92"/>
      <c r="E263" s="92"/>
      <c r="F263" s="383"/>
      <c r="G263" s="501"/>
      <c r="H263" s="92"/>
      <c r="I263" s="502"/>
      <c r="J263" s="503"/>
      <c r="K263" s="450"/>
      <c r="L263" s="92"/>
      <c r="M263" s="383"/>
      <c r="N263" s="383"/>
      <c r="O263" s="92"/>
      <c r="P263" s="383"/>
      <c r="Q263" s="92"/>
      <c r="R263" s="504"/>
      <c r="S263" s="450"/>
      <c r="T263" s="92"/>
      <c r="U263" s="383"/>
      <c r="V263" s="383"/>
      <c r="W263" s="92"/>
      <c r="X263" s="478"/>
      <c r="Y263" s="383"/>
      <c r="Z263" s="499" t="str">
        <f>IFERROR(VLOOKUP(_xlfn.NUMBERVALUE(LEFT(Y263,FIND("-",Y263)-1)),A2_SaLi!$B$8:$E$507,4,0),IFERROR(VLOOKUP(LEFT(Y263,FIND("-",Y263)-1),A2_SaLi!$B$8:$E$507,4,0),""))</f>
        <v/>
      </c>
    </row>
    <row r="264" spans="2:26" x14ac:dyDescent="0.25">
      <c r="B264" s="124"/>
      <c r="C264" s="92"/>
      <c r="D264" s="92"/>
      <c r="E264" s="92"/>
      <c r="F264" s="383"/>
      <c r="G264" s="501"/>
      <c r="H264" s="92"/>
      <c r="I264" s="502"/>
      <c r="J264" s="503"/>
      <c r="K264" s="450"/>
      <c r="L264" s="92"/>
      <c r="M264" s="383"/>
      <c r="N264" s="383"/>
      <c r="O264" s="92"/>
      <c r="P264" s="383"/>
      <c r="Q264" s="92"/>
      <c r="R264" s="504"/>
      <c r="S264" s="450"/>
      <c r="T264" s="92"/>
      <c r="U264" s="383"/>
      <c r="V264" s="383"/>
      <c r="W264" s="92"/>
      <c r="X264" s="478"/>
      <c r="Y264" s="383"/>
      <c r="Z264" s="499" t="str">
        <f>IFERROR(VLOOKUP(_xlfn.NUMBERVALUE(LEFT(Y264,FIND("-",Y264)-1)),A2_SaLi!$B$8:$E$507,4,0),IFERROR(VLOOKUP(LEFT(Y264,FIND("-",Y264)-1),A2_SaLi!$B$8:$E$507,4,0),""))</f>
        <v/>
      </c>
    </row>
    <row r="265" spans="2:26" x14ac:dyDescent="0.25">
      <c r="B265" s="124"/>
      <c r="C265" s="92"/>
      <c r="D265" s="92"/>
      <c r="E265" s="92"/>
      <c r="F265" s="383"/>
      <c r="G265" s="501"/>
      <c r="H265" s="92"/>
      <c r="I265" s="502"/>
      <c r="J265" s="503"/>
      <c r="K265" s="450"/>
      <c r="L265" s="92"/>
      <c r="M265" s="383"/>
      <c r="N265" s="383"/>
      <c r="O265" s="92"/>
      <c r="P265" s="383"/>
      <c r="Q265" s="92"/>
      <c r="R265" s="504"/>
      <c r="S265" s="450"/>
      <c r="T265" s="92"/>
      <c r="U265" s="383"/>
      <c r="V265" s="383"/>
      <c r="W265" s="92"/>
      <c r="X265" s="478"/>
      <c r="Y265" s="383"/>
      <c r="Z265" s="499" t="str">
        <f>IFERROR(VLOOKUP(_xlfn.NUMBERVALUE(LEFT(Y265,FIND("-",Y265)-1)),A2_SaLi!$B$8:$E$507,4,0),IFERROR(VLOOKUP(LEFT(Y265,FIND("-",Y265)-1),A2_SaLi!$B$8:$E$507,4,0),""))</f>
        <v/>
      </c>
    </row>
    <row r="266" spans="2:26" x14ac:dyDescent="0.25">
      <c r="B266" s="124"/>
      <c r="C266" s="92"/>
      <c r="D266" s="92"/>
      <c r="E266" s="92"/>
      <c r="F266" s="383"/>
      <c r="G266" s="501"/>
      <c r="H266" s="92"/>
      <c r="I266" s="502"/>
      <c r="J266" s="503"/>
      <c r="K266" s="450"/>
      <c r="L266" s="92"/>
      <c r="M266" s="383"/>
      <c r="N266" s="383"/>
      <c r="O266" s="92"/>
      <c r="P266" s="383"/>
      <c r="Q266" s="92"/>
      <c r="R266" s="504"/>
      <c r="S266" s="450"/>
      <c r="T266" s="92"/>
      <c r="U266" s="383"/>
      <c r="V266" s="383"/>
      <c r="W266" s="92"/>
      <c r="X266" s="478"/>
      <c r="Y266" s="383"/>
      <c r="Z266" s="499" t="str">
        <f>IFERROR(VLOOKUP(_xlfn.NUMBERVALUE(LEFT(Y266,FIND("-",Y266)-1)),A2_SaLi!$B$8:$E$507,4,0),IFERROR(VLOOKUP(LEFT(Y266,FIND("-",Y266)-1),A2_SaLi!$B$8:$E$507,4,0),""))</f>
        <v/>
      </c>
    </row>
    <row r="267" spans="2:26" x14ac:dyDescent="0.25">
      <c r="B267" s="124"/>
      <c r="C267" s="92"/>
      <c r="D267" s="92"/>
      <c r="E267" s="92"/>
      <c r="F267" s="383"/>
      <c r="G267" s="501"/>
      <c r="H267" s="92"/>
      <c r="I267" s="502"/>
      <c r="J267" s="503"/>
      <c r="K267" s="450"/>
      <c r="L267" s="92"/>
      <c r="M267" s="383"/>
      <c r="N267" s="383"/>
      <c r="O267" s="92"/>
      <c r="P267" s="383"/>
      <c r="Q267" s="92"/>
      <c r="R267" s="504"/>
      <c r="S267" s="450"/>
      <c r="T267" s="92"/>
      <c r="U267" s="383"/>
      <c r="V267" s="383"/>
      <c r="W267" s="92"/>
      <c r="X267" s="478"/>
      <c r="Y267" s="383"/>
      <c r="Z267" s="499" t="str">
        <f>IFERROR(VLOOKUP(_xlfn.NUMBERVALUE(LEFT(Y267,FIND("-",Y267)-1)),A2_SaLi!$B$8:$E$507,4,0),IFERROR(VLOOKUP(LEFT(Y267,FIND("-",Y267)-1),A2_SaLi!$B$8:$E$507,4,0),""))</f>
        <v/>
      </c>
    </row>
    <row r="268" spans="2:26" x14ac:dyDescent="0.25">
      <c r="B268" s="124"/>
      <c r="C268" s="92"/>
      <c r="D268" s="92"/>
      <c r="E268" s="92"/>
      <c r="F268" s="383"/>
      <c r="G268" s="501"/>
      <c r="H268" s="92"/>
      <c r="I268" s="502"/>
      <c r="J268" s="503"/>
      <c r="K268" s="450"/>
      <c r="L268" s="92"/>
      <c r="M268" s="383"/>
      <c r="N268" s="383"/>
      <c r="O268" s="92"/>
      <c r="P268" s="383"/>
      <c r="Q268" s="92"/>
      <c r="R268" s="504"/>
      <c r="S268" s="450"/>
      <c r="T268" s="92"/>
      <c r="U268" s="383"/>
      <c r="V268" s="383"/>
      <c r="W268" s="92"/>
      <c r="X268" s="478"/>
      <c r="Y268" s="383"/>
      <c r="Z268" s="499" t="str">
        <f>IFERROR(VLOOKUP(_xlfn.NUMBERVALUE(LEFT(Y268,FIND("-",Y268)-1)),A2_SaLi!$B$8:$E$507,4,0),IFERROR(VLOOKUP(LEFT(Y268,FIND("-",Y268)-1),A2_SaLi!$B$8:$E$507,4,0),""))</f>
        <v/>
      </c>
    </row>
    <row r="269" spans="2:26" x14ac:dyDescent="0.25">
      <c r="B269" s="124"/>
      <c r="C269" s="92"/>
      <c r="D269" s="92"/>
      <c r="E269" s="92"/>
      <c r="F269" s="383"/>
      <c r="G269" s="501"/>
      <c r="H269" s="92"/>
      <c r="I269" s="502"/>
      <c r="J269" s="503"/>
      <c r="K269" s="450"/>
      <c r="L269" s="92"/>
      <c r="M269" s="383"/>
      <c r="N269" s="383"/>
      <c r="O269" s="92"/>
      <c r="P269" s="383"/>
      <c r="Q269" s="92"/>
      <c r="R269" s="504"/>
      <c r="S269" s="450"/>
      <c r="T269" s="92"/>
      <c r="U269" s="383"/>
      <c r="V269" s="383"/>
      <c r="W269" s="92"/>
      <c r="X269" s="478"/>
      <c r="Y269" s="383"/>
      <c r="Z269" s="499" t="str">
        <f>IFERROR(VLOOKUP(_xlfn.NUMBERVALUE(LEFT(Y269,FIND("-",Y269)-1)),A2_SaLi!$B$8:$E$507,4,0),IFERROR(VLOOKUP(LEFT(Y269,FIND("-",Y269)-1),A2_SaLi!$B$8:$E$507,4,0),""))</f>
        <v/>
      </c>
    </row>
    <row r="270" spans="2:26" x14ac:dyDescent="0.25">
      <c r="B270" s="124"/>
      <c r="C270" s="92"/>
      <c r="D270" s="92"/>
      <c r="E270" s="92"/>
      <c r="F270" s="383"/>
      <c r="G270" s="501"/>
      <c r="H270" s="92"/>
      <c r="I270" s="502"/>
      <c r="J270" s="503"/>
      <c r="K270" s="450"/>
      <c r="L270" s="92"/>
      <c r="M270" s="383"/>
      <c r="N270" s="383"/>
      <c r="O270" s="92"/>
      <c r="P270" s="383"/>
      <c r="Q270" s="92"/>
      <c r="R270" s="504"/>
      <c r="S270" s="450"/>
      <c r="T270" s="92"/>
      <c r="U270" s="383"/>
      <c r="V270" s="383"/>
      <c r="W270" s="92"/>
      <c r="X270" s="478"/>
      <c r="Y270" s="383"/>
      <c r="Z270" s="499" t="str">
        <f>IFERROR(VLOOKUP(_xlfn.NUMBERVALUE(LEFT(Y270,FIND("-",Y270)-1)),A2_SaLi!$B$8:$E$507,4,0),IFERROR(VLOOKUP(LEFT(Y270,FIND("-",Y270)-1),A2_SaLi!$B$8:$E$507,4,0),""))</f>
        <v/>
      </c>
    </row>
    <row r="271" spans="2:26" x14ac:dyDescent="0.25">
      <c r="B271" s="124"/>
      <c r="C271" s="92"/>
      <c r="D271" s="92"/>
      <c r="E271" s="92"/>
      <c r="F271" s="383"/>
      <c r="G271" s="501"/>
      <c r="H271" s="92"/>
      <c r="I271" s="502"/>
      <c r="J271" s="503"/>
      <c r="K271" s="450"/>
      <c r="L271" s="92"/>
      <c r="M271" s="383"/>
      <c r="N271" s="383"/>
      <c r="O271" s="92"/>
      <c r="P271" s="383"/>
      <c r="Q271" s="92"/>
      <c r="R271" s="504"/>
      <c r="S271" s="450"/>
      <c r="T271" s="92"/>
      <c r="U271" s="383"/>
      <c r="V271" s="383"/>
      <c r="W271" s="92"/>
      <c r="X271" s="478"/>
      <c r="Y271" s="383"/>
      <c r="Z271" s="499" t="str">
        <f>IFERROR(VLOOKUP(_xlfn.NUMBERVALUE(LEFT(Y271,FIND("-",Y271)-1)),A2_SaLi!$B$8:$E$507,4,0),IFERROR(VLOOKUP(LEFT(Y271,FIND("-",Y271)-1),A2_SaLi!$B$8:$E$507,4,0),""))</f>
        <v/>
      </c>
    </row>
    <row r="272" spans="2:26" x14ac:dyDescent="0.25">
      <c r="B272" s="124"/>
      <c r="C272" s="92"/>
      <c r="D272" s="92"/>
      <c r="E272" s="92"/>
      <c r="F272" s="383"/>
      <c r="G272" s="501"/>
      <c r="H272" s="92"/>
      <c r="I272" s="502"/>
      <c r="J272" s="503"/>
      <c r="K272" s="450"/>
      <c r="L272" s="92"/>
      <c r="M272" s="383"/>
      <c r="N272" s="383"/>
      <c r="O272" s="92"/>
      <c r="P272" s="383"/>
      <c r="Q272" s="92"/>
      <c r="R272" s="504"/>
      <c r="S272" s="450"/>
      <c r="T272" s="92"/>
      <c r="U272" s="383"/>
      <c r="V272" s="383"/>
      <c r="W272" s="92"/>
      <c r="X272" s="478"/>
      <c r="Y272" s="383"/>
      <c r="Z272" s="499" t="str">
        <f>IFERROR(VLOOKUP(_xlfn.NUMBERVALUE(LEFT(Y272,FIND("-",Y272)-1)),A2_SaLi!$B$8:$E$507,4,0),IFERROR(VLOOKUP(LEFT(Y272,FIND("-",Y272)-1),A2_SaLi!$B$8:$E$507,4,0),""))</f>
        <v/>
      </c>
    </row>
    <row r="273" spans="2:26" x14ac:dyDescent="0.25">
      <c r="B273" s="124"/>
      <c r="C273" s="92"/>
      <c r="D273" s="92"/>
      <c r="E273" s="92"/>
      <c r="F273" s="383"/>
      <c r="G273" s="501"/>
      <c r="H273" s="92"/>
      <c r="I273" s="502"/>
      <c r="J273" s="503"/>
      <c r="K273" s="450"/>
      <c r="L273" s="92"/>
      <c r="M273" s="383"/>
      <c r="N273" s="383"/>
      <c r="O273" s="92"/>
      <c r="P273" s="383"/>
      <c r="Q273" s="92"/>
      <c r="R273" s="504"/>
      <c r="S273" s="450"/>
      <c r="T273" s="92"/>
      <c r="U273" s="383"/>
      <c r="V273" s="383"/>
      <c r="W273" s="92"/>
      <c r="X273" s="478"/>
      <c r="Y273" s="383"/>
      <c r="Z273" s="499" t="str">
        <f>IFERROR(VLOOKUP(_xlfn.NUMBERVALUE(LEFT(Y273,FIND("-",Y273)-1)),A2_SaLi!$B$8:$E$507,4,0),IFERROR(VLOOKUP(LEFT(Y273,FIND("-",Y273)-1),A2_SaLi!$B$8:$E$507,4,0),""))</f>
        <v/>
      </c>
    </row>
    <row r="274" spans="2:26" x14ac:dyDescent="0.25">
      <c r="B274" s="124"/>
      <c r="C274" s="92"/>
      <c r="D274" s="92"/>
      <c r="E274" s="92"/>
      <c r="F274" s="383"/>
      <c r="G274" s="501"/>
      <c r="H274" s="92"/>
      <c r="I274" s="502"/>
      <c r="J274" s="503"/>
      <c r="K274" s="450"/>
      <c r="L274" s="92"/>
      <c r="M274" s="383"/>
      <c r="N274" s="383"/>
      <c r="O274" s="92"/>
      <c r="P274" s="383"/>
      <c r="Q274" s="92"/>
      <c r="R274" s="504"/>
      <c r="S274" s="450"/>
      <c r="T274" s="92"/>
      <c r="U274" s="383"/>
      <c r="V274" s="383"/>
      <c r="W274" s="92"/>
      <c r="X274" s="478"/>
      <c r="Y274" s="383"/>
      <c r="Z274" s="499" t="str">
        <f>IFERROR(VLOOKUP(_xlfn.NUMBERVALUE(LEFT(Y274,FIND("-",Y274)-1)),A2_SaLi!$B$8:$E$507,4,0),IFERROR(VLOOKUP(LEFT(Y274,FIND("-",Y274)-1),A2_SaLi!$B$8:$E$507,4,0),""))</f>
        <v/>
      </c>
    </row>
    <row r="275" spans="2:26" x14ac:dyDescent="0.25">
      <c r="B275" s="124"/>
      <c r="C275" s="92"/>
      <c r="D275" s="92"/>
      <c r="E275" s="92"/>
      <c r="F275" s="383"/>
      <c r="G275" s="501"/>
      <c r="H275" s="92"/>
      <c r="I275" s="502"/>
      <c r="J275" s="503"/>
      <c r="K275" s="450"/>
      <c r="L275" s="92"/>
      <c r="M275" s="383"/>
      <c r="N275" s="383"/>
      <c r="O275" s="92"/>
      <c r="P275" s="383"/>
      <c r="Q275" s="92"/>
      <c r="R275" s="504"/>
      <c r="S275" s="450"/>
      <c r="T275" s="92"/>
      <c r="U275" s="383"/>
      <c r="V275" s="383"/>
      <c r="W275" s="92"/>
      <c r="X275" s="478"/>
      <c r="Y275" s="383"/>
      <c r="Z275" s="499" t="str">
        <f>IFERROR(VLOOKUP(_xlfn.NUMBERVALUE(LEFT(Y275,FIND("-",Y275)-1)),A2_SaLi!$B$8:$E$507,4,0),IFERROR(VLOOKUP(LEFT(Y275,FIND("-",Y275)-1),A2_SaLi!$B$8:$E$507,4,0),""))</f>
        <v/>
      </c>
    </row>
    <row r="276" spans="2:26" x14ac:dyDescent="0.25">
      <c r="B276" s="124"/>
      <c r="C276" s="92"/>
      <c r="D276" s="92"/>
      <c r="E276" s="92"/>
      <c r="F276" s="383"/>
      <c r="G276" s="501"/>
      <c r="H276" s="92"/>
      <c r="I276" s="502"/>
      <c r="J276" s="503"/>
      <c r="K276" s="450"/>
      <c r="L276" s="92"/>
      <c r="M276" s="383"/>
      <c r="N276" s="383"/>
      <c r="O276" s="92"/>
      <c r="P276" s="383"/>
      <c r="Q276" s="92"/>
      <c r="R276" s="504"/>
      <c r="S276" s="450"/>
      <c r="T276" s="92"/>
      <c r="U276" s="383"/>
      <c r="V276" s="383"/>
      <c r="W276" s="92"/>
      <c r="X276" s="478"/>
      <c r="Y276" s="383"/>
      <c r="Z276" s="499" t="str">
        <f>IFERROR(VLOOKUP(_xlfn.NUMBERVALUE(LEFT(Y276,FIND("-",Y276)-1)),A2_SaLi!$B$8:$E$507,4,0),IFERROR(VLOOKUP(LEFT(Y276,FIND("-",Y276)-1),A2_SaLi!$B$8:$E$507,4,0),""))</f>
        <v/>
      </c>
    </row>
    <row r="277" spans="2:26" x14ac:dyDescent="0.25">
      <c r="B277" s="124"/>
      <c r="C277" s="92"/>
      <c r="D277" s="92"/>
      <c r="E277" s="92"/>
      <c r="F277" s="383"/>
      <c r="G277" s="501"/>
      <c r="H277" s="92"/>
      <c r="I277" s="502"/>
      <c r="J277" s="503"/>
      <c r="K277" s="450"/>
      <c r="L277" s="92"/>
      <c r="M277" s="383"/>
      <c r="N277" s="383"/>
      <c r="O277" s="92"/>
      <c r="P277" s="383"/>
      <c r="Q277" s="92"/>
      <c r="R277" s="504"/>
      <c r="S277" s="450"/>
      <c r="T277" s="92"/>
      <c r="U277" s="383"/>
      <c r="V277" s="383"/>
      <c r="W277" s="92"/>
      <c r="X277" s="478"/>
      <c r="Y277" s="383"/>
      <c r="Z277" s="499" t="str">
        <f>IFERROR(VLOOKUP(_xlfn.NUMBERVALUE(LEFT(Y277,FIND("-",Y277)-1)),A2_SaLi!$B$8:$E$507,4,0),IFERROR(VLOOKUP(LEFT(Y277,FIND("-",Y277)-1),A2_SaLi!$B$8:$E$507,4,0),""))</f>
        <v/>
      </c>
    </row>
    <row r="278" spans="2:26" x14ac:dyDescent="0.25">
      <c r="B278" s="124"/>
      <c r="C278" s="92"/>
      <c r="D278" s="92"/>
      <c r="E278" s="92"/>
      <c r="F278" s="383"/>
      <c r="G278" s="501"/>
      <c r="H278" s="92"/>
      <c r="I278" s="502"/>
      <c r="J278" s="503"/>
      <c r="K278" s="450"/>
      <c r="L278" s="92"/>
      <c r="M278" s="383"/>
      <c r="N278" s="383"/>
      <c r="O278" s="92"/>
      <c r="P278" s="383"/>
      <c r="Q278" s="92"/>
      <c r="R278" s="504"/>
      <c r="S278" s="450"/>
      <c r="T278" s="92"/>
      <c r="U278" s="383"/>
      <c r="V278" s="383"/>
      <c r="W278" s="92"/>
      <c r="X278" s="478"/>
      <c r="Y278" s="383"/>
      <c r="Z278" s="499" t="str">
        <f>IFERROR(VLOOKUP(_xlfn.NUMBERVALUE(LEFT(Y278,FIND("-",Y278)-1)),A2_SaLi!$B$8:$E$507,4,0),IFERROR(VLOOKUP(LEFT(Y278,FIND("-",Y278)-1),A2_SaLi!$B$8:$E$507,4,0),""))</f>
        <v/>
      </c>
    </row>
    <row r="279" spans="2:26" x14ac:dyDescent="0.25">
      <c r="B279" s="124"/>
      <c r="C279" s="92"/>
      <c r="D279" s="92"/>
      <c r="E279" s="92"/>
      <c r="F279" s="383"/>
      <c r="G279" s="501"/>
      <c r="H279" s="92"/>
      <c r="I279" s="502"/>
      <c r="J279" s="503"/>
      <c r="K279" s="450"/>
      <c r="L279" s="92"/>
      <c r="M279" s="383"/>
      <c r="N279" s="383"/>
      <c r="O279" s="92"/>
      <c r="P279" s="383"/>
      <c r="Q279" s="92"/>
      <c r="R279" s="504"/>
      <c r="S279" s="450"/>
      <c r="T279" s="92"/>
      <c r="U279" s="383"/>
      <c r="V279" s="383"/>
      <c r="W279" s="92"/>
      <c r="X279" s="478"/>
      <c r="Y279" s="383"/>
      <c r="Z279" s="499" t="str">
        <f>IFERROR(VLOOKUP(_xlfn.NUMBERVALUE(LEFT(Y279,FIND("-",Y279)-1)),A2_SaLi!$B$8:$E$507,4,0),IFERROR(VLOOKUP(LEFT(Y279,FIND("-",Y279)-1),A2_SaLi!$B$8:$E$507,4,0),""))</f>
        <v/>
      </c>
    </row>
    <row r="280" spans="2:26" x14ac:dyDescent="0.25">
      <c r="B280" s="124"/>
      <c r="C280" s="92"/>
      <c r="D280" s="92"/>
      <c r="E280" s="92"/>
      <c r="F280" s="383"/>
      <c r="G280" s="501"/>
      <c r="H280" s="92"/>
      <c r="I280" s="502"/>
      <c r="J280" s="503"/>
      <c r="K280" s="450"/>
      <c r="L280" s="92"/>
      <c r="M280" s="383"/>
      <c r="N280" s="383"/>
      <c r="O280" s="92"/>
      <c r="P280" s="383"/>
      <c r="Q280" s="92"/>
      <c r="R280" s="504"/>
      <c r="S280" s="450"/>
      <c r="T280" s="92"/>
      <c r="U280" s="383"/>
      <c r="V280" s="383"/>
      <c r="W280" s="92"/>
      <c r="X280" s="478"/>
      <c r="Y280" s="383"/>
      <c r="Z280" s="499" t="str">
        <f>IFERROR(VLOOKUP(_xlfn.NUMBERVALUE(LEFT(Y280,FIND("-",Y280)-1)),A2_SaLi!$B$8:$E$507,4,0),IFERROR(VLOOKUP(LEFT(Y280,FIND("-",Y280)-1),A2_SaLi!$B$8:$E$507,4,0),""))</f>
        <v/>
      </c>
    </row>
    <row r="281" spans="2:26" x14ac:dyDescent="0.25">
      <c r="B281" s="124"/>
      <c r="C281" s="92"/>
      <c r="D281" s="92"/>
      <c r="E281" s="92"/>
      <c r="F281" s="383"/>
      <c r="G281" s="501"/>
      <c r="H281" s="92"/>
      <c r="I281" s="502"/>
      <c r="J281" s="503"/>
      <c r="K281" s="450"/>
      <c r="L281" s="92"/>
      <c r="M281" s="383"/>
      <c r="N281" s="383"/>
      <c r="O281" s="92"/>
      <c r="P281" s="383"/>
      <c r="Q281" s="92"/>
      <c r="R281" s="504"/>
      <c r="S281" s="450"/>
      <c r="T281" s="92"/>
      <c r="U281" s="383"/>
      <c r="V281" s="383"/>
      <c r="W281" s="92"/>
      <c r="X281" s="478"/>
      <c r="Y281" s="383"/>
      <c r="Z281" s="499" t="str">
        <f>IFERROR(VLOOKUP(_xlfn.NUMBERVALUE(LEFT(Y281,FIND("-",Y281)-1)),A2_SaLi!$B$8:$E$507,4,0),IFERROR(VLOOKUP(LEFT(Y281,FIND("-",Y281)-1),A2_SaLi!$B$8:$E$507,4,0),""))</f>
        <v/>
      </c>
    </row>
    <row r="282" spans="2:26" x14ac:dyDescent="0.25">
      <c r="B282" s="124"/>
      <c r="C282" s="92"/>
      <c r="D282" s="92"/>
      <c r="E282" s="92"/>
      <c r="F282" s="383"/>
      <c r="G282" s="501"/>
      <c r="H282" s="92"/>
      <c r="I282" s="502"/>
      <c r="J282" s="503"/>
      <c r="K282" s="450"/>
      <c r="L282" s="92"/>
      <c r="M282" s="383"/>
      <c r="N282" s="383"/>
      <c r="O282" s="92"/>
      <c r="P282" s="383"/>
      <c r="Q282" s="92"/>
      <c r="R282" s="504"/>
      <c r="S282" s="450"/>
      <c r="T282" s="92"/>
      <c r="U282" s="383"/>
      <c r="V282" s="383"/>
      <c r="W282" s="92"/>
      <c r="X282" s="478"/>
      <c r="Y282" s="383"/>
      <c r="Z282" s="499" t="str">
        <f>IFERROR(VLOOKUP(_xlfn.NUMBERVALUE(LEFT(Y282,FIND("-",Y282)-1)),A2_SaLi!$B$8:$E$507,4,0),IFERROR(VLOOKUP(LEFT(Y282,FIND("-",Y282)-1),A2_SaLi!$B$8:$E$507,4,0),""))</f>
        <v/>
      </c>
    </row>
    <row r="283" spans="2:26" x14ac:dyDescent="0.25">
      <c r="B283" s="124"/>
      <c r="C283" s="92"/>
      <c r="D283" s="92"/>
      <c r="E283" s="92"/>
      <c r="F283" s="383"/>
      <c r="G283" s="501"/>
      <c r="H283" s="92"/>
      <c r="I283" s="502"/>
      <c r="J283" s="503"/>
      <c r="K283" s="450"/>
      <c r="L283" s="92"/>
      <c r="M283" s="383"/>
      <c r="N283" s="383"/>
      <c r="O283" s="92"/>
      <c r="P283" s="383"/>
      <c r="Q283" s="92"/>
      <c r="R283" s="504"/>
      <c r="S283" s="450"/>
      <c r="T283" s="92"/>
      <c r="U283" s="383"/>
      <c r="V283" s="383"/>
      <c r="W283" s="92"/>
      <c r="X283" s="478"/>
      <c r="Y283" s="383"/>
      <c r="Z283" s="499" t="str">
        <f>IFERROR(VLOOKUP(_xlfn.NUMBERVALUE(LEFT(Y283,FIND("-",Y283)-1)),A2_SaLi!$B$8:$E$507,4,0),IFERROR(VLOOKUP(LEFT(Y283,FIND("-",Y283)-1),A2_SaLi!$B$8:$E$507,4,0),""))</f>
        <v/>
      </c>
    </row>
    <row r="284" spans="2:26" x14ac:dyDescent="0.25">
      <c r="B284" s="124"/>
      <c r="C284" s="92"/>
      <c r="D284" s="92"/>
      <c r="E284" s="92"/>
      <c r="F284" s="383"/>
      <c r="G284" s="501"/>
      <c r="H284" s="92"/>
      <c r="I284" s="502"/>
      <c r="J284" s="503"/>
      <c r="K284" s="450"/>
      <c r="L284" s="92"/>
      <c r="M284" s="383"/>
      <c r="N284" s="383"/>
      <c r="O284" s="92"/>
      <c r="P284" s="383"/>
      <c r="Q284" s="92"/>
      <c r="R284" s="504"/>
      <c r="S284" s="450"/>
      <c r="T284" s="92"/>
      <c r="U284" s="383"/>
      <c r="V284" s="383"/>
      <c r="W284" s="92"/>
      <c r="X284" s="478"/>
      <c r="Y284" s="383"/>
      <c r="Z284" s="499" t="str">
        <f>IFERROR(VLOOKUP(_xlfn.NUMBERVALUE(LEFT(Y284,FIND("-",Y284)-1)),A2_SaLi!$B$8:$E$507,4,0),IFERROR(VLOOKUP(LEFT(Y284,FIND("-",Y284)-1),A2_SaLi!$B$8:$E$507,4,0),""))</f>
        <v/>
      </c>
    </row>
    <row r="285" spans="2:26" x14ac:dyDescent="0.25">
      <c r="B285" s="124"/>
      <c r="C285" s="92"/>
      <c r="D285" s="92"/>
      <c r="E285" s="92"/>
      <c r="F285" s="383"/>
      <c r="G285" s="501"/>
      <c r="H285" s="92"/>
      <c r="I285" s="502"/>
      <c r="J285" s="503"/>
      <c r="K285" s="450"/>
      <c r="L285" s="92"/>
      <c r="M285" s="383"/>
      <c r="N285" s="383"/>
      <c r="O285" s="92"/>
      <c r="P285" s="383"/>
      <c r="Q285" s="92"/>
      <c r="R285" s="504"/>
      <c r="S285" s="450"/>
      <c r="T285" s="92"/>
      <c r="U285" s="383"/>
      <c r="V285" s="383"/>
      <c r="W285" s="92"/>
      <c r="X285" s="478"/>
      <c r="Y285" s="383"/>
      <c r="Z285" s="499" t="str">
        <f>IFERROR(VLOOKUP(_xlfn.NUMBERVALUE(LEFT(Y285,FIND("-",Y285)-1)),A2_SaLi!$B$8:$E$507,4,0),IFERROR(VLOOKUP(LEFT(Y285,FIND("-",Y285)-1),A2_SaLi!$B$8:$E$507,4,0),""))</f>
        <v/>
      </c>
    </row>
    <row r="286" spans="2:26" x14ac:dyDescent="0.25">
      <c r="B286" s="124"/>
      <c r="C286" s="92"/>
      <c r="D286" s="92"/>
      <c r="E286" s="92"/>
      <c r="F286" s="383"/>
      <c r="G286" s="501"/>
      <c r="H286" s="92"/>
      <c r="I286" s="502"/>
      <c r="J286" s="503"/>
      <c r="K286" s="450"/>
      <c r="L286" s="92"/>
      <c r="M286" s="383"/>
      <c r="N286" s="383"/>
      <c r="O286" s="92"/>
      <c r="P286" s="383"/>
      <c r="Q286" s="92"/>
      <c r="R286" s="504"/>
      <c r="S286" s="450"/>
      <c r="T286" s="92"/>
      <c r="U286" s="383"/>
      <c r="V286" s="383"/>
      <c r="W286" s="92"/>
      <c r="X286" s="478"/>
      <c r="Y286" s="383"/>
      <c r="Z286" s="499" t="str">
        <f>IFERROR(VLOOKUP(_xlfn.NUMBERVALUE(LEFT(Y286,FIND("-",Y286)-1)),A2_SaLi!$B$8:$E$507,4,0),IFERROR(VLOOKUP(LEFT(Y286,FIND("-",Y286)-1),A2_SaLi!$B$8:$E$507,4,0),""))</f>
        <v/>
      </c>
    </row>
    <row r="287" spans="2:26" x14ac:dyDescent="0.25">
      <c r="B287" s="124"/>
      <c r="C287" s="92"/>
      <c r="D287" s="92"/>
      <c r="E287" s="92"/>
      <c r="F287" s="383"/>
      <c r="G287" s="501"/>
      <c r="H287" s="92"/>
      <c r="I287" s="502"/>
      <c r="J287" s="503"/>
      <c r="K287" s="450"/>
      <c r="L287" s="92"/>
      <c r="M287" s="383"/>
      <c r="N287" s="383"/>
      <c r="O287" s="92"/>
      <c r="P287" s="383"/>
      <c r="Q287" s="92"/>
      <c r="R287" s="504"/>
      <c r="S287" s="450"/>
      <c r="T287" s="92"/>
      <c r="U287" s="383"/>
      <c r="V287" s="383"/>
      <c r="W287" s="92"/>
      <c r="X287" s="478"/>
      <c r="Y287" s="383"/>
      <c r="Z287" s="499" t="str">
        <f>IFERROR(VLOOKUP(_xlfn.NUMBERVALUE(LEFT(Y287,FIND("-",Y287)-1)),A2_SaLi!$B$8:$E$507,4,0),IFERROR(VLOOKUP(LEFT(Y287,FIND("-",Y287)-1),A2_SaLi!$B$8:$E$507,4,0),""))</f>
        <v/>
      </c>
    </row>
    <row r="288" spans="2:26" x14ac:dyDescent="0.25">
      <c r="B288" s="124"/>
      <c r="C288" s="92"/>
      <c r="D288" s="92"/>
      <c r="E288" s="92"/>
      <c r="F288" s="383"/>
      <c r="G288" s="501"/>
      <c r="H288" s="92"/>
      <c r="I288" s="502"/>
      <c r="J288" s="503"/>
      <c r="K288" s="450"/>
      <c r="L288" s="92"/>
      <c r="M288" s="383"/>
      <c r="N288" s="383"/>
      <c r="O288" s="92"/>
      <c r="P288" s="383"/>
      <c r="Q288" s="92"/>
      <c r="R288" s="504"/>
      <c r="S288" s="450"/>
      <c r="T288" s="92"/>
      <c r="U288" s="383"/>
      <c r="V288" s="383"/>
      <c r="W288" s="92"/>
      <c r="X288" s="478"/>
      <c r="Y288" s="383"/>
      <c r="Z288" s="499" t="str">
        <f>IFERROR(VLOOKUP(_xlfn.NUMBERVALUE(LEFT(Y288,FIND("-",Y288)-1)),A2_SaLi!$B$8:$E$507,4,0),IFERROR(VLOOKUP(LEFT(Y288,FIND("-",Y288)-1),A2_SaLi!$B$8:$E$507,4,0),""))</f>
        <v/>
      </c>
    </row>
    <row r="289" spans="2:26" x14ac:dyDescent="0.25">
      <c r="B289" s="124"/>
      <c r="C289" s="92"/>
      <c r="D289" s="92"/>
      <c r="E289" s="92"/>
      <c r="F289" s="383"/>
      <c r="G289" s="501"/>
      <c r="H289" s="92"/>
      <c r="I289" s="502"/>
      <c r="J289" s="503"/>
      <c r="K289" s="450"/>
      <c r="L289" s="92"/>
      <c r="M289" s="383"/>
      <c r="N289" s="383"/>
      <c r="O289" s="92"/>
      <c r="P289" s="383"/>
      <c r="Q289" s="92"/>
      <c r="R289" s="504"/>
      <c r="S289" s="450"/>
      <c r="T289" s="92"/>
      <c r="U289" s="383"/>
      <c r="V289" s="383"/>
      <c r="W289" s="92"/>
      <c r="X289" s="478"/>
      <c r="Y289" s="383"/>
      <c r="Z289" s="499" t="str">
        <f>IFERROR(VLOOKUP(_xlfn.NUMBERVALUE(LEFT(Y289,FIND("-",Y289)-1)),A2_SaLi!$B$8:$E$507,4,0),IFERROR(VLOOKUP(LEFT(Y289,FIND("-",Y289)-1),A2_SaLi!$B$8:$E$507,4,0),""))</f>
        <v/>
      </c>
    </row>
    <row r="290" spans="2:26" x14ac:dyDescent="0.25">
      <c r="B290" s="124"/>
      <c r="C290" s="92"/>
      <c r="D290" s="92"/>
      <c r="E290" s="92"/>
      <c r="F290" s="383"/>
      <c r="G290" s="501"/>
      <c r="H290" s="92"/>
      <c r="I290" s="502"/>
      <c r="J290" s="503"/>
      <c r="K290" s="450"/>
      <c r="L290" s="92"/>
      <c r="M290" s="383"/>
      <c r="N290" s="383"/>
      <c r="O290" s="92"/>
      <c r="P290" s="383"/>
      <c r="Q290" s="92"/>
      <c r="R290" s="504"/>
      <c r="S290" s="450"/>
      <c r="T290" s="92"/>
      <c r="U290" s="383"/>
      <c r="V290" s="383"/>
      <c r="W290" s="92"/>
      <c r="X290" s="478"/>
      <c r="Y290" s="383"/>
      <c r="Z290" s="499" t="str">
        <f>IFERROR(VLOOKUP(_xlfn.NUMBERVALUE(LEFT(Y290,FIND("-",Y290)-1)),A2_SaLi!$B$8:$E$507,4,0),IFERROR(VLOOKUP(LEFT(Y290,FIND("-",Y290)-1),A2_SaLi!$B$8:$E$507,4,0),""))</f>
        <v/>
      </c>
    </row>
    <row r="291" spans="2:26" x14ac:dyDescent="0.25">
      <c r="B291" s="124"/>
      <c r="C291" s="92"/>
      <c r="D291" s="92"/>
      <c r="E291" s="92"/>
      <c r="F291" s="383"/>
      <c r="G291" s="501"/>
      <c r="H291" s="92"/>
      <c r="I291" s="502"/>
      <c r="J291" s="503"/>
      <c r="K291" s="450"/>
      <c r="L291" s="92"/>
      <c r="M291" s="383"/>
      <c r="N291" s="383"/>
      <c r="O291" s="92"/>
      <c r="P291" s="383"/>
      <c r="Q291" s="92"/>
      <c r="R291" s="504"/>
      <c r="S291" s="450"/>
      <c r="T291" s="92"/>
      <c r="U291" s="383"/>
      <c r="V291" s="383"/>
      <c r="W291" s="92"/>
      <c r="X291" s="478"/>
      <c r="Y291" s="383"/>
      <c r="Z291" s="499" t="str">
        <f>IFERROR(VLOOKUP(_xlfn.NUMBERVALUE(LEFT(Y291,FIND("-",Y291)-1)),A2_SaLi!$B$8:$E$507,4,0),IFERROR(VLOOKUP(LEFT(Y291,FIND("-",Y291)-1),A2_SaLi!$B$8:$E$507,4,0),""))</f>
        <v/>
      </c>
    </row>
    <row r="292" spans="2:26" x14ac:dyDescent="0.25">
      <c r="B292" s="124"/>
      <c r="C292" s="92"/>
      <c r="D292" s="92"/>
      <c r="E292" s="92"/>
      <c r="F292" s="383"/>
      <c r="G292" s="501"/>
      <c r="H292" s="92"/>
      <c r="I292" s="502"/>
      <c r="J292" s="503"/>
      <c r="K292" s="450"/>
      <c r="L292" s="92"/>
      <c r="M292" s="383"/>
      <c r="N292" s="383"/>
      <c r="O292" s="92"/>
      <c r="P292" s="383"/>
      <c r="Q292" s="92"/>
      <c r="R292" s="504"/>
      <c r="S292" s="450"/>
      <c r="T292" s="92"/>
      <c r="U292" s="383"/>
      <c r="V292" s="383"/>
      <c r="W292" s="92"/>
      <c r="X292" s="478"/>
      <c r="Y292" s="383"/>
      <c r="Z292" s="499" t="str">
        <f>IFERROR(VLOOKUP(_xlfn.NUMBERVALUE(LEFT(Y292,FIND("-",Y292)-1)),A2_SaLi!$B$8:$E$507,4,0),IFERROR(VLOOKUP(LEFT(Y292,FIND("-",Y292)-1),A2_SaLi!$B$8:$E$507,4,0),""))</f>
        <v/>
      </c>
    </row>
    <row r="293" spans="2:26" x14ac:dyDescent="0.25">
      <c r="B293" s="124"/>
      <c r="C293" s="92"/>
      <c r="D293" s="92"/>
      <c r="E293" s="92"/>
      <c r="F293" s="383"/>
      <c r="G293" s="501"/>
      <c r="H293" s="92"/>
      <c r="I293" s="502"/>
      <c r="J293" s="503"/>
      <c r="K293" s="450"/>
      <c r="L293" s="92"/>
      <c r="M293" s="383"/>
      <c r="N293" s="383"/>
      <c r="O293" s="92"/>
      <c r="P293" s="383"/>
      <c r="Q293" s="92"/>
      <c r="R293" s="504"/>
      <c r="S293" s="450"/>
      <c r="T293" s="92"/>
      <c r="U293" s="383"/>
      <c r="V293" s="383"/>
      <c r="W293" s="92"/>
      <c r="X293" s="478"/>
      <c r="Y293" s="383"/>
      <c r="Z293" s="499" t="str">
        <f>IFERROR(VLOOKUP(_xlfn.NUMBERVALUE(LEFT(Y293,FIND("-",Y293)-1)),A2_SaLi!$B$8:$E$507,4,0),IFERROR(VLOOKUP(LEFT(Y293,FIND("-",Y293)-1),A2_SaLi!$B$8:$E$507,4,0),""))</f>
        <v/>
      </c>
    </row>
    <row r="294" spans="2:26" x14ac:dyDescent="0.25">
      <c r="B294" s="124"/>
      <c r="C294" s="92"/>
      <c r="D294" s="92"/>
      <c r="E294" s="92"/>
      <c r="F294" s="383"/>
      <c r="G294" s="501"/>
      <c r="H294" s="92"/>
      <c r="I294" s="502"/>
      <c r="J294" s="503"/>
      <c r="K294" s="450"/>
      <c r="L294" s="92"/>
      <c r="M294" s="383"/>
      <c r="N294" s="383"/>
      <c r="O294" s="92"/>
      <c r="P294" s="383"/>
      <c r="Q294" s="92"/>
      <c r="R294" s="504"/>
      <c r="S294" s="450"/>
      <c r="T294" s="92"/>
      <c r="U294" s="383"/>
      <c r="V294" s="383"/>
      <c r="W294" s="92"/>
      <c r="X294" s="478"/>
      <c r="Y294" s="383"/>
      <c r="Z294" s="499" t="str">
        <f>IFERROR(VLOOKUP(_xlfn.NUMBERVALUE(LEFT(Y294,FIND("-",Y294)-1)),A2_SaLi!$B$8:$E$507,4,0),IFERROR(VLOOKUP(LEFT(Y294,FIND("-",Y294)-1),A2_SaLi!$B$8:$E$507,4,0),""))</f>
        <v/>
      </c>
    </row>
    <row r="295" spans="2:26" x14ac:dyDescent="0.25">
      <c r="B295" s="124"/>
      <c r="C295" s="92"/>
      <c r="D295" s="92"/>
      <c r="E295" s="92"/>
      <c r="F295" s="383"/>
      <c r="G295" s="501"/>
      <c r="H295" s="92"/>
      <c r="I295" s="502"/>
      <c r="J295" s="503"/>
      <c r="K295" s="450"/>
      <c r="L295" s="92"/>
      <c r="M295" s="383"/>
      <c r="N295" s="383"/>
      <c r="O295" s="92"/>
      <c r="P295" s="383"/>
      <c r="Q295" s="92"/>
      <c r="R295" s="504"/>
      <c r="S295" s="450"/>
      <c r="T295" s="92"/>
      <c r="U295" s="383"/>
      <c r="V295" s="383"/>
      <c r="W295" s="92"/>
      <c r="X295" s="478"/>
      <c r="Y295" s="383"/>
      <c r="Z295" s="499" t="str">
        <f>IFERROR(VLOOKUP(_xlfn.NUMBERVALUE(LEFT(Y295,FIND("-",Y295)-1)),A2_SaLi!$B$8:$E$507,4,0),IFERROR(VLOOKUP(LEFT(Y295,FIND("-",Y295)-1),A2_SaLi!$B$8:$E$507,4,0),""))</f>
        <v/>
      </c>
    </row>
    <row r="296" spans="2:26" x14ac:dyDescent="0.25">
      <c r="B296" s="124"/>
      <c r="C296" s="92"/>
      <c r="D296" s="92"/>
      <c r="E296" s="92"/>
      <c r="F296" s="383"/>
      <c r="G296" s="501"/>
      <c r="H296" s="92"/>
      <c r="I296" s="502"/>
      <c r="J296" s="503"/>
      <c r="K296" s="450"/>
      <c r="L296" s="92"/>
      <c r="M296" s="383"/>
      <c r="N296" s="383"/>
      <c r="O296" s="92"/>
      <c r="P296" s="383"/>
      <c r="Q296" s="92"/>
      <c r="R296" s="504"/>
      <c r="S296" s="450"/>
      <c r="T296" s="92"/>
      <c r="U296" s="383"/>
      <c r="V296" s="383"/>
      <c r="W296" s="92"/>
      <c r="X296" s="478"/>
      <c r="Y296" s="383"/>
      <c r="Z296" s="499" t="str">
        <f>IFERROR(VLOOKUP(_xlfn.NUMBERVALUE(LEFT(Y296,FIND("-",Y296)-1)),A2_SaLi!$B$8:$E$507,4,0),IFERROR(VLOOKUP(LEFT(Y296,FIND("-",Y296)-1),A2_SaLi!$B$8:$E$507,4,0),""))</f>
        <v/>
      </c>
    </row>
    <row r="297" spans="2:26" x14ac:dyDescent="0.25">
      <c r="B297" s="124"/>
      <c r="C297" s="92"/>
      <c r="D297" s="92"/>
      <c r="E297" s="92"/>
      <c r="F297" s="383"/>
      <c r="G297" s="501"/>
      <c r="H297" s="92"/>
      <c r="I297" s="502"/>
      <c r="J297" s="503"/>
      <c r="K297" s="450"/>
      <c r="L297" s="92"/>
      <c r="M297" s="383"/>
      <c r="N297" s="383"/>
      <c r="O297" s="92"/>
      <c r="P297" s="383"/>
      <c r="Q297" s="92"/>
      <c r="R297" s="504"/>
      <c r="S297" s="450"/>
      <c r="T297" s="92"/>
      <c r="U297" s="383"/>
      <c r="V297" s="383"/>
      <c r="W297" s="92"/>
      <c r="X297" s="478"/>
      <c r="Y297" s="383"/>
      <c r="Z297" s="499" t="str">
        <f>IFERROR(VLOOKUP(_xlfn.NUMBERVALUE(LEFT(Y297,FIND("-",Y297)-1)),A2_SaLi!$B$8:$E$507,4,0),IFERROR(VLOOKUP(LEFT(Y297,FIND("-",Y297)-1),A2_SaLi!$B$8:$E$507,4,0),""))</f>
        <v/>
      </c>
    </row>
    <row r="298" spans="2:26" x14ac:dyDescent="0.25">
      <c r="B298" s="124"/>
      <c r="C298" s="92"/>
      <c r="D298" s="92"/>
      <c r="E298" s="92"/>
      <c r="F298" s="383"/>
      <c r="G298" s="501"/>
      <c r="H298" s="92"/>
      <c r="I298" s="502"/>
      <c r="J298" s="503"/>
      <c r="K298" s="450"/>
      <c r="L298" s="92"/>
      <c r="M298" s="383"/>
      <c r="N298" s="383"/>
      <c r="O298" s="92"/>
      <c r="P298" s="383"/>
      <c r="Q298" s="92"/>
      <c r="R298" s="504"/>
      <c r="S298" s="450"/>
      <c r="T298" s="92"/>
      <c r="U298" s="383"/>
      <c r="V298" s="383"/>
      <c r="W298" s="92"/>
      <c r="X298" s="478"/>
      <c r="Y298" s="383"/>
      <c r="Z298" s="499" t="str">
        <f>IFERROR(VLOOKUP(_xlfn.NUMBERVALUE(LEFT(Y298,FIND("-",Y298)-1)),A2_SaLi!$B$8:$E$507,4,0),IFERROR(VLOOKUP(LEFT(Y298,FIND("-",Y298)-1),A2_SaLi!$B$8:$E$507,4,0),""))</f>
        <v/>
      </c>
    </row>
    <row r="299" spans="2:26" x14ac:dyDescent="0.25">
      <c r="B299" s="124"/>
      <c r="C299" s="92"/>
      <c r="D299" s="92"/>
      <c r="E299" s="92"/>
      <c r="F299" s="383"/>
      <c r="G299" s="501"/>
      <c r="H299" s="92"/>
      <c r="I299" s="502"/>
      <c r="J299" s="503"/>
      <c r="K299" s="450"/>
      <c r="L299" s="92"/>
      <c r="M299" s="383"/>
      <c r="N299" s="383"/>
      <c r="O299" s="92"/>
      <c r="P299" s="383"/>
      <c r="Q299" s="92"/>
      <c r="R299" s="504"/>
      <c r="S299" s="450"/>
      <c r="T299" s="92"/>
      <c r="U299" s="383"/>
      <c r="V299" s="383"/>
      <c r="W299" s="92"/>
      <c r="X299" s="478"/>
      <c r="Y299" s="383"/>
      <c r="Z299" s="499" t="str">
        <f>IFERROR(VLOOKUP(_xlfn.NUMBERVALUE(LEFT(Y299,FIND("-",Y299)-1)),A2_SaLi!$B$8:$E$507,4,0),IFERROR(VLOOKUP(LEFT(Y299,FIND("-",Y299)-1),A2_SaLi!$B$8:$E$507,4,0),""))</f>
        <v/>
      </c>
    </row>
    <row r="300" spans="2:26" x14ac:dyDescent="0.25">
      <c r="B300" s="124"/>
      <c r="C300" s="92"/>
      <c r="D300" s="92"/>
      <c r="E300" s="92"/>
      <c r="F300" s="383"/>
      <c r="G300" s="501"/>
      <c r="H300" s="92"/>
      <c r="I300" s="502"/>
      <c r="J300" s="503"/>
      <c r="K300" s="450"/>
      <c r="L300" s="92"/>
      <c r="M300" s="383"/>
      <c r="N300" s="383"/>
      <c r="O300" s="92"/>
      <c r="P300" s="383"/>
      <c r="Q300" s="92"/>
      <c r="R300" s="504"/>
      <c r="S300" s="450"/>
      <c r="T300" s="92"/>
      <c r="U300" s="383"/>
      <c r="V300" s="383"/>
      <c r="W300" s="92"/>
      <c r="X300" s="478"/>
      <c r="Y300" s="383"/>
      <c r="Z300" s="499" t="str">
        <f>IFERROR(VLOOKUP(_xlfn.NUMBERVALUE(LEFT(Y300,FIND("-",Y300)-1)),A2_SaLi!$B$8:$E$507,4,0),IFERROR(VLOOKUP(LEFT(Y300,FIND("-",Y300)-1),A2_SaLi!$B$8:$E$507,4,0),""))</f>
        <v/>
      </c>
    </row>
    <row r="301" spans="2:26" x14ac:dyDescent="0.25">
      <c r="B301" s="124"/>
      <c r="C301" s="92"/>
      <c r="D301" s="92"/>
      <c r="E301" s="92"/>
      <c r="F301" s="383"/>
      <c r="G301" s="501"/>
      <c r="H301" s="92"/>
      <c r="I301" s="502"/>
      <c r="J301" s="503"/>
      <c r="K301" s="450"/>
      <c r="L301" s="92"/>
      <c r="M301" s="383"/>
      <c r="N301" s="383"/>
      <c r="O301" s="92"/>
      <c r="P301" s="383"/>
      <c r="Q301" s="92"/>
      <c r="R301" s="504"/>
      <c r="S301" s="450"/>
      <c r="T301" s="92"/>
      <c r="U301" s="383"/>
      <c r="V301" s="383"/>
      <c r="W301" s="92"/>
      <c r="X301" s="478"/>
      <c r="Y301" s="383"/>
      <c r="Z301" s="499" t="str">
        <f>IFERROR(VLOOKUP(_xlfn.NUMBERVALUE(LEFT(Y301,FIND("-",Y301)-1)),A2_SaLi!$B$8:$E$507,4,0),IFERROR(VLOOKUP(LEFT(Y301,FIND("-",Y301)-1),A2_SaLi!$B$8:$E$507,4,0),""))</f>
        <v/>
      </c>
    </row>
    <row r="302" spans="2:26" x14ac:dyDescent="0.25">
      <c r="B302" s="124"/>
      <c r="C302" s="92"/>
      <c r="D302" s="92"/>
      <c r="E302" s="92"/>
      <c r="F302" s="383"/>
      <c r="G302" s="501"/>
      <c r="H302" s="92"/>
      <c r="I302" s="502"/>
      <c r="J302" s="503"/>
      <c r="K302" s="450"/>
      <c r="L302" s="92"/>
      <c r="M302" s="383"/>
      <c r="N302" s="383"/>
      <c r="O302" s="92"/>
      <c r="P302" s="383"/>
      <c r="Q302" s="92"/>
      <c r="R302" s="504"/>
      <c r="S302" s="450"/>
      <c r="T302" s="92"/>
      <c r="U302" s="383"/>
      <c r="V302" s="383"/>
      <c r="W302" s="92"/>
      <c r="X302" s="478"/>
      <c r="Y302" s="383"/>
      <c r="Z302" s="499" t="str">
        <f>IFERROR(VLOOKUP(_xlfn.NUMBERVALUE(LEFT(Y302,FIND("-",Y302)-1)),A2_SaLi!$B$8:$E$507,4,0),IFERROR(VLOOKUP(LEFT(Y302,FIND("-",Y302)-1),A2_SaLi!$B$8:$E$507,4,0),""))</f>
        <v/>
      </c>
    </row>
    <row r="303" spans="2:26" x14ac:dyDescent="0.25">
      <c r="B303" s="124"/>
      <c r="C303" s="92"/>
      <c r="D303" s="92"/>
      <c r="E303" s="92"/>
      <c r="F303" s="383"/>
      <c r="G303" s="501"/>
      <c r="H303" s="92"/>
      <c r="I303" s="502"/>
      <c r="J303" s="503"/>
      <c r="K303" s="450"/>
      <c r="L303" s="92"/>
      <c r="M303" s="383"/>
      <c r="N303" s="383"/>
      <c r="O303" s="92"/>
      <c r="P303" s="383"/>
      <c r="Q303" s="92"/>
      <c r="R303" s="504"/>
      <c r="S303" s="450"/>
      <c r="T303" s="92"/>
      <c r="U303" s="383"/>
      <c r="V303" s="383"/>
      <c r="W303" s="92"/>
      <c r="X303" s="478"/>
      <c r="Y303" s="383"/>
      <c r="Z303" s="499" t="str">
        <f>IFERROR(VLOOKUP(_xlfn.NUMBERVALUE(LEFT(Y303,FIND("-",Y303)-1)),A2_SaLi!$B$8:$E$507,4,0),IFERROR(VLOOKUP(LEFT(Y303,FIND("-",Y303)-1),A2_SaLi!$B$8:$E$507,4,0),""))</f>
        <v/>
      </c>
    </row>
    <row r="304" spans="2:26" x14ac:dyDescent="0.25">
      <c r="B304" s="124"/>
      <c r="C304" s="92"/>
      <c r="D304" s="92"/>
      <c r="E304" s="92"/>
      <c r="F304" s="383"/>
      <c r="G304" s="501"/>
      <c r="H304" s="92"/>
      <c r="I304" s="502"/>
      <c r="J304" s="503"/>
      <c r="K304" s="450"/>
      <c r="L304" s="92"/>
      <c r="M304" s="383"/>
      <c r="N304" s="383"/>
      <c r="O304" s="92"/>
      <c r="P304" s="383"/>
      <c r="Q304" s="92"/>
      <c r="R304" s="504"/>
      <c r="S304" s="450"/>
      <c r="T304" s="92"/>
      <c r="U304" s="383"/>
      <c r="V304" s="383"/>
      <c r="W304" s="92"/>
      <c r="X304" s="478"/>
      <c r="Y304" s="383"/>
      <c r="Z304" s="499" t="str">
        <f>IFERROR(VLOOKUP(_xlfn.NUMBERVALUE(LEFT(Y304,FIND("-",Y304)-1)),A2_SaLi!$B$8:$E$507,4,0),IFERROR(VLOOKUP(LEFT(Y304,FIND("-",Y304)-1),A2_SaLi!$B$8:$E$507,4,0),""))</f>
        <v/>
      </c>
    </row>
    <row r="305" spans="2:26" x14ac:dyDescent="0.25">
      <c r="B305" s="124"/>
      <c r="C305" s="92"/>
      <c r="D305" s="92"/>
      <c r="E305" s="92"/>
      <c r="F305" s="383"/>
      <c r="G305" s="501"/>
      <c r="H305" s="92"/>
      <c r="I305" s="502"/>
      <c r="J305" s="503"/>
      <c r="K305" s="450"/>
      <c r="L305" s="92"/>
      <c r="M305" s="383"/>
      <c r="N305" s="383"/>
      <c r="O305" s="92"/>
      <c r="P305" s="383"/>
      <c r="Q305" s="92"/>
      <c r="R305" s="504"/>
      <c r="S305" s="450"/>
      <c r="T305" s="92"/>
      <c r="U305" s="383"/>
      <c r="V305" s="383"/>
      <c r="W305" s="92"/>
      <c r="X305" s="478"/>
      <c r="Y305" s="383"/>
      <c r="Z305" s="499" t="str">
        <f>IFERROR(VLOOKUP(_xlfn.NUMBERVALUE(LEFT(Y305,FIND("-",Y305)-1)),A2_SaLi!$B$8:$E$507,4,0),IFERROR(VLOOKUP(LEFT(Y305,FIND("-",Y305)-1),A2_SaLi!$B$8:$E$507,4,0),""))</f>
        <v/>
      </c>
    </row>
    <row r="306" spans="2:26" x14ac:dyDescent="0.25">
      <c r="B306" s="124"/>
      <c r="C306" s="92"/>
      <c r="D306" s="92"/>
      <c r="E306" s="92"/>
      <c r="F306" s="383"/>
      <c r="G306" s="501"/>
      <c r="H306" s="92"/>
      <c r="I306" s="502"/>
      <c r="J306" s="503"/>
      <c r="K306" s="450"/>
      <c r="L306" s="92"/>
      <c r="M306" s="383"/>
      <c r="N306" s="383"/>
      <c r="O306" s="92"/>
      <c r="P306" s="383"/>
      <c r="Q306" s="92"/>
      <c r="R306" s="504"/>
      <c r="S306" s="450"/>
      <c r="T306" s="92"/>
      <c r="U306" s="383"/>
      <c r="V306" s="383"/>
      <c r="W306" s="92"/>
      <c r="X306" s="478"/>
      <c r="Y306" s="383"/>
      <c r="Z306" s="499" t="str">
        <f>IFERROR(VLOOKUP(_xlfn.NUMBERVALUE(LEFT(Y306,FIND("-",Y306)-1)),A2_SaLi!$B$8:$E$507,4,0),IFERROR(VLOOKUP(LEFT(Y306,FIND("-",Y306)-1),A2_SaLi!$B$8:$E$507,4,0),""))</f>
        <v/>
      </c>
    </row>
    <row r="307" spans="2:26" x14ac:dyDescent="0.25">
      <c r="B307" s="124"/>
      <c r="C307" s="92"/>
      <c r="D307" s="92"/>
      <c r="E307" s="92"/>
      <c r="F307" s="383"/>
      <c r="G307" s="501"/>
      <c r="H307" s="92"/>
      <c r="I307" s="502"/>
      <c r="J307" s="503"/>
      <c r="K307" s="450"/>
      <c r="L307" s="92"/>
      <c r="M307" s="383"/>
      <c r="N307" s="383"/>
      <c r="O307" s="92"/>
      <c r="P307" s="383"/>
      <c r="Q307" s="92"/>
      <c r="R307" s="504"/>
      <c r="S307" s="450"/>
      <c r="T307" s="92"/>
      <c r="U307" s="383"/>
      <c r="V307" s="383"/>
      <c r="W307" s="92"/>
      <c r="X307" s="478"/>
      <c r="Y307" s="383"/>
      <c r="Z307" s="499" t="str">
        <f>IFERROR(VLOOKUP(_xlfn.NUMBERVALUE(LEFT(Y307,FIND("-",Y307)-1)),A2_SaLi!$B$8:$E$507,4,0),IFERROR(VLOOKUP(LEFT(Y307,FIND("-",Y307)-1),A2_SaLi!$B$8:$E$507,4,0),""))</f>
        <v/>
      </c>
    </row>
    <row r="308" spans="2:26" x14ac:dyDescent="0.25">
      <c r="B308" s="124"/>
      <c r="C308" s="92"/>
      <c r="D308" s="92"/>
      <c r="E308" s="92"/>
      <c r="F308" s="383"/>
      <c r="G308" s="501"/>
      <c r="H308" s="92"/>
      <c r="I308" s="502"/>
      <c r="J308" s="503"/>
      <c r="K308" s="450"/>
      <c r="L308" s="92"/>
      <c r="M308" s="383"/>
      <c r="N308" s="383"/>
      <c r="O308" s="92"/>
      <c r="P308" s="383"/>
      <c r="Q308" s="92"/>
      <c r="R308" s="504"/>
      <c r="S308" s="450"/>
      <c r="T308" s="92"/>
      <c r="U308" s="383"/>
      <c r="V308" s="383"/>
      <c r="W308" s="92"/>
      <c r="X308" s="478"/>
      <c r="Y308" s="383"/>
      <c r="Z308" s="499" t="str">
        <f>IFERROR(VLOOKUP(_xlfn.NUMBERVALUE(LEFT(Y308,FIND("-",Y308)-1)),A2_SaLi!$B$8:$E$507,4,0),IFERROR(VLOOKUP(LEFT(Y308,FIND("-",Y308)-1),A2_SaLi!$B$8:$E$507,4,0),""))</f>
        <v/>
      </c>
    </row>
    <row r="309" spans="2:26" x14ac:dyDescent="0.25">
      <c r="B309" s="124"/>
      <c r="C309" s="92"/>
      <c r="D309" s="92"/>
      <c r="E309" s="92"/>
      <c r="F309" s="383"/>
      <c r="G309" s="501"/>
      <c r="H309" s="92"/>
      <c r="I309" s="502"/>
      <c r="J309" s="503"/>
      <c r="K309" s="450"/>
      <c r="L309" s="92"/>
      <c r="M309" s="383"/>
      <c r="N309" s="383"/>
      <c r="O309" s="92"/>
      <c r="P309" s="383"/>
      <c r="Q309" s="92"/>
      <c r="R309" s="504"/>
      <c r="S309" s="450"/>
      <c r="T309" s="92"/>
      <c r="U309" s="383"/>
      <c r="V309" s="383"/>
      <c r="W309" s="92"/>
      <c r="X309" s="478"/>
      <c r="Y309" s="383"/>
      <c r="Z309" s="499" t="str">
        <f>IFERROR(VLOOKUP(_xlfn.NUMBERVALUE(LEFT(Y309,FIND("-",Y309)-1)),A2_SaLi!$B$8:$E$507,4,0),IFERROR(VLOOKUP(LEFT(Y309,FIND("-",Y309)-1),A2_SaLi!$B$8:$E$507,4,0),""))</f>
        <v/>
      </c>
    </row>
    <row r="310" spans="2:26" x14ac:dyDescent="0.25">
      <c r="B310" s="124"/>
      <c r="C310" s="92"/>
      <c r="D310" s="92"/>
      <c r="E310" s="92"/>
      <c r="F310" s="383"/>
      <c r="G310" s="501"/>
      <c r="H310" s="92"/>
      <c r="I310" s="502"/>
      <c r="J310" s="503"/>
      <c r="K310" s="450"/>
      <c r="L310" s="92"/>
      <c r="M310" s="383"/>
      <c r="N310" s="383"/>
      <c r="O310" s="92"/>
      <c r="P310" s="383"/>
      <c r="Q310" s="92"/>
      <c r="R310" s="504"/>
      <c r="S310" s="450"/>
      <c r="T310" s="92"/>
      <c r="U310" s="383"/>
      <c r="V310" s="383"/>
      <c r="W310" s="92"/>
      <c r="X310" s="478"/>
      <c r="Y310" s="383"/>
      <c r="Z310" s="499" t="str">
        <f>IFERROR(VLOOKUP(_xlfn.NUMBERVALUE(LEFT(Y310,FIND("-",Y310)-1)),A2_SaLi!$B$8:$E$507,4,0),IFERROR(VLOOKUP(LEFT(Y310,FIND("-",Y310)-1),A2_SaLi!$B$8:$E$507,4,0),""))</f>
        <v/>
      </c>
    </row>
    <row r="311" spans="2:26" x14ac:dyDescent="0.25">
      <c r="B311" s="124"/>
      <c r="C311" s="92"/>
      <c r="D311" s="92"/>
      <c r="E311" s="92"/>
      <c r="F311" s="383"/>
      <c r="G311" s="501"/>
      <c r="H311" s="92"/>
      <c r="I311" s="502"/>
      <c r="J311" s="503"/>
      <c r="K311" s="450"/>
      <c r="L311" s="92"/>
      <c r="M311" s="383"/>
      <c r="N311" s="383"/>
      <c r="O311" s="92"/>
      <c r="P311" s="383"/>
      <c r="Q311" s="92"/>
      <c r="R311" s="504"/>
      <c r="S311" s="450"/>
      <c r="T311" s="92"/>
      <c r="U311" s="383"/>
      <c r="V311" s="383"/>
      <c r="W311" s="92"/>
      <c r="X311" s="478"/>
      <c r="Y311" s="383"/>
      <c r="Z311" s="499" t="str">
        <f>IFERROR(VLOOKUP(_xlfn.NUMBERVALUE(LEFT(Y311,FIND("-",Y311)-1)),A2_SaLi!$B$8:$E$507,4,0),IFERROR(VLOOKUP(LEFT(Y311,FIND("-",Y311)-1),A2_SaLi!$B$8:$E$507,4,0),""))</f>
        <v/>
      </c>
    </row>
    <row r="312" spans="2:26" x14ac:dyDescent="0.25">
      <c r="B312" s="124"/>
      <c r="C312" s="92"/>
      <c r="D312" s="92"/>
      <c r="E312" s="92"/>
      <c r="F312" s="383"/>
      <c r="G312" s="501"/>
      <c r="H312" s="92"/>
      <c r="I312" s="502"/>
      <c r="J312" s="503"/>
      <c r="K312" s="450"/>
      <c r="L312" s="92"/>
      <c r="M312" s="383"/>
      <c r="N312" s="383"/>
      <c r="O312" s="92"/>
      <c r="P312" s="383"/>
      <c r="Q312" s="92"/>
      <c r="R312" s="504"/>
      <c r="S312" s="450"/>
      <c r="T312" s="92"/>
      <c r="U312" s="383"/>
      <c r="V312" s="383"/>
      <c r="W312" s="92"/>
      <c r="X312" s="478"/>
      <c r="Y312" s="383"/>
      <c r="Z312" s="499" t="str">
        <f>IFERROR(VLOOKUP(_xlfn.NUMBERVALUE(LEFT(Y312,FIND("-",Y312)-1)),A2_SaLi!$B$8:$E$507,4,0),IFERROR(VLOOKUP(LEFT(Y312,FIND("-",Y312)-1),A2_SaLi!$B$8:$E$507,4,0),""))</f>
        <v/>
      </c>
    </row>
    <row r="313" spans="2:26" x14ac:dyDescent="0.25">
      <c r="B313" s="124"/>
      <c r="C313" s="92"/>
      <c r="D313" s="92"/>
      <c r="E313" s="92"/>
      <c r="F313" s="383"/>
      <c r="G313" s="501"/>
      <c r="H313" s="92"/>
      <c r="I313" s="502"/>
      <c r="J313" s="503"/>
      <c r="K313" s="450"/>
      <c r="L313" s="92"/>
      <c r="M313" s="383"/>
      <c r="N313" s="383"/>
      <c r="O313" s="92"/>
      <c r="P313" s="383"/>
      <c r="Q313" s="92"/>
      <c r="R313" s="504"/>
      <c r="S313" s="450"/>
      <c r="T313" s="92"/>
      <c r="U313" s="383"/>
      <c r="V313" s="383"/>
      <c r="W313" s="92"/>
      <c r="X313" s="478"/>
      <c r="Y313" s="383"/>
      <c r="Z313" s="499" t="str">
        <f>IFERROR(VLOOKUP(_xlfn.NUMBERVALUE(LEFT(Y313,FIND("-",Y313)-1)),A2_SaLi!$B$8:$E$507,4,0),IFERROR(VLOOKUP(LEFT(Y313,FIND("-",Y313)-1),A2_SaLi!$B$8:$E$507,4,0),""))</f>
        <v/>
      </c>
    </row>
    <row r="314" spans="2:26" x14ac:dyDescent="0.25">
      <c r="B314" s="124"/>
      <c r="C314" s="92"/>
      <c r="D314" s="92"/>
      <c r="E314" s="92"/>
      <c r="F314" s="383"/>
      <c r="G314" s="501"/>
      <c r="H314" s="92"/>
      <c r="I314" s="502"/>
      <c r="J314" s="503"/>
      <c r="K314" s="450"/>
      <c r="L314" s="92"/>
      <c r="M314" s="383"/>
      <c r="N314" s="383"/>
      <c r="O314" s="92"/>
      <c r="P314" s="383"/>
      <c r="Q314" s="92"/>
      <c r="R314" s="504"/>
      <c r="S314" s="450"/>
      <c r="T314" s="92"/>
      <c r="U314" s="383"/>
      <c r="V314" s="383"/>
      <c r="W314" s="92"/>
      <c r="X314" s="478"/>
      <c r="Y314" s="383"/>
      <c r="Z314" s="499" t="str">
        <f>IFERROR(VLOOKUP(_xlfn.NUMBERVALUE(LEFT(Y314,FIND("-",Y314)-1)),A2_SaLi!$B$8:$E$507,4,0),IFERROR(VLOOKUP(LEFT(Y314,FIND("-",Y314)-1),A2_SaLi!$B$8:$E$507,4,0),""))</f>
        <v/>
      </c>
    </row>
    <row r="315" spans="2:26" x14ac:dyDescent="0.25">
      <c r="B315" s="124"/>
      <c r="C315" s="92"/>
      <c r="D315" s="92"/>
      <c r="E315" s="92"/>
      <c r="F315" s="383"/>
      <c r="G315" s="501"/>
      <c r="H315" s="92"/>
      <c r="I315" s="502"/>
      <c r="J315" s="503"/>
      <c r="K315" s="450"/>
      <c r="L315" s="92"/>
      <c r="M315" s="383"/>
      <c r="N315" s="383"/>
      <c r="O315" s="92"/>
      <c r="P315" s="383"/>
      <c r="Q315" s="92"/>
      <c r="R315" s="504"/>
      <c r="S315" s="450"/>
      <c r="T315" s="92"/>
      <c r="U315" s="383"/>
      <c r="V315" s="383"/>
      <c r="W315" s="92"/>
      <c r="X315" s="478"/>
      <c r="Y315" s="383"/>
      <c r="Z315" s="499" t="str">
        <f>IFERROR(VLOOKUP(_xlfn.NUMBERVALUE(LEFT(Y315,FIND("-",Y315)-1)),A2_SaLi!$B$8:$E$507,4,0),IFERROR(VLOOKUP(LEFT(Y315,FIND("-",Y315)-1),A2_SaLi!$B$8:$E$507,4,0),""))</f>
        <v/>
      </c>
    </row>
    <row r="316" spans="2:26" x14ac:dyDescent="0.25">
      <c r="B316" s="124"/>
      <c r="C316" s="92"/>
      <c r="D316" s="92"/>
      <c r="E316" s="92"/>
      <c r="F316" s="383"/>
      <c r="G316" s="501"/>
      <c r="H316" s="92"/>
      <c r="I316" s="502"/>
      <c r="J316" s="503"/>
      <c r="K316" s="450"/>
      <c r="L316" s="92"/>
      <c r="M316" s="383"/>
      <c r="N316" s="383"/>
      <c r="O316" s="92"/>
      <c r="P316" s="383"/>
      <c r="Q316" s="92"/>
      <c r="R316" s="504"/>
      <c r="S316" s="450"/>
      <c r="T316" s="92"/>
      <c r="U316" s="383"/>
      <c r="V316" s="383"/>
      <c r="W316" s="92"/>
      <c r="X316" s="478"/>
      <c r="Y316" s="383"/>
      <c r="Z316" s="499" t="str">
        <f>IFERROR(VLOOKUP(_xlfn.NUMBERVALUE(LEFT(Y316,FIND("-",Y316)-1)),A2_SaLi!$B$8:$E$507,4,0),IFERROR(VLOOKUP(LEFT(Y316,FIND("-",Y316)-1),A2_SaLi!$B$8:$E$507,4,0),""))</f>
        <v/>
      </c>
    </row>
    <row r="317" spans="2:26" x14ac:dyDescent="0.25">
      <c r="B317" s="124"/>
      <c r="C317" s="92"/>
      <c r="D317" s="92"/>
      <c r="E317" s="92"/>
      <c r="F317" s="383"/>
      <c r="G317" s="501"/>
      <c r="H317" s="92"/>
      <c r="I317" s="502"/>
      <c r="J317" s="503"/>
      <c r="K317" s="450"/>
      <c r="L317" s="92"/>
      <c r="M317" s="383"/>
      <c r="N317" s="383"/>
      <c r="O317" s="92"/>
      <c r="P317" s="383"/>
      <c r="Q317" s="92"/>
      <c r="R317" s="504"/>
      <c r="S317" s="450"/>
      <c r="T317" s="92"/>
      <c r="U317" s="383"/>
      <c r="V317" s="383"/>
      <c r="W317" s="92"/>
      <c r="X317" s="478"/>
      <c r="Y317" s="383"/>
      <c r="Z317" s="499" t="str">
        <f>IFERROR(VLOOKUP(_xlfn.NUMBERVALUE(LEFT(Y317,FIND("-",Y317)-1)),A2_SaLi!$B$8:$E$507,4,0),IFERROR(VLOOKUP(LEFT(Y317,FIND("-",Y317)-1),A2_SaLi!$B$8:$E$507,4,0),""))</f>
        <v/>
      </c>
    </row>
    <row r="318" spans="2:26" x14ac:dyDescent="0.25">
      <c r="B318" s="124"/>
      <c r="C318" s="92"/>
      <c r="D318" s="92"/>
      <c r="E318" s="92"/>
      <c r="F318" s="383"/>
      <c r="G318" s="501"/>
      <c r="H318" s="92"/>
      <c r="I318" s="502"/>
      <c r="J318" s="503"/>
      <c r="K318" s="450"/>
      <c r="L318" s="92"/>
      <c r="M318" s="383"/>
      <c r="N318" s="383"/>
      <c r="O318" s="92"/>
      <c r="P318" s="383"/>
      <c r="Q318" s="92"/>
      <c r="R318" s="504"/>
      <c r="S318" s="450"/>
      <c r="T318" s="92"/>
      <c r="U318" s="383"/>
      <c r="V318" s="383"/>
      <c r="W318" s="92"/>
      <c r="X318" s="478"/>
      <c r="Y318" s="383"/>
      <c r="Z318" s="499" t="str">
        <f>IFERROR(VLOOKUP(_xlfn.NUMBERVALUE(LEFT(Y318,FIND("-",Y318)-1)),A2_SaLi!$B$8:$E$507,4,0),IFERROR(VLOOKUP(LEFT(Y318,FIND("-",Y318)-1),A2_SaLi!$B$8:$E$507,4,0),""))</f>
        <v/>
      </c>
    </row>
    <row r="319" spans="2:26" x14ac:dyDescent="0.25">
      <c r="B319" s="124"/>
      <c r="C319" s="92"/>
      <c r="D319" s="92"/>
      <c r="E319" s="92"/>
      <c r="F319" s="383"/>
      <c r="G319" s="501"/>
      <c r="H319" s="92"/>
      <c r="I319" s="502"/>
      <c r="J319" s="503"/>
      <c r="K319" s="450"/>
      <c r="L319" s="92"/>
      <c r="M319" s="383"/>
      <c r="N319" s="383"/>
      <c r="O319" s="92"/>
      <c r="P319" s="383"/>
      <c r="Q319" s="92"/>
      <c r="R319" s="504"/>
      <c r="S319" s="450"/>
      <c r="T319" s="92"/>
      <c r="U319" s="383"/>
      <c r="V319" s="383"/>
      <c r="W319" s="92"/>
      <c r="X319" s="478"/>
      <c r="Y319" s="383"/>
      <c r="Z319" s="499" t="str">
        <f>IFERROR(VLOOKUP(_xlfn.NUMBERVALUE(LEFT(Y319,FIND("-",Y319)-1)),A2_SaLi!$B$8:$E$507,4,0),IFERROR(VLOOKUP(LEFT(Y319,FIND("-",Y319)-1),A2_SaLi!$B$8:$E$507,4,0),""))</f>
        <v/>
      </c>
    </row>
    <row r="320" spans="2:26" x14ac:dyDescent="0.25">
      <c r="B320" s="124"/>
      <c r="C320" s="92"/>
      <c r="D320" s="92"/>
      <c r="E320" s="92"/>
      <c r="F320" s="383"/>
      <c r="G320" s="501"/>
      <c r="H320" s="92"/>
      <c r="I320" s="502"/>
      <c r="J320" s="503"/>
      <c r="K320" s="450"/>
      <c r="L320" s="92"/>
      <c r="M320" s="383"/>
      <c r="N320" s="383"/>
      <c r="O320" s="92"/>
      <c r="P320" s="383"/>
      <c r="Q320" s="92"/>
      <c r="R320" s="504"/>
      <c r="S320" s="450"/>
      <c r="T320" s="92"/>
      <c r="U320" s="383"/>
      <c r="V320" s="383"/>
      <c r="W320" s="92"/>
      <c r="X320" s="478"/>
      <c r="Y320" s="383"/>
      <c r="Z320" s="499" t="str">
        <f>IFERROR(VLOOKUP(_xlfn.NUMBERVALUE(LEFT(Y320,FIND("-",Y320)-1)),A2_SaLi!$B$8:$E$507,4,0),IFERROR(VLOOKUP(LEFT(Y320,FIND("-",Y320)-1),A2_SaLi!$B$8:$E$507,4,0),""))</f>
        <v/>
      </c>
    </row>
    <row r="321" spans="2:26" x14ac:dyDescent="0.25">
      <c r="B321" s="124"/>
      <c r="C321" s="92"/>
      <c r="D321" s="92"/>
      <c r="E321" s="92"/>
      <c r="F321" s="383"/>
      <c r="G321" s="501"/>
      <c r="H321" s="92"/>
      <c r="I321" s="502"/>
      <c r="J321" s="503"/>
      <c r="K321" s="450"/>
      <c r="L321" s="92"/>
      <c r="M321" s="383"/>
      <c r="N321" s="383"/>
      <c r="O321" s="92"/>
      <c r="P321" s="383"/>
      <c r="Q321" s="92"/>
      <c r="R321" s="504"/>
      <c r="S321" s="450"/>
      <c r="T321" s="92"/>
      <c r="U321" s="383"/>
      <c r="V321" s="383"/>
      <c r="W321" s="92"/>
      <c r="X321" s="478"/>
      <c r="Y321" s="383"/>
      <c r="Z321" s="499" t="str">
        <f>IFERROR(VLOOKUP(_xlfn.NUMBERVALUE(LEFT(Y321,FIND("-",Y321)-1)),A2_SaLi!$B$8:$E$507,4,0),IFERROR(VLOOKUP(LEFT(Y321,FIND("-",Y321)-1),A2_SaLi!$B$8:$E$507,4,0),""))</f>
        <v/>
      </c>
    </row>
    <row r="322" spans="2:26" x14ac:dyDescent="0.25">
      <c r="B322" s="124"/>
      <c r="C322" s="92"/>
      <c r="D322" s="92"/>
      <c r="E322" s="92"/>
      <c r="F322" s="383"/>
      <c r="G322" s="501"/>
      <c r="H322" s="92"/>
      <c r="I322" s="502"/>
      <c r="J322" s="503"/>
      <c r="K322" s="450"/>
      <c r="L322" s="92"/>
      <c r="M322" s="383"/>
      <c r="N322" s="383"/>
      <c r="O322" s="92"/>
      <c r="P322" s="383"/>
      <c r="Q322" s="92"/>
      <c r="R322" s="504"/>
      <c r="S322" s="450"/>
      <c r="T322" s="92"/>
      <c r="U322" s="383"/>
      <c r="V322" s="383"/>
      <c r="W322" s="92"/>
      <c r="X322" s="478"/>
      <c r="Y322" s="383"/>
      <c r="Z322" s="499" t="str">
        <f>IFERROR(VLOOKUP(_xlfn.NUMBERVALUE(LEFT(Y322,FIND("-",Y322)-1)),A2_SaLi!$B$8:$E$507,4,0),IFERROR(VLOOKUP(LEFT(Y322,FIND("-",Y322)-1),A2_SaLi!$B$8:$E$507,4,0),""))</f>
        <v/>
      </c>
    </row>
    <row r="323" spans="2:26" x14ac:dyDescent="0.25">
      <c r="B323" s="124"/>
      <c r="C323" s="92"/>
      <c r="D323" s="92"/>
      <c r="E323" s="92"/>
      <c r="F323" s="383"/>
      <c r="G323" s="501"/>
      <c r="H323" s="92"/>
      <c r="I323" s="502"/>
      <c r="J323" s="503"/>
      <c r="K323" s="450"/>
      <c r="L323" s="92"/>
      <c r="M323" s="383"/>
      <c r="N323" s="383"/>
      <c r="O323" s="92"/>
      <c r="P323" s="383"/>
      <c r="Q323" s="92"/>
      <c r="R323" s="504"/>
      <c r="S323" s="450"/>
      <c r="T323" s="92"/>
      <c r="U323" s="383"/>
      <c r="V323" s="383"/>
      <c r="W323" s="92"/>
      <c r="X323" s="478"/>
      <c r="Y323" s="383"/>
      <c r="Z323" s="499" t="str">
        <f>IFERROR(VLOOKUP(_xlfn.NUMBERVALUE(LEFT(Y323,FIND("-",Y323)-1)),A2_SaLi!$B$8:$E$507,4,0),IFERROR(VLOOKUP(LEFT(Y323,FIND("-",Y323)-1),A2_SaLi!$B$8:$E$507,4,0),""))</f>
        <v/>
      </c>
    </row>
    <row r="324" spans="2:26" x14ac:dyDescent="0.25">
      <c r="B324" s="124"/>
      <c r="C324" s="92"/>
      <c r="D324" s="92"/>
      <c r="E324" s="92"/>
      <c r="F324" s="383"/>
      <c r="G324" s="501"/>
      <c r="H324" s="92"/>
      <c r="I324" s="502"/>
      <c r="J324" s="503"/>
      <c r="K324" s="450"/>
      <c r="L324" s="92"/>
      <c r="M324" s="383"/>
      <c r="N324" s="383"/>
      <c r="O324" s="92"/>
      <c r="P324" s="383"/>
      <c r="Q324" s="92"/>
      <c r="R324" s="504"/>
      <c r="S324" s="450"/>
      <c r="T324" s="92"/>
      <c r="U324" s="383"/>
      <c r="V324" s="383"/>
      <c r="W324" s="92"/>
      <c r="X324" s="478"/>
      <c r="Y324" s="383"/>
      <c r="Z324" s="499" t="str">
        <f>IFERROR(VLOOKUP(_xlfn.NUMBERVALUE(LEFT(Y324,FIND("-",Y324)-1)),A2_SaLi!$B$8:$E$507,4,0),IFERROR(VLOOKUP(LEFT(Y324,FIND("-",Y324)-1),A2_SaLi!$B$8:$E$507,4,0),""))</f>
        <v/>
      </c>
    </row>
    <row r="325" spans="2:26" x14ac:dyDescent="0.25">
      <c r="B325" s="124"/>
      <c r="C325" s="92"/>
      <c r="D325" s="92"/>
      <c r="E325" s="92"/>
      <c r="F325" s="383"/>
      <c r="G325" s="501"/>
      <c r="H325" s="92"/>
      <c r="I325" s="502"/>
      <c r="J325" s="503"/>
      <c r="K325" s="450"/>
      <c r="L325" s="92"/>
      <c r="M325" s="383"/>
      <c r="N325" s="383"/>
      <c r="O325" s="92"/>
      <c r="P325" s="383"/>
      <c r="Q325" s="92"/>
      <c r="R325" s="504"/>
      <c r="S325" s="450"/>
      <c r="T325" s="92"/>
      <c r="U325" s="383"/>
      <c r="V325" s="383"/>
      <c r="W325" s="92"/>
      <c r="X325" s="478"/>
      <c r="Y325" s="383"/>
      <c r="Z325" s="499" t="str">
        <f>IFERROR(VLOOKUP(_xlfn.NUMBERVALUE(LEFT(Y325,FIND("-",Y325)-1)),A2_SaLi!$B$8:$E$507,4,0),IFERROR(VLOOKUP(LEFT(Y325,FIND("-",Y325)-1),A2_SaLi!$B$8:$E$507,4,0),""))</f>
        <v/>
      </c>
    </row>
    <row r="326" spans="2:26" x14ac:dyDescent="0.25">
      <c r="B326" s="124"/>
      <c r="C326" s="92"/>
      <c r="D326" s="92"/>
      <c r="E326" s="92"/>
      <c r="F326" s="383"/>
      <c r="G326" s="501"/>
      <c r="H326" s="92"/>
      <c r="I326" s="502"/>
      <c r="J326" s="503"/>
      <c r="K326" s="450"/>
      <c r="L326" s="92"/>
      <c r="M326" s="383"/>
      <c r="N326" s="383"/>
      <c r="O326" s="92"/>
      <c r="P326" s="383"/>
      <c r="Q326" s="92"/>
      <c r="R326" s="504"/>
      <c r="S326" s="450"/>
      <c r="T326" s="92"/>
      <c r="U326" s="383"/>
      <c r="V326" s="383"/>
      <c r="W326" s="92"/>
      <c r="X326" s="478"/>
      <c r="Y326" s="383"/>
      <c r="Z326" s="499" t="str">
        <f>IFERROR(VLOOKUP(_xlfn.NUMBERVALUE(LEFT(Y326,FIND("-",Y326)-1)),A2_SaLi!$B$8:$E$507,4,0),IFERROR(VLOOKUP(LEFT(Y326,FIND("-",Y326)-1),A2_SaLi!$B$8:$E$507,4,0),""))</f>
        <v/>
      </c>
    </row>
    <row r="327" spans="2:26" x14ac:dyDescent="0.25">
      <c r="B327" s="124"/>
      <c r="C327" s="92"/>
      <c r="D327" s="92"/>
      <c r="E327" s="92"/>
      <c r="F327" s="383"/>
      <c r="G327" s="501"/>
      <c r="H327" s="92"/>
      <c r="I327" s="502"/>
      <c r="J327" s="503"/>
      <c r="K327" s="450"/>
      <c r="L327" s="92"/>
      <c r="M327" s="383"/>
      <c r="N327" s="383"/>
      <c r="O327" s="92"/>
      <c r="P327" s="383"/>
      <c r="Q327" s="92"/>
      <c r="R327" s="504"/>
      <c r="S327" s="450"/>
      <c r="T327" s="92"/>
      <c r="U327" s="383"/>
      <c r="V327" s="383"/>
      <c r="W327" s="92"/>
      <c r="X327" s="478"/>
      <c r="Y327" s="383"/>
      <c r="Z327" s="499" t="str">
        <f>IFERROR(VLOOKUP(_xlfn.NUMBERVALUE(LEFT(Y327,FIND("-",Y327)-1)),A2_SaLi!$B$8:$E$507,4,0),IFERROR(VLOOKUP(LEFT(Y327,FIND("-",Y327)-1),A2_SaLi!$B$8:$E$507,4,0),""))</f>
        <v/>
      </c>
    </row>
    <row r="328" spans="2:26" x14ac:dyDescent="0.25">
      <c r="B328" s="124"/>
      <c r="C328" s="92"/>
      <c r="D328" s="92"/>
      <c r="E328" s="92"/>
      <c r="F328" s="383"/>
      <c r="G328" s="501"/>
      <c r="H328" s="92"/>
      <c r="I328" s="502"/>
      <c r="J328" s="503"/>
      <c r="K328" s="450"/>
      <c r="L328" s="92"/>
      <c r="M328" s="383"/>
      <c r="N328" s="383"/>
      <c r="O328" s="92"/>
      <c r="P328" s="383"/>
      <c r="Q328" s="92"/>
      <c r="R328" s="504"/>
      <c r="S328" s="450"/>
      <c r="T328" s="92"/>
      <c r="U328" s="383"/>
      <c r="V328" s="383"/>
      <c r="W328" s="92"/>
      <c r="X328" s="478"/>
      <c r="Y328" s="383"/>
      <c r="Z328" s="499" t="str">
        <f>IFERROR(VLOOKUP(_xlfn.NUMBERVALUE(LEFT(Y328,FIND("-",Y328)-1)),A2_SaLi!$B$8:$E$507,4,0),IFERROR(VLOOKUP(LEFT(Y328,FIND("-",Y328)-1),A2_SaLi!$B$8:$E$507,4,0),""))</f>
        <v/>
      </c>
    </row>
    <row r="329" spans="2:26" x14ac:dyDescent="0.25">
      <c r="B329" s="124"/>
      <c r="C329" s="92"/>
      <c r="D329" s="92"/>
      <c r="E329" s="92"/>
      <c r="F329" s="383"/>
      <c r="G329" s="501"/>
      <c r="H329" s="92"/>
      <c r="I329" s="502"/>
      <c r="J329" s="503"/>
      <c r="K329" s="450"/>
      <c r="L329" s="92"/>
      <c r="M329" s="383"/>
      <c r="N329" s="383"/>
      <c r="O329" s="92"/>
      <c r="P329" s="383"/>
      <c r="Q329" s="92"/>
      <c r="R329" s="504"/>
      <c r="S329" s="450"/>
      <c r="T329" s="92"/>
      <c r="U329" s="383"/>
      <c r="V329" s="383"/>
      <c r="W329" s="92"/>
      <c r="X329" s="478"/>
      <c r="Y329" s="383"/>
      <c r="Z329" s="499" t="str">
        <f>IFERROR(VLOOKUP(_xlfn.NUMBERVALUE(LEFT(Y329,FIND("-",Y329)-1)),A2_SaLi!$B$8:$E$507,4,0),IFERROR(VLOOKUP(LEFT(Y329,FIND("-",Y329)-1),A2_SaLi!$B$8:$E$507,4,0),""))</f>
        <v/>
      </c>
    </row>
    <row r="330" spans="2:26" x14ac:dyDescent="0.25">
      <c r="B330" s="124"/>
      <c r="C330" s="92"/>
      <c r="D330" s="92"/>
      <c r="E330" s="92"/>
      <c r="F330" s="383"/>
      <c r="G330" s="501"/>
      <c r="H330" s="92"/>
      <c r="I330" s="502"/>
      <c r="J330" s="503"/>
      <c r="K330" s="450"/>
      <c r="L330" s="92"/>
      <c r="M330" s="383"/>
      <c r="N330" s="383"/>
      <c r="O330" s="92"/>
      <c r="P330" s="383"/>
      <c r="Q330" s="92"/>
      <c r="R330" s="504"/>
      <c r="S330" s="450"/>
      <c r="T330" s="92"/>
      <c r="U330" s="383"/>
      <c r="V330" s="383"/>
      <c r="W330" s="92"/>
      <c r="X330" s="478"/>
      <c r="Y330" s="383"/>
      <c r="Z330" s="499" t="str">
        <f>IFERROR(VLOOKUP(_xlfn.NUMBERVALUE(LEFT(Y330,FIND("-",Y330)-1)),A2_SaLi!$B$8:$E$507,4,0),IFERROR(VLOOKUP(LEFT(Y330,FIND("-",Y330)-1),A2_SaLi!$B$8:$E$507,4,0),""))</f>
        <v/>
      </c>
    </row>
    <row r="331" spans="2:26" x14ac:dyDescent="0.25">
      <c r="B331" s="124"/>
      <c r="C331" s="92"/>
      <c r="D331" s="92"/>
      <c r="E331" s="92"/>
      <c r="F331" s="383"/>
      <c r="G331" s="501"/>
      <c r="H331" s="92"/>
      <c r="I331" s="502"/>
      <c r="J331" s="503"/>
      <c r="K331" s="450"/>
      <c r="L331" s="92"/>
      <c r="M331" s="383"/>
      <c r="N331" s="383"/>
      <c r="O331" s="92"/>
      <c r="P331" s="383"/>
      <c r="Q331" s="92"/>
      <c r="R331" s="504"/>
      <c r="S331" s="450"/>
      <c r="T331" s="92"/>
      <c r="U331" s="383"/>
      <c r="V331" s="383"/>
      <c r="W331" s="92"/>
      <c r="X331" s="478"/>
      <c r="Y331" s="383"/>
      <c r="Z331" s="499" t="str">
        <f>IFERROR(VLOOKUP(_xlfn.NUMBERVALUE(LEFT(Y331,FIND("-",Y331)-1)),A2_SaLi!$B$8:$E$507,4,0),IFERROR(VLOOKUP(LEFT(Y331,FIND("-",Y331)-1),A2_SaLi!$B$8:$E$507,4,0),""))</f>
        <v/>
      </c>
    </row>
    <row r="332" spans="2:26" x14ac:dyDescent="0.25">
      <c r="B332" s="124"/>
      <c r="C332" s="92"/>
      <c r="D332" s="92"/>
      <c r="E332" s="92"/>
      <c r="F332" s="383"/>
      <c r="G332" s="501"/>
      <c r="H332" s="92"/>
      <c r="I332" s="502"/>
      <c r="J332" s="503"/>
      <c r="K332" s="450"/>
      <c r="L332" s="92"/>
      <c r="M332" s="383"/>
      <c r="N332" s="383"/>
      <c r="O332" s="92"/>
      <c r="P332" s="383"/>
      <c r="Q332" s="92"/>
      <c r="R332" s="504"/>
      <c r="S332" s="450"/>
      <c r="T332" s="92"/>
      <c r="U332" s="383"/>
      <c r="V332" s="383"/>
      <c r="W332" s="92"/>
      <c r="X332" s="478"/>
      <c r="Y332" s="383"/>
      <c r="Z332" s="499" t="str">
        <f>IFERROR(VLOOKUP(_xlfn.NUMBERVALUE(LEFT(Y332,FIND("-",Y332)-1)),A2_SaLi!$B$8:$E$507,4,0),IFERROR(VLOOKUP(LEFT(Y332,FIND("-",Y332)-1),A2_SaLi!$B$8:$E$507,4,0),""))</f>
        <v/>
      </c>
    </row>
    <row r="333" spans="2:26" x14ac:dyDescent="0.25">
      <c r="B333" s="124"/>
      <c r="C333" s="92"/>
      <c r="D333" s="92"/>
      <c r="E333" s="92"/>
      <c r="F333" s="383"/>
      <c r="G333" s="501"/>
      <c r="H333" s="92"/>
      <c r="I333" s="502"/>
      <c r="J333" s="503"/>
      <c r="K333" s="450"/>
      <c r="L333" s="92"/>
      <c r="M333" s="383"/>
      <c r="N333" s="383"/>
      <c r="O333" s="92"/>
      <c r="P333" s="383"/>
      <c r="Q333" s="92"/>
      <c r="R333" s="504"/>
      <c r="S333" s="450"/>
      <c r="T333" s="92"/>
      <c r="U333" s="383"/>
      <c r="V333" s="383"/>
      <c r="W333" s="92"/>
      <c r="X333" s="478"/>
      <c r="Y333" s="383"/>
      <c r="Z333" s="499" t="str">
        <f>IFERROR(VLOOKUP(_xlfn.NUMBERVALUE(LEFT(Y333,FIND("-",Y333)-1)),A2_SaLi!$B$8:$E$507,4,0),IFERROR(VLOOKUP(LEFT(Y333,FIND("-",Y333)-1),A2_SaLi!$B$8:$E$507,4,0),""))</f>
        <v/>
      </c>
    </row>
    <row r="334" spans="2:26" x14ac:dyDescent="0.25">
      <c r="B334" s="124"/>
      <c r="C334" s="92"/>
      <c r="D334" s="92"/>
      <c r="E334" s="92"/>
      <c r="F334" s="383"/>
      <c r="G334" s="501"/>
      <c r="H334" s="92"/>
      <c r="I334" s="502"/>
      <c r="J334" s="503"/>
      <c r="K334" s="450"/>
      <c r="L334" s="92"/>
      <c r="M334" s="383"/>
      <c r="N334" s="383"/>
      <c r="O334" s="92"/>
      <c r="P334" s="383"/>
      <c r="Q334" s="92"/>
      <c r="R334" s="504"/>
      <c r="S334" s="450"/>
      <c r="T334" s="92"/>
      <c r="U334" s="383"/>
      <c r="V334" s="383"/>
      <c r="W334" s="92"/>
      <c r="X334" s="478"/>
      <c r="Y334" s="383"/>
      <c r="Z334" s="499" t="str">
        <f>IFERROR(VLOOKUP(_xlfn.NUMBERVALUE(LEFT(Y334,FIND("-",Y334)-1)),A2_SaLi!$B$8:$E$507,4,0),IFERROR(VLOOKUP(LEFT(Y334,FIND("-",Y334)-1),A2_SaLi!$B$8:$E$507,4,0),""))</f>
        <v/>
      </c>
    </row>
    <row r="335" spans="2:26" x14ac:dyDescent="0.25">
      <c r="B335" s="124"/>
      <c r="C335" s="92"/>
      <c r="D335" s="92"/>
      <c r="E335" s="92"/>
      <c r="F335" s="383"/>
      <c r="G335" s="501"/>
      <c r="H335" s="92"/>
      <c r="I335" s="502"/>
      <c r="J335" s="503"/>
      <c r="K335" s="450"/>
      <c r="L335" s="92"/>
      <c r="M335" s="383"/>
      <c r="N335" s="383"/>
      <c r="O335" s="92"/>
      <c r="P335" s="383"/>
      <c r="Q335" s="92"/>
      <c r="R335" s="504"/>
      <c r="S335" s="450"/>
      <c r="T335" s="92"/>
      <c r="U335" s="383"/>
      <c r="V335" s="383"/>
      <c r="W335" s="92"/>
      <c r="X335" s="478"/>
      <c r="Y335" s="383"/>
      <c r="Z335" s="499" t="str">
        <f>IFERROR(VLOOKUP(_xlfn.NUMBERVALUE(LEFT(Y335,FIND("-",Y335)-1)),A2_SaLi!$B$8:$E$507,4,0),IFERROR(VLOOKUP(LEFT(Y335,FIND("-",Y335)-1),A2_SaLi!$B$8:$E$507,4,0),""))</f>
        <v/>
      </c>
    </row>
    <row r="336" spans="2:26" x14ac:dyDescent="0.25">
      <c r="B336" s="124"/>
      <c r="C336" s="92"/>
      <c r="D336" s="92"/>
      <c r="E336" s="92"/>
      <c r="F336" s="383"/>
      <c r="G336" s="501"/>
      <c r="H336" s="92"/>
      <c r="I336" s="502"/>
      <c r="J336" s="503"/>
      <c r="K336" s="450"/>
      <c r="L336" s="92"/>
      <c r="M336" s="383"/>
      <c r="N336" s="383"/>
      <c r="O336" s="92"/>
      <c r="P336" s="383"/>
      <c r="Q336" s="92"/>
      <c r="R336" s="504"/>
      <c r="S336" s="450"/>
      <c r="T336" s="92"/>
      <c r="U336" s="383"/>
      <c r="V336" s="383"/>
      <c r="W336" s="92"/>
      <c r="X336" s="478"/>
      <c r="Y336" s="383"/>
      <c r="Z336" s="499" t="str">
        <f>IFERROR(VLOOKUP(_xlfn.NUMBERVALUE(LEFT(Y336,FIND("-",Y336)-1)),A2_SaLi!$B$8:$E$507,4,0),IFERROR(VLOOKUP(LEFT(Y336,FIND("-",Y336)-1),A2_SaLi!$B$8:$E$507,4,0),""))</f>
        <v/>
      </c>
    </row>
    <row r="337" spans="2:26" x14ac:dyDescent="0.25">
      <c r="B337" s="124"/>
      <c r="C337" s="92"/>
      <c r="D337" s="92"/>
      <c r="E337" s="92"/>
      <c r="F337" s="383"/>
      <c r="G337" s="501"/>
      <c r="H337" s="92"/>
      <c r="I337" s="502"/>
      <c r="J337" s="503"/>
      <c r="K337" s="450"/>
      <c r="L337" s="92"/>
      <c r="M337" s="383"/>
      <c r="N337" s="383"/>
      <c r="O337" s="92"/>
      <c r="P337" s="383"/>
      <c r="Q337" s="92"/>
      <c r="R337" s="504"/>
      <c r="S337" s="450"/>
      <c r="T337" s="92"/>
      <c r="U337" s="383"/>
      <c r="V337" s="383"/>
      <c r="W337" s="92"/>
      <c r="X337" s="478"/>
      <c r="Y337" s="383"/>
      <c r="Z337" s="499" t="str">
        <f>IFERROR(VLOOKUP(_xlfn.NUMBERVALUE(LEFT(Y337,FIND("-",Y337)-1)),A2_SaLi!$B$8:$E$507,4,0),IFERROR(VLOOKUP(LEFT(Y337,FIND("-",Y337)-1),A2_SaLi!$B$8:$E$507,4,0),""))</f>
        <v/>
      </c>
    </row>
    <row r="338" spans="2:26" x14ac:dyDescent="0.25">
      <c r="B338" s="124"/>
      <c r="C338" s="92"/>
      <c r="D338" s="92"/>
      <c r="E338" s="92"/>
      <c r="F338" s="383"/>
      <c r="G338" s="501"/>
      <c r="H338" s="92"/>
      <c r="I338" s="502"/>
      <c r="J338" s="503"/>
      <c r="K338" s="450"/>
      <c r="L338" s="92"/>
      <c r="M338" s="383"/>
      <c r="N338" s="383"/>
      <c r="O338" s="92"/>
      <c r="P338" s="383"/>
      <c r="Q338" s="92"/>
      <c r="R338" s="504"/>
      <c r="S338" s="450"/>
      <c r="T338" s="92"/>
      <c r="U338" s="383"/>
      <c r="V338" s="383"/>
      <c r="W338" s="92"/>
      <c r="X338" s="478"/>
      <c r="Y338" s="383"/>
      <c r="Z338" s="499" t="str">
        <f>IFERROR(VLOOKUP(_xlfn.NUMBERVALUE(LEFT(Y338,FIND("-",Y338)-1)),A2_SaLi!$B$8:$E$507,4,0),IFERROR(VLOOKUP(LEFT(Y338,FIND("-",Y338)-1),A2_SaLi!$B$8:$E$507,4,0),""))</f>
        <v/>
      </c>
    </row>
    <row r="339" spans="2:26" x14ac:dyDescent="0.25">
      <c r="B339" s="124"/>
      <c r="C339" s="92"/>
      <c r="D339" s="92"/>
      <c r="E339" s="92"/>
      <c r="F339" s="383"/>
      <c r="G339" s="501"/>
      <c r="H339" s="92"/>
      <c r="I339" s="502"/>
      <c r="J339" s="503"/>
      <c r="K339" s="450"/>
      <c r="L339" s="92"/>
      <c r="M339" s="383"/>
      <c r="N339" s="383"/>
      <c r="O339" s="92"/>
      <c r="P339" s="383"/>
      <c r="Q339" s="92"/>
      <c r="R339" s="504"/>
      <c r="S339" s="450"/>
      <c r="T339" s="92"/>
      <c r="U339" s="383"/>
      <c r="V339" s="383"/>
      <c r="W339" s="92"/>
      <c r="X339" s="478"/>
      <c r="Y339" s="383"/>
      <c r="Z339" s="499" t="str">
        <f>IFERROR(VLOOKUP(_xlfn.NUMBERVALUE(LEFT(Y339,FIND("-",Y339)-1)),A2_SaLi!$B$8:$E$507,4,0),IFERROR(VLOOKUP(LEFT(Y339,FIND("-",Y339)-1),A2_SaLi!$B$8:$E$507,4,0),""))</f>
        <v/>
      </c>
    </row>
    <row r="340" spans="2:26" x14ac:dyDescent="0.25">
      <c r="B340" s="124"/>
      <c r="C340" s="92"/>
      <c r="D340" s="92"/>
      <c r="E340" s="92"/>
      <c r="F340" s="383"/>
      <c r="G340" s="501"/>
      <c r="H340" s="92"/>
      <c r="I340" s="502"/>
      <c r="J340" s="503"/>
      <c r="K340" s="450"/>
      <c r="L340" s="92"/>
      <c r="M340" s="383"/>
      <c r="N340" s="383"/>
      <c r="O340" s="92"/>
      <c r="P340" s="383"/>
      <c r="Q340" s="92"/>
      <c r="R340" s="504"/>
      <c r="S340" s="450"/>
      <c r="T340" s="92"/>
      <c r="U340" s="383"/>
      <c r="V340" s="383"/>
      <c r="W340" s="92"/>
      <c r="X340" s="478"/>
      <c r="Y340" s="383"/>
      <c r="Z340" s="499" t="str">
        <f>IFERROR(VLOOKUP(_xlfn.NUMBERVALUE(LEFT(Y340,FIND("-",Y340)-1)),A2_SaLi!$B$8:$E$507,4,0),IFERROR(VLOOKUP(LEFT(Y340,FIND("-",Y340)-1),A2_SaLi!$B$8:$E$507,4,0),""))</f>
        <v/>
      </c>
    </row>
    <row r="341" spans="2:26" x14ac:dyDescent="0.25">
      <c r="B341" s="124"/>
      <c r="C341" s="92"/>
      <c r="D341" s="92"/>
      <c r="E341" s="92"/>
      <c r="F341" s="383"/>
      <c r="G341" s="501"/>
      <c r="H341" s="92"/>
      <c r="I341" s="502"/>
      <c r="J341" s="503"/>
      <c r="K341" s="450"/>
      <c r="L341" s="92"/>
      <c r="M341" s="383"/>
      <c r="N341" s="383"/>
      <c r="O341" s="92"/>
      <c r="P341" s="383"/>
      <c r="Q341" s="92"/>
      <c r="R341" s="504"/>
      <c r="S341" s="450"/>
      <c r="T341" s="92"/>
      <c r="U341" s="383"/>
      <c r="V341" s="383"/>
      <c r="W341" s="92"/>
      <c r="X341" s="478"/>
      <c r="Y341" s="383"/>
      <c r="Z341" s="499" t="str">
        <f>IFERROR(VLOOKUP(_xlfn.NUMBERVALUE(LEFT(Y341,FIND("-",Y341)-1)),A2_SaLi!$B$8:$E$507,4,0),IFERROR(VLOOKUP(LEFT(Y341,FIND("-",Y341)-1),A2_SaLi!$B$8:$E$507,4,0),""))</f>
        <v/>
      </c>
    </row>
    <row r="342" spans="2:26" x14ac:dyDescent="0.25">
      <c r="B342" s="124"/>
      <c r="C342" s="92"/>
      <c r="D342" s="92"/>
      <c r="E342" s="92"/>
      <c r="F342" s="383"/>
      <c r="G342" s="501"/>
      <c r="H342" s="92"/>
      <c r="I342" s="502"/>
      <c r="J342" s="503"/>
      <c r="K342" s="450"/>
      <c r="L342" s="92"/>
      <c r="M342" s="383"/>
      <c r="N342" s="383"/>
      <c r="O342" s="92"/>
      <c r="P342" s="383"/>
      <c r="Q342" s="92"/>
      <c r="R342" s="504"/>
      <c r="S342" s="450"/>
      <c r="T342" s="92"/>
      <c r="U342" s="383"/>
      <c r="V342" s="383"/>
      <c r="W342" s="92"/>
      <c r="X342" s="478"/>
      <c r="Y342" s="383"/>
      <c r="Z342" s="499" t="str">
        <f>IFERROR(VLOOKUP(_xlfn.NUMBERVALUE(LEFT(Y342,FIND("-",Y342)-1)),A2_SaLi!$B$8:$E$507,4,0),IFERROR(VLOOKUP(LEFT(Y342,FIND("-",Y342)-1),A2_SaLi!$B$8:$E$507,4,0),""))</f>
        <v/>
      </c>
    </row>
    <row r="343" spans="2:26" x14ac:dyDescent="0.25">
      <c r="B343" s="124"/>
      <c r="C343" s="92"/>
      <c r="D343" s="92"/>
      <c r="E343" s="92"/>
      <c r="F343" s="383"/>
      <c r="G343" s="501"/>
      <c r="H343" s="92"/>
      <c r="I343" s="502"/>
      <c r="J343" s="503"/>
      <c r="K343" s="450"/>
      <c r="L343" s="92"/>
      <c r="M343" s="383"/>
      <c r="N343" s="383"/>
      <c r="O343" s="92"/>
      <c r="P343" s="383"/>
      <c r="Q343" s="92"/>
      <c r="R343" s="504"/>
      <c r="S343" s="450"/>
      <c r="T343" s="92"/>
      <c r="U343" s="383"/>
      <c r="V343" s="383"/>
      <c r="W343" s="92"/>
      <c r="X343" s="478"/>
      <c r="Y343" s="383"/>
      <c r="Z343" s="499" t="str">
        <f>IFERROR(VLOOKUP(_xlfn.NUMBERVALUE(LEFT(Y343,FIND("-",Y343)-1)),A2_SaLi!$B$8:$E$507,4,0),IFERROR(VLOOKUP(LEFT(Y343,FIND("-",Y343)-1),A2_SaLi!$B$8:$E$507,4,0),""))</f>
        <v/>
      </c>
    </row>
    <row r="344" spans="2:26" x14ac:dyDescent="0.25">
      <c r="B344" s="124"/>
      <c r="C344" s="92"/>
      <c r="D344" s="92"/>
      <c r="E344" s="92"/>
      <c r="F344" s="383"/>
      <c r="G344" s="501"/>
      <c r="H344" s="92"/>
      <c r="I344" s="502"/>
      <c r="J344" s="503"/>
      <c r="K344" s="450"/>
      <c r="L344" s="92"/>
      <c r="M344" s="383"/>
      <c r="N344" s="383"/>
      <c r="O344" s="92"/>
      <c r="P344" s="383"/>
      <c r="Q344" s="92"/>
      <c r="R344" s="504"/>
      <c r="S344" s="450"/>
      <c r="T344" s="92"/>
      <c r="U344" s="383"/>
      <c r="V344" s="383"/>
      <c r="W344" s="92"/>
      <c r="X344" s="478"/>
      <c r="Y344" s="383"/>
      <c r="Z344" s="499" t="str">
        <f>IFERROR(VLOOKUP(_xlfn.NUMBERVALUE(LEFT(Y344,FIND("-",Y344)-1)),A2_SaLi!$B$8:$E$507,4,0),IFERROR(VLOOKUP(LEFT(Y344,FIND("-",Y344)-1),A2_SaLi!$B$8:$E$507,4,0),""))</f>
        <v/>
      </c>
    </row>
    <row r="345" spans="2:26" x14ac:dyDescent="0.25">
      <c r="B345" s="124"/>
      <c r="C345" s="92"/>
      <c r="D345" s="92"/>
      <c r="E345" s="92"/>
      <c r="F345" s="383"/>
      <c r="G345" s="501"/>
      <c r="H345" s="92"/>
      <c r="I345" s="502"/>
      <c r="J345" s="503"/>
      <c r="K345" s="450"/>
      <c r="L345" s="92"/>
      <c r="M345" s="383"/>
      <c r="N345" s="383"/>
      <c r="O345" s="92"/>
      <c r="P345" s="383"/>
      <c r="Q345" s="92"/>
      <c r="R345" s="504"/>
      <c r="S345" s="450"/>
      <c r="T345" s="92"/>
      <c r="U345" s="383"/>
      <c r="V345" s="383"/>
      <c r="W345" s="92"/>
      <c r="X345" s="478"/>
      <c r="Y345" s="383"/>
      <c r="Z345" s="499" t="str">
        <f>IFERROR(VLOOKUP(_xlfn.NUMBERVALUE(LEFT(Y345,FIND("-",Y345)-1)),A2_SaLi!$B$8:$E$507,4,0),IFERROR(VLOOKUP(LEFT(Y345,FIND("-",Y345)-1),A2_SaLi!$B$8:$E$507,4,0),""))</f>
        <v/>
      </c>
    </row>
    <row r="346" spans="2:26" x14ac:dyDescent="0.25">
      <c r="B346" s="124"/>
      <c r="C346" s="92"/>
      <c r="D346" s="92"/>
      <c r="E346" s="92"/>
      <c r="F346" s="383"/>
      <c r="G346" s="501"/>
      <c r="H346" s="92"/>
      <c r="I346" s="502"/>
      <c r="J346" s="503"/>
      <c r="K346" s="450"/>
      <c r="L346" s="92"/>
      <c r="M346" s="383"/>
      <c r="N346" s="383"/>
      <c r="O346" s="92"/>
      <c r="P346" s="383"/>
      <c r="Q346" s="92"/>
      <c r="R346" s="504"/>
      <c r="S346" s="450"/>
      <c r="T346" s="92"/>
      <c r="U346" s="383"/>
      <c r="V346" s="383"/>
      <c r="W346" s="92"/>
      <c r="X346" s="478"/>
      <c r="Y346" s="383"/>
      <c r="Z346" s="499" t="str">
        <f>IFERROR(VLOOKUP(_xlfn.NUMBERVALUE(LEFT(Y346,FIND("-",Y346)-1)),A2_SaLi!$B$8:$E$507,4,0),IFERROR(VLOOKUP(LEFT(Y346,FIND("-",Y346)-1),A2_SaLi!$B$8:$E$507,4,0),""))</f>
        <v/>
      </c>
    </row>
    <row r="347" spans="2:26" x14ac:dyDescent="0.25">
      <c r="B347" s="124"/>
      <c r="C347" s="92"/>
      <c r="D347" s="92"/>
      <c r="E347" s="92"/>
      <c r="F347" s="383"/>
      <c r="G347" s="501"/>
      <c r="H347" s="92"/>
      <c r="I347" s="502"/>
      <c r="J347" s="503"/>
      <c r="K347" s="450"/>
      <c r="L347" s="92"/>
      <c r="M347" s="383"/>
      <c r="N347" s="383"/>
      <c r="O347" s="92"/>
      <c r="P347" s="383"/>
      <c r="Q347" s="92"/>
      <c r="R347" s="504"/>
      <c r="S347" s="450"/>
      <c r="T347" s="92"/>
      <c r="U347" s="383"/>
      <c r="V347" s="383"/>
      <c r="W347" s="92"/>
      <c r="X347" s="478"/>
      <c r="Y347" s="383"/>
      <c r="Z347" s="499" t="str">
        <f>IFERROR(VLOOKUP(_xlfn.NUMBERVALUE(LEFT(Y347,FIND("-",Y347)-1)),A2_SaLi!$B$8:$E$507,4,0),IFERROR(VLOOKUP(LEFT(Y347,FIND("-",Y347)-1),A2_SaLi!$B$8:$E$507,4,0),""))</f>
        <v/>
      </c>
    </row>
    <row r="348" spans="2:26" x14ac:dyDescent="0.25">
      <c r="B348" s="124"/>
      <c r="C348" s="92"/>
      <c r="D348" s="92"/>
      <c r="E348" s="92"/>
      <c r="F348" s="383"/>
      <c r="G348" s="501"/>
      <c r="H348" s="92"/>
      <c r="I348" s="502"/>
      <c r="J348" s="503"/>
      <c r="K348" s="450"/>
      <c r="L348" s="92"/>
      <c r="M348" s="383"/>
      <c r="N348" s="383"/>
      <c r="O348" s="92"/>
      <c r="P348" s="383"/>
      <c r="Q348" s="92"/>
      <c r="R348" s="504"/>
      <c r="S348" s="450"/>
      <c r="T348" s="92"/>
      <c r="U348" s="383"/>
      <c r="V348" s="383"/>
      <c r="W348" s="92"/>
      <c r="X348" s="478"/>
      <c r="Y348" s="383"/>
      <c r="Z348" s="499" t="str">
        <f>IFERROR(VLOOKUP(_xlfn.NUMBERVALUE(LEFT(Y348,FIND("-",Y348)-1)),A2_SaLi!$B$8:$E$507,4,0),IFERROR(VLOOKUP(LEFT(Y348,FIND("-",Y348)-1),A2_SaLi!$B$8:$E$507,4,0),""))</f>
        <v/>
      </c>
    </row>
    <row r="349" spans="2:26" x14ac:dyDescent="0.25">
      <c r="B349" s="124"/>
      <c r="C349" s="92"/>
      <c r="D349" s="92"/>
      <c r="E349" s="92"/>
      <c r="F349" s="383"/>
      <c r="G349" s="501"/>
      <c r="H349" s="92"/>
      <c r="I349" s="502"/>
      <c r="J349" s="503"/>
      <c r="K349" s="450"/>
      <c r="L349" s="92"/>
      <c r="M349" s="383"/>
      <c r="N349" s="383"/>
      <c r="O349" s="92"/>
      <c r="P349" s="383"/>
      <c r="Q349" s="92"/>
      <c r="R349" s="504"/>
      <c r="S349" s="450"/>
      <c r="T349" s="92"/>
      <c r="U349" s="383"/>
      <c r="V349" s="383"/>
      <c r="W349" s="92"/>
      <c r="X349" s="478"/>
      <c r="Y349" s="383"/>
      <c r="Z349" s="499" t="str">
        <f>IFERROR(VLOOKUP(_xlfn.NUMBERVALUE(LEFT(Y349,FIND("-",Y349)-1)),A2_SaLi!$B$8:$E$507,4,0),IFERROR(VLOOKUP(LEFT(Y349,FIND("-",Y349)-1),A2_SaLi!$B$8:$E$507,4,0),""))</f>
        <v/>
      </c>
    </row>
    <row r="350" spans="2:26" x14ac:dyDescent="0.25">
      <c r="B350" s="124"/>
      <c r="C350" s="92"/>
      <c r="D350" s="92"/>
      <c r="E350" s="92"/>
      <c r="F350" s="383"/>
      <c r="G350" s="501"/>
      <c r="H350" s="92"/>
      <c r="I350" s="502"/>
      <c r="J350" s="503"/>
      <c r="K350" s="450"/>
      <c r="L350" s="92"/>
      <c r="M350" s="383"/>
      <c r="N350" s="383"/>
      <c r="O350" s="92"/>
      <c r="P350" s="383"/>
      <c r="Q350" s="92"/>
      <c r="R350" s="504"/>
      <c r="S350" s="450"/>
      <c r="T350" s="92"/>
      <c r="U350" s="383"/>
      <c r="V350" s="383"/>
      <c r="W350" s="92"/>
      <c r="X350" s="478"/>
      <c r="Y350" s="383"/>
      <c r="Z350" s="499" t="str">
        <f>IFERROR(VLOOKUP(_xlfn.NUMBERVALUE(LEFT(Y350,FIND("-",Y350)-1)),A2_SaLi!$B$8:$E$507,4,0),IFERROR(VLOOKUP(LEFT(Y350,FIND("-",Y350)-1),A2_SaLi!$B$8:$E$507,4,0),""))</f>
        <v/>
      </c>
    </row>
    <row r="351" spans="2:26" x14ac:dyDescent="0.25">
      <c r="B351" s="124"/>
      <c r="C351" s="92"/>
      <c r="D351" s="92"/>
      <c r="E351" s="92"/>
      <c r="F351" s="383"/>
      <c r="G351" s="501"/>
      <c r="H351" s="92"/>
      <c r="I351" s="502"/>
      <c r="J351" s="503"/>
      <c r="K351" s="450"/>
      <c r="L351" s="92"/>
      <c r="M351" s="383"/>
      <c r="N351" s="383"/>
      <c r="O351" s="92"/>
      <c r="P351" s="383"/>
      <c r="Q351" s="92"/>
      <c r="R351" s="504"/>
      <c r="S351" s="450"/>
      <c r="T351" s="92"/>
      <c r="U351" s="383"/>
      <c r="V351" s="383"/>
      <c r="W351" s="92"/>
      <c r="X351" s="478"/>
      <c r="Y351" s="383"/>
      <c r="Z351" s="499" t="str">
        <f>IFERROR(VLOOKUP(_xlfn.NUMBERVALUE(LEFT(Y351,FIND("-",Y351)-1)),A2_SaLi!$B$8:$E$507,4,0),IFERROR(VLOOKUP(LEFT(Y351,FIND("-",Y351)-1),A2_SaLi!$B$8:$E$507,4,0),""))</f>
        <v/>
      </c>
    </row>
    <row r="352" spans="2:26" x14ac:dyDescent="0.25">
      <c r="B352" s="124"/>
      <c r="C352" s="92"/>
      <c r="D352" s="92"/>
      <c r="E352" s="92"/>
      <c r="F352" s="383"/>
      <c r="G352" s="501"/>
      <c r="H352" s="92"/>
      <c r="I352" s="502"/>
      <c r="J352" s="503"/>
      <c r="K352" s="450"/>
      <c r="L352" s="92"/>
      <c r="M352" s="383"/>
      <c r="N352" s="383"/>
      <c r="O352" s="92"/>
      <c r="P352" s="383"/>
      <c r="Q352" s="92"/>
      <c r="R352" s="504"/>
      <c r="S352" s="450"/>
      <c r="T352" s="92"/>
      <c r="U352" s="383"/>
      <c r="V352" s="383"/>
      <c r="W352" s="92"/>
      <c r="X352" s="478"/>
      <c r="Y352" s="383"/>
      <c r="Z352" s="499" t="str">
        <f>IFERROR(VLOOKUP(_xlfn.NUMBERVALUE(LEFT(Y352,FIND("-",Y352)-1)),A2_SaLi!$B$8:$E$507,4,0),IFERROR(VLOOKUP(LEFT(Y352,FIND("-",Y352)-1),A2_SaLi!$B$8:$E$507,4,0),""))</f>
        <v/>
      </c>
    </row>
    <row r="353" spans="2:26" x14ac:dyDescent="0.25">
      <c r="B353" s="124"/>
      <c r="C353" s="92"/>
      <c r="D353" s="92"/>
      <c r="E353" s="92"/>
      <c r="F353" s="383"/>
      <c r="G353" s="501"/>
      <c r="H353" s="92"/>
      <c r="I353" s="502"/>
      <c r="J353" s="503"/>
      <c r="K353" s="450"/>
      <c r="L353" s="92"/>
      <c r="M353" s="383"/>
      <c r="N353" s="383"/>
      <c r="O353" s="92"/>
      <c r="P353" s="383"/>
      <c r="Q353" s="92"/>
      <c r="R353" s="504"/>
      <c r="S353" s="450"/>
      <c r="T353" s="92"/>
      <c r="U353" s="383"/>
      <c r="V353" s="383"/>
      <c r="W353" s="92"/>
      <c r="X353" s="478"/>
      <c r="Y353" s="383"/>
      <c r="Z353" s="499" t="str">
        <f>IFERROR(VLOOKUP(_xlfn.NUMBERVALUE(LEFT(Y353,FIND("-",Y353)-1)),A2_SaLi!$B$8:$E$507,4,0),IFERROR(VLOOKUP(LEFT(Y353,FIND("-",Y353)-1),A2_SaLi!$B$8:$E$507,4,0),""))</f>
        <v/>
      </c>
    </row>
    <row r="354" spans="2:26" x14ac:dyDescent="0.25">
      <c r="B354" s="124"/>
      <c r="C354" s="92"/>
      <c r="D354" s="92"/>
      <c r="E354" s="92"/>
      <c r="F354" s="383"/>
      <c r="G354" s="501"/>
      <c r="H354" s="92"/>
      <c r="I354" s="502"/>
      <c r="J354" s="503"/>
      <c r="K354" s="450"/>
      <c r="L354" s="92"/>
      <c r="M354" s="383"/>
      <c r="N354" s="383"/>
      <c r="O354" s="92"/>
      <c r="P354" s="383"/>
      <c r="Q354" s="92"/>
      <c r="R354" s="504"/>
      <c r="S354" s="450"/>
      <c r="T354" s="92"/>
      <c r="U354" s="383"/>
      <c r="V354" s="383"/>
      <c r="W354" s="92"/>
      <c r="X354" s="478"/>
      <c r="Y354" s="383"/>
      <c r="Z354" s="499" t="str">
        <f>IFERROR(VLOOKUP(_xlfn.NUMBERVALUE(LEFT(Y354,FIND("-",Y354)-1)),A2_SaLi!$B$8:$E$507,4,0),IFERROR(VLOOKUP(LEFT(Y354,FIND("-",Y354)-1),A2_SaLi!$B$8:$E$507,4,0),""))</f>
        <v/>
      </c>
    </row>
    <row r="355" spans="2:26" x14ac:dyDescent="0.25">
      <c r="B355" s="124"/>
      <c r="C355" s="92"/>
      <c r="D355" s="92"/>
      <c r="E355" s="92"/>
      <c r="F355" s="383"/>
      <c r="G355" s="501"/>
      <c r="H355" s="92"/>
      <c r="I355" s="502"/>
      <c r="J355" s="503"/>
      <c r="K355" s="450"/>
      <c r="L355" s="92"/>
      <c r="M355" s="383"/>
      <c r="N355" s="383"/>
      <c r="O355" s="92"/>
      <c r="P355" s="383"/>
      <c r="Q355" s="92"/>
      <c r="R355" s="504"/>
      <c r="S355" s="450"/>
      <c r="T355" s="92"/>
      <c r="U355" s="383"/>
      <c r="V355" s="383"/>
      <c r="W355" s="92"/>
      <c r="X355" s="478"/>
      <c r="Y355" s="383"/>
      <c r="Z355" s="499" t="str">
        <f>IFERROR(VLOOKUP(_xlfn.NUMBERVALUE(LEFT(Y355,FIND("-",Y355)-1)),A2_SaLi!$B$8:$E$507,4,0),IFERROR(VLOOKUP(LEFT(Y355,FIND("-",Y355)-1),A2_SaLi!$B$8:$E$507,4,0),""))</f>
        <v/>
      </c>
    </row>
    <row r="356" spans="2:26" x14ac:dyDescent="0.25">
      <c r="B356" s="124"/>
      <c r="C356" s="92"/>
      <c r="D356" s="92"/>
      <c r="E356" s="92"/>
      <c r="F356" s="383"/>
      <c r="G356" s="501"/>
      <c r="H356" s="92"/>
      <c r="I356" s="502"/>
      <c r="J356" s="503"/>
      <c r="K356" s="450"/>
      <c r="L356" s="92"/>
      <c r="M356" s="383"/>
      <c r="N356" s="383"/>
      <c r="O356" s="92"/>
      <c r="P356" s="383"/>
      <c r="Q356" s="92"/>
      <c r="R356" s="504"/>
      <c r="S356" s="450"/>
      <c r="T356" s="92"/>
      <c r="U356" s="383"/>
      <c r="V356" s="383"/>
      <c r="W356" s="92"/>
      <c r="X356" s="478"/>
      <c r="Y356" s="383"/>
      <c r="Z356" s="499" t="str">
        <f>IFERROR(VLOOKUP(_xlfn.NUMBERVALUE(LEFT(Y356,FIND("-",Y356)-1)),A2_SaLi!$B$8:$E$507,4,0),IFERROR(VLOOKUP(LEFT(Y356,FIND("-",Y356)-1),A2_SaLi!$B$8:$E$507,4,0),""))</f>
        <v/>
      </c>
    </row>
    <row r="357" spans="2:26" x14ac:dyDescent="0.25">
      <c r="B357" s="124"/>
      <c r="C357" s="92"/>
      <c r="D357" s="92"/>
      <c r="E357" s="92"/>
      <c r="F357" s="383"/>
      <c r="G357" s="501"/>
      <c r="H357" s="92"/>
      <c r="I357" s="502"/>
      <c r="J357" s="503"/>
      <c r="K357" s="450"/>
      <c r="L357" s="92"/>
      <c r="M357" s="383"/>
      <c r="N357" s="383"/>
      <c r="O357" s="92"/>
      <c r="P357" s="383"/>
      <c r="Q357" s="92"/>
      <c r="R357" s="504"/>
      <c r="S357" s="450"/>
      <c r="T357" s="92"/>
      <c r="U357" s="383"/>
      <c r="V357" s="383"/>
      <c r="W357" s="92"/>
      <c r="X357" s="478"/>
      <c r="Y357" s="383"/>
      <c r="Z357" s="499" t="str">
        <f>IFERROR(VLOOKUP(_xlfn.NUMBERVALUE(LEFT(Y357,FIND("-",Y357)-1)),A2_SaLi!$B$8:$E$507,4,0),IFERROR(VLOOKUP(LEFT(Y357,FIND("-",Y357)-1),A2_SaLi!$B$8:$E$507,4,0),""))</f>
        <v/>
      </c>
    </row>
    <row r="358" spans="2:26" x14ac:dyDescent="0.25">
      <c r="B358" s="124"/>
      <c r="C358" s="92"/>
      <c r="D358" s="92"/>
      <c r="E358" s="92"/>
      <c r="F358" s="383"/>
      <c r="G358" s="501"/>
      <c r="H358" s="92"/>
      <c r="I358" s="502"/>
      <c r="J358" s="503"/>
      <c r="K358" s="450"/>
      <c r="L358" s="92"/>
      <c r="M358" s="383"/>
      <c r="N358" s="383"/>
      <c r="O358" s="92"/>
      <c r="P358" s="383"/>
      <c r="Q358" s="92"/>
      <c r="R358" s="504"/>
      <c r="S358" s="450"/>
      <c r="T358" s="92"/>
      <c r="U358" s="383"/>
      <c r="V358" s="383"/>
      <c r="W358" s="92"/>
      <c r="X358" s="478"/>
      <c r="Y358" s="383"/>
      <c r="Z358" s="499" t="str">
        <f>IFERROR(VLOOKUP(_xlfn.NUMBERVALUE(LEFT(Y358,FIND("-",Y358)-1)),A2_SaLi!$B$8:$E$507,4,0),IFERROR(VLOOKUP(LEFT(Y358,FIND("-",Y358)-1),A2_SaLi!$B$8:$E$507,4,0),""))</f>
        <v/>
      </c>
    </row>
    <row r="359" spans="2:26" x14ac:dyDescent="0.25">
      <c r="B359" s="124"/>
      <c r="C359" s="92"/>
      <c r="D359" s="92"/>
      <c r="E359" s="92"/>
      <c r="F359" s="383"/>
      <c r="G359" s="501"/>
      <c r="H359" s="92"/>
      <c r="I359" s="502"/>
      <c r="J359" s="503"/>
      <c r="K359" s="450"/>
      <c r="L359" s="92"/>
      <c r="M359" s="383"/>
      <c r="N359" s="383"/>
      <c r="O359" s="92"/>
      <c r="P359" s="383"/>
      <c r="Q359" s="92"/>
      <c r="R359" s="504"/>
      <c r="S359" s="450"/>
      <c r="T359" s="92"/>
      <c r="U359" s="383"/>
      <c r="V359" s="383"/>
      <c r="W359" s="92"/>
      <c r="X359" s="478"/>
      <c r="Y359" s="383"/>
      <c r="Z359" s="499" t="str">
        <f>IFERROR(VLOOKUP(_xlfn.NUMBERVALUE(LEFT(Y359,FIND("-",Y359)-1)),A2_SaLi!$B$8:$E$507,4,0),IFERROR(VLOOKUP(LEFT(Y359,FIND("-",Y359)-1),A2_SaLi!$B$8:$E$507,4,0),""))</f>
        <v/>
      </c>
    </row>
    <row r="360" spans="2:26" x14ac:dyDescent="0.25">
      <c r="B360" s="124"/>
      <c r="C360" s="92"/>
      <c r="D360" s="92"/>
      <c r="E360" s="92"/>
      <c r="F360" s="383"/>
      <c r="G360" s="501"/>
      <c r="H360" s="92"/>
      <c r="I360" s="502"/>
      <c r="J360" s="503"/>
      <c r="K360" s="450"/>
      <c r="L360" s="92"/>
      <c r="M360" s="383"/>
      <c r="N360" s="383"/>
      <c r="O360" s="92"/>
      <c r="P360" s="383"/>
      <c r="Q360" s="92"/>
      <c r="R360" s="504"/>
      <c r="S360" s="450"/>
      <c r="T360" s="92"/>
      <c r="U360" s="383"/>
      <c r="V360" s="383"/>
      <c r="W360" s="92"/>
      <c r="X360" s="478"/>
      <c r="Y360" s="383"/>
      <c r="Z360" s="499" t="str">
        <f>IFERROR(VLOOKUP(_xlfn.NUMBERVALUE(LEFT(Y360,FIND("-",Y360)-1)),A2_SaLi!$B$8:$E$507,4,0),IFERROR(VLOOKUP(LEFT(Y360,FIND("-",Y360)-1),A2_SaLi!$B$8:$E$507,4,0),""))</f>
        <v/>
      </c>
    </row>
    <row r="361" spans="2:26" x14ac:dyDescent="0.25">
      <c r="B361" s="124"/>
      <c r="C361" s="92"/>
      <c r="D361" s="92"/>
      <c r="E361" s="92"/>
      <c r="F361" s="383"/>
      <c r="G361" s="501"/>
      <c r="H361" s="92"/>
      <c r="I361" s="502"/>
      <c r="J361" s="503"/>
      <c r="K361" s="450"/>
      <c r="L361" s="92"/>
      <c r="M361" s="383"/>
      <c r="N361" s="383"/>
      <c r="O361" s="92"/>
      <c r="P361" s="383"/>
      <c r="Q361" s="92"/>
      <c r="R361" s="504"/>
      <c r="S361" s="450"/>
      <c r="T361" s="92"/>
      <c r="U361" s="383"/>
      <c r="V361" s="383"/>
      <c r="W361" s="92"/>
      <c r="X361" s="478"/>
      <c r="Y361" s="383"/>
      <c r="Z361" s="499" t="str">
        <f>IFERROR(VLOOKUP(_xlfn.NUMBERVALUE(LEFT(Y361,FIND("-",Y361)-1)),A2_SaLi!$B$8:$E$507,4,0),IFERROR(VLOOKUP(LEFT(Y361,FIND("-",Y361)-1),A2_SaLi!$B$8:$E$507,4,0),""))</f>
        <v/>
      </c>
    </row>
    <row r="362" spans="2:26" x14ac:dyDescent="0.25">
      <c r="B362" s="124"/>
      <c r="C362" s="92"/>
      <c r="D362" s="92"/>
      <c r="E362" s="92"/>
      <c r="F362" s="383"/>
      <c r="G362" s="501"/>
      <c r="H362" s="92"/>
      <c r="I362" s="502"/>
      <c r="J362" s="503"/>
      <c r="K362" s="450"/>
      <c r="L362" s="92"/>
      <c r="M362" s="383"/>
      <c r="N362" s="383"/>
      <c r="O362" s="92"/>
      <c r="P362" s="383"/>
      <c r="Q362" s="92"/>
      <c r="R362" s="504"/>
      <c r="S362" s="450"/>
      <c r="T362" s="92"/>
      <c r="U362" s="383"/>
      <c r="V362" s="383"/>
      <c r="W362" s="92"/>
      <c r="X362" s="478"/>
      <c r="Y362" s="383"/>
      <c r="Z362" s="499" t="str">
        <f>IFERROR(VLOOKUP(_xlfn.NUMBERVALUE(LEFT(Y362,FIND("-",Y362)-1)),A2_SaLi!$B$8:$E$507,4,0),IFERROR(VLOOKUP(LEFT(Y362,FIND("-",Y362)-1),A2_SaLi!$B$8:$E$507,4,0),""))</f>
        <v/>
      </c>
    </row>
    <row r="363" spans="2:26" x14ac:dyDescent="0.25">
      <c r="B363" s="124"/>
      <c r="C363" s="92"/>
      <c r="D363" s="92"/>
      <c r="E363" s="92"/>
      <c r="F363" s="383"/>
      <c r="G363" s="501"/>
      <c r="H363" s="92"/>
      <c r="I363" s="502"/>
      <c r="J363" s="503"/>
      <c r="K363" s="450"/>
      <c r="L363" s="92"/>
      <c r="M363" s="383"/>
      <c r="N363" s="383"/>
      <c r="O363" s="92"/>
      <c r="P363" s="383"/>
      <c r="Q363" s="92"/>
      <c r="R363" s="504"/>
      <c r="S363" s="450"/>
      <c r="T363" s="92"/>
      <c r="U363" s="383"/>
      <c r="V363" s="383"/>
      <c r="W363" s="92"/>
      <c r="X363" s="478"/>
      <c r="Y363" s="383"/>
      <c r="Z363" s="499" t="str">
        <f>IFERROR(VLOOKUP(_xlfn.NUMBERVALUE(LEFT(Y363,FIND("-",Y363)-1)),A2_SaLi!$B$8:$E$507,4,0),IFERROR(VLOOKUP(LEFT(Y363,FIND("-",Y363)-1),A2_SaLi!$B$8:$E$507,4,0),""))</f>
        <v/>
      </c>
    </row>
    <row r="364" spans="2:26" x14ac:dyDescent="0.25">
      <c r="B364" s="124"/>
      <c r="C364" s="92"/>
      <c r="D364" s="92"/>
      <c r="E364" s="92"/>
      <c r="F364" s="383"/>
      <c r="G364" s="501"/>
      <c r="H364" s="92"/>
      <c r="I364" s="502"/>
      <c r="J364" s="503"/>
      <c r="K364" s="450"/>
      <c r="L364" s="92"/>
      <c r="M364" s="383"/>
      <c r="N364" s="383"/>
      <c r="O364" s="92"/>
      <c r="P364" s="383"/>
      <c r="Q364" s="92"/>
      <c r="R364" s="504"/>
      <c r="S364" s="450"/>
      <c r="T364" s="92"/>
      <c r="U364" s="383"/>
      <c r="V364" s="383"/>
      <c r="W364" s="92"/>
      <c r="X364" s="478"/>
      <c r="Y364" s="383"/>
      <c r="Z364" s="499" t="str">
        <f>IFERROR(VLOOKUP(_xlfn.NUMBERVALUE(LEFT(Y364,FIND("-",Y364)-1)),A2_SaLi!$B$8:$E$507,4,0),IFERROR(VLOOKUP(LEFT(Y364,FIND("-",Y364)-1),A2_SaLi!$B$8:$E$507,4,0),""))</f>
        <v/>
      </c>
    </row>
    <row r="365" spans="2:26" x14ac:dyDescent="0.25">
      <c r="B365" s="124"/>
      <c r="C365" s="92"/>
      <c r="D365" s="92"/>
      <c r="E365" s="92"/>
      <c r="F365" s="383"/>
      <c r="G365" s="501"/>
      <c r="H365" s="92"/>
      <c r="I365" s="502"/>
      <c r="J365" s="503"/>
      <c r="K365" s="450"/>
      <c r="L365" s="92"/>
      <c r="M365" s="383"/>
      <c r="N365" s="383"/>
      <c r="O365" s="92"/>
      <c r="P365" s="383"/>
      <c r="Q365" s="92"/>
      <c r="R365" s="504"/>
      <c r="S365" s="450"/>
      <c r="T365" s="92"/>
      <c r="U365" s="383"/>
      <c r="V365" s="383"/>
      <c r="W365" s="92"/>
      <c r="X365" s="478"/>
      <c r="Y365" s="383"/>
      <c r="Z365" s="499" t="str">
        <f>IFERROR(VLOOKUP(_xlfn.NUMBERVALUE(LEFT(Y365,FIND("-",Y365)-1)),A2_SaLi!$B$8:$E$507,4,0),IFERROR(VLOOKUP(LEFT(Y365,FIND("-",Y365)-1),A2_SaLi!$B$8:$E$507,4,0),""))</f>
        <v/>
      </c>
    </row>
    <row r="366" spans="2:26" x14ac:dyDescent="0.25">
      <c r="B366" s="124"/>
      <c r="C366" s="92"/>
      <c r="D366" s="92"/>
      <c r="E366" s="92"/>
      <c r="F366" s="383"/>
      <c r="G366" s="501"/>
      <c r="H366" s="92"/>
      <c r="I366" s="502"/>
      <c r="J366" s="503"/>
      <c r="K366" s="450"/>
      <c r="L366" s="92"/>
      <c r="M366" s="383"/>
      <c r="N366" s="383"/>
      <c r="O366" s="92"/>
      <c r="P366" s="383"/>
      <c r="Q366" s="92"/>
      <c r="R366" s="504"/>
      <c r="S366" s="450"/>
      <c r="T366" s="92"/>
      <c r="U366" s="383"/>
      <c r="V366" s="383"/>
      <c r="W366" s="92"/>
      <c r="X366" s="478"/>
      <c r="Y366" s="383"/>
      <c r="Z366" s="499" t="str">
        <f>IFERROR(VLOOKUP(_xlfn.NUMBERVALUE(LEFT(Y366,FIND("-",Y366)-1)),A2_SaLi!$B$8:$E$507,4,0),IFERROR(VLOOKUP(LEFT(Y366,FIND("-",Y366)-1),A2_SaLi!$B$8:$E$507,4,0),""))</f>
        <v/>
      </c>
    </row>
    <row r="367" spans="2:26" x14ac:dyDescent="0.25">
      <c r="B367" s="124"/>
      <c r="C367" s="92"/>
      <c r="D367" s="92"/>
      <c r="E367" s="92"/>
      <c r="F367" s="383"/>
      <c r="G367" s="501"/>
      <c r="H367" s="92"/>
      <c r="I367" s="502"/>
      <c r="J367" s="503"/>
      <c r="K367" s="450"/>
      <c r="L367" s="92"/>
      <c r="M367" s="383"/>
      <c r="N367" s="383"/>
      <c r="O367" s="92"/>
      <c r="P367" s="383"/>
      <c r="Q367" s="92"/>
      <c r="R367" s="504"/>
      <c r="S367" s="450"/>
      <c r="T367" s="92"/>
      <c r="U367" s="383"/>
      <c r="V367" s="383"/>
      <c r="W367" s="92"/>
      <c r="X367" s="478"/>
      <c r="Y367" s="383"/>
      <c r="Z367" s="499" t="str">
        <f>IFERROR(VLOOKUP(_xlfn.NUMBERVALUE(LEFT(Y367,FIND("-",Y367)-1)),A2_SaLi!$B$8:$E$507,4,0),IFERROR(VLOOKUP(LEFT(Y367,FIND("-",Y367)-1),A2_SaLi!$B$8:$E$507,4,0),""))</f>
        <v/>
      </c>
    </row>
    <row r="368" spans="2:26" x14ac:dyDescent="0.25">
      <c r="B368" s="124"/>
      <c r="C368" s="92"/>
      <c r="D368" s="92"/>
      <c r="E368" s="92"/>
      <c r="F368" s="383"/>
      <c r="G368" s="501"/>
      <c r="H368" s="92"/>
      <c r="I368" s="502"/>
      <c r="J368" s="503"/>
      <c r="K368" s="450"/>
      <c r="L368" s="92"/>
      <c r="M368" s="383"/>
      <c r="N368" s="383"/>
      <c r="O368" s="92"/>
      <c r="P368" s="383"/>
      <c r="Q368" s="92"/>
      <c r="R368" s="504"/>
      <c r="S368" s="450"/>
      <c r="T368" s="92"/>
      <c r="U368" s="383"/>
      <c r="V368" s="383"/>
      <c r="W368" s="92"/>
      <c r="X368" s="478"/>
      <c r="Y368" s="383"/>
      <c r="Z368" s="499" t="str">
        <f>IFERROR(VLOOKUP(_xlfn.NUMBERVALUE(LEFT(Y368,FIND("-",Y368)-1)),A2_SaLi!$B$8:$E$507,4,0),IFERROR(VLOOKUP(LEFT(Y368,FIND("-",Y368)-1),A2_SaLi!$B$8:$E$507,4,0),""))</f>
        <v/>
      </c>
    </row>
    <row r="369" spans="2:26" x14ac:dyDescent="0.25">
      <c r="B369" s="124"/>
      <c r="C369" s="92"/>
      <c r="D369" s="92"/>
      <c r="E369" s="92"/>
      <c r="F369" s="383"/>
      <c r="G369" s="501"/>
      <c r="H369" s="92"/>
      <c r="I369" s="502"/>
      <c r="J369" s="503"/>
      <c r="K369" s="450"/>
      <c r="L369" s="92"/>
      <c r="M369" s="383"/>
      <c r="N369" s="383"/>
      <c r="O369" s="92"/>
      <c r="P369" s="383"/>
      <c r="Q369" s="92"/>
      <c r="R369" s="504"/>
      <c r="S369" s="450"/>
      <c r="T369" s="92"/>
      <c r="U369" s="383"/>
      <c r="V369" s="383"/>
      <c r="W369" s="92"/>
      <c r="X369" s="478"/>
      <c r="Y369" s="383"/>
      <c r="Z369" s="499" t="str">
        <f>IFERROR(VLOOKUP(_xlfn.NUMBERVALUE(LEFT(Y369,FIND("-",Y369)-1)),A2_SaLi!$B$8:$E$507,4,0),IFERROR(VLOOKUP(LEFT(Y369,FIND("-",Y369)-1),A2_SaLi!$B$8:$E$507,4,0),""))</f>
        <v/>
      </c>
    </row>
    <row r="370" spans="2:26" x14ac:dyDescent="0.25">
      <c r="B370" s="124"/>
      <c r="C370" s="92"/>
      <c r="D370" s="92"/>
      <c r="E370" s="92"/>
      <c r="F370" s="383"/>
      <c r="G370" s="501"/>
      <c r="H370" s="92"/>
      <c r="I370" s="502"/>
      <c r="J370" s="503"/>
      <c r="K370" s="450"/>
      <c r="L370" s="92"/>
      <c r="M370" s="383"/>
      <c r="N370" s="383"/>
      <c r="O370" s="92"/>
      <c r="P370" s="383"/>
      <c r="Q370" s="92"/>
      <c r="R370" s="504"/>
      <c r="S370" s="450"/>
      <c r="T370" s="92"/>
      <c r="U370" s="383"/>
      <c r="V370" s="383"/>
      <c r="W370" s="92"/>
      <c r="X370" s="478"/>
      <c r="Y370" s="383"/>
      <c r="Z370" s="499" t="str">
        <f>IFERROR(VLOOKUP(_xlfn.NUMBERVALUE(LEFT(Y370,FIND("-",Y370)-1)),A2_SaLi!$B$8:$E$507,4,0),IFERROR(VLOOKUP(LEFT(Y370,FIND("-",Y370)-1),A2_SaLi!$B$8:$E$507,4,0),""))</f>
        <v/>
      </c>
    </row>
    <row r="371" spans="2:26" x14ac:dyDescent="0.25">
      <c r="B371" s="124"/>
      <c r="C371" s="92"/>
      <c r="D371" s="92"/>
      <c r="E371" s="92"/>
      <c r="F371" s="383"/>
      <c r="G371" s="501"/>
      <c r="H371" s="92"/>
      <c r="I371" s="502"/>
      <c r="J371" s="503"/>
      <c r="K371" s="450"/>
      <c r="L371" s="92"/>
      <c r="M371" s="383"/>
      <c r="N371" s="383"/>
      <c r="O371" s="92"/>
      <c r="P371" s="383"/>
      <c r="Q371" s="92"/>
      <c r="R371" s="504"/>
      <c r="S371" s="450"/>
      <c r="T371" s="92"/>
      <c r="U371" s="383"/>
      <c r="V371" s="383"/>
      <c r="W371" s="92"/>
      <c r="X371" s="478"/>
      <c r="Y371" s="383"/>
      <c r="Z371" s="499" t="str">
        <f>IFERROR(VLOOKUP(_xlfn.NUMBERVALUE(LEFT(Y371,FIND("-",Y371)-1)),A2_SaLi!$B$8:$E$507,4,0),IFERROR(VLOOKUP(LEFT(Y371,FIND("-",Y371)-1),A2_SaLi!$B$8:$E$507,4,0),""))</f>
        <v/>
      </c>
    </row>
    <row r="372" spans="2:26" x14ac:dyDescent="0.25">
      <c r="B372" s="124"/>
      <c r="C372" s="92"/>
      <c r="D372" s="92"/>
      <c r="E372" s="92"/>
      <c r="F372" s="383"/>
      <c r="G372" s="501"/>
      <c r="H372" s="92"/>
      <c r="I372" s="502"/>
      <c r="J372" s="503"/>
      <c r="K372" s="450"/>
      <c r="L372" s="92"/>
      <c r="M372" s="383"/>
      <c r="N372" s="383"/>
      <c r="O372" s="92"/>
      <c r="P372" s="383"/>
      <c r="Q372" s="92"/>
      <c r="R372" s="504"/>
      <c r="S372" s="450"/>
      <c r="T372" s="92"/>
      <c r="U372" s="383"/>
      <c r="V372" s="383"/>
      <c r="W372" s="92"/>
      <c r="X372" s="478"/>
      <c r="Y372" s="383"/>
      <c r="Z372" s="499" t="str">
        <f>IFERROR(VLOOKUP(_xlfn.NUMBERVALUE(LEFT(Y372,FIND("-",Y372)-1)),A2_SaLi!$B$8:$E$507,4,0),IFERROR(VLOOKUP(LEFT(Y372,FIND("-",Y372)-1),A2_SaLi!$B$8:$E$507,4,0),""))</f>
        <v/>
      </c>
    </row>
    <row r="373" spans="2:26" x14ac:dyDescent="0.25">
      <c r="B373" s="124"/>
      <c r="C373" s="92"/>
      <c r="D373" s="92"/>
      <c r="E373" s="92"/>
      <c r="F373" s="383"/>
      <c r="G373" s="501"/>
      <c r="H373" s="92"/>
      <c r="I373" s="502"/>
      <c r="J373" s="503"/>
      <c r="K373" s="450"/>
      <c r="L373" s="92"/>
      <c r="M373" s="383"/>
      <c r="N373" s="383"/>
      <c r="O373" s="92"/>
      <c r="P373" s="383"/>
      <c r="Q373" s="92"/>
      <c r="R373" s="504"/>
      <c r="S373" s="450"/>
      <c r="T373" s="92"/>
      <c r="U373" s="383"/>
      <c r="V373" s="383"/>
      <c r="W373" s="92"/>
      <c r="X373" s="478"/>
      <c r="Y373" s="383"/>
      <c r="Z373" s="499" t="str">
        <f>IFERROR(VLOOKUP(_xlfn.NUMBERVALUE(LEFT(Y373,FIND("-",Y373)-1)),A2_SaLi!$B$8:$E$507,4,0),IFERROR(VLOOKUP(LEFT(Y373,FIND("-",Y373)-1),A2_SaLi!$B$8:$E$507,4,0),""))</f>
        <v/>
      </c>
    </row>
    <row r="374" spans="2:26" x14ac:dyDescent="0.25">
      <c r="B374" s="124"/>
      <c r="C374" s="92"/>
      <c r="D374" s="92"/>
      <c r="E374" s="92"/>
      <c r="F374" s="383"/>
      <c r="G374" s="501"/>
      <c r="H374" s="92"/>
      <c r="I374" s="502"/>
      <c r="J374" s="503"/>
      <c r="K374" s="450"/>
      <c r="L374" s="92"/>
      <c r="M374" s="383"/>
      <c r="N374" s="383"/>
      <c r="O374" s="92"/>
      <c r="P374" s="383"/>
      <c r="Q374" s="92"/>
      <c r="R374" s="504"/>
      <c r="S374" s="450"/>
      <c r="T374" s="92"/>
      <c r="U374" s="383"/>
      <c r="V374" s="383"/>
      <c r="W374" s="92"/>
      <c r="X374" s="478"/>
      <c r="Y374" s="383"/>
      <c r="Z374" s="499" t="str">
        <f>IFERROR(VLOOKUP(_xlfn.NUMBERVALUE(LEFT(Y374,FIND("-",Y374)-1)),A2_SaLi!$B$8:$E$507,4,0),IFERROR(VLOOKUP(LEFT(Y374,FIND("-",Y374)-1),A2_SaLi!$B$8:$E$507,4,0),""))</f>
        <v/>
      </c>
    </row>
    <row r="375" spans="2:26" x14ac:dyDescent="0.25">
      <c r="B375" s="124"/>
      <c r="C375" s="92"/>
      <c r="D375" s="92"/>
      <c r="E375" s="92"/>
      <c r="F375" s="383"/>
      <c r="G375" s="501"/>
      <c r="H375" s="92"/>
      <c r="I375" s="502"/>
      <c r="J375" s="503"/>
      <c r="K375" s="450"/>
      <c r="L375" s="92"/>
      <c r="M375" s="383"/>
      <c r="N375" s="383"/>
      <c r="O375" s="92"/>
      <c r="P375" s="383"/>
      <c r="Q375" s="92"/>
      <c r="R375" s="504"/>
      <c r="S375" s="450"/>
      <c r="T375" s="92"/>
      <c r="U375" s="383"/>
      <c r="V375" s="383"/>
      <c r="W375" s="92"/>
      <c r="X375" s="478"/>
      <c r="Y375" s="383"/>
      <c r="Z375" s="499" t="str">
        <f>IFERROR(VLOOKUP(_xlfn.NUMBERVALUE(LEFT(Y375,FIND("-",Y375)-1)),A2_SaLi!$B$8:$E$507,4,0),IFERROR(VLOOKUP(LEFT(Y375,FIND("-",Y375)-1),A2_SaLi!$B$8:$E$507,4,0),""))</f>
        <v/>
      </c>
    </row>
    <row r="376" spans="2:26" x14ac:dyDescent="0.25">
      <c r="B376" s="124"/>
      <c r="C376" s="92"/>
      <c r="D376" s="92"/>
      <c r="E376" s="92"/>
      <c r="F376" s="383"/>
      <c r="G376" s="501"/>
      <c r="H376" s="92"/>
      <c r="I376" s="502"/>
      <c r="J376" s="503"/>
      <c r="K376" s="450"/>
      <c r="L376" s="92"/>
      <c r="M376" s="383"/>
      <c r="N376" s="383"/>
      <c r="O376" s="92"/>
      <c r="P376" s="383"/>
      <c r="Q376" s="92"/>
      <c r="R376" s="504"/>
      <c r="S376" s="450"/>
      <c r="T376" s="92"/>
      <c r="U376" s="383"/>
      <c r="V376" s="383"/>
      <c r="W376" s="92"/>
      <c r="X376" s="478"/>
      <c r="Y376" s="383"/>
      <c r="Z376" s="499" t="str">
        <f>IFERROR(VLOOKUP(_xlfn.NUMBERVALUE(LEFT(Y376,FIND("-",Y376)-1)),A2_SaLi!$B$8:$E$507,4,0),IFERROR(VLOOKUP(LEFT(Y376,FIND("-",Y376)-1),A2_SaLi!$B$8:$E$507,4,0),""))</f>
        <v/>
      </c>
    </row>
    <row r="377" spans="2:26" x14ac:dyDescent="0.25">
      <c r="B377" s="124"/>
      <c r="C377" s="92"/>
      <c r="D377" s="92"/>
      <c r="E377" s="92"/>
      <c r="F377" s="383"/>
      <c r="G377" s="501"/>
      <c r="H377" s="92"/>
      <c r="I377" s="502"/>
      <c r="J377" s="503"/>
      <c r="K377" s="450"/>
      <c r="L377" s="92"/>
      <c r="M377" s="383"/>
      <c r="N377" s="383"/>
      <c r="O377" s="92"/>
      <c r="P377" s="383"/>
      <c r="Q377" s="92"/>
      <c r="R377" s="504"/>
      <c r="S377" s="450"/>
      <c r="T377" s="92"/>
      <c r="U377" s="383"/>
      <c r="V377" s="383"/>
      <c r="W377" s="92"/>
      <c r="X377" s="478"/>
      <c r="Y377" s="383"/>
      <c r="Z377" s="499" t="str">
        <f>IFERROR(VLOOKUP(_xlfn.NUMBERVALUE(LEFT(Y377,FIND("-",Y377)-1)),A2_SaLi!$B$8:$E$507,4,0),IFERROR(VLOOKUP(LEFT(Y377,FIND("-",Y377)-1),A2_SaLi!$B$8:$E$507,4,0),""))</f>
        <v/>
      </c>
    </row>
    <row r="378" spans="2:26" x14ac:dyDescent="0.25">
      <c r="B378" s="124"/>
      <c r="C378" s="92"/>
      <c r="D378" s="92"/>
      <c r="E378" s="92"/>
      <c r="F378" s="383"/>
      <c r="G378" s="501"/>
      <c r="H378" s="92"/>
      <c r="I378" s="502"/>
      <c r="J378" s="503"/>
      <c r="K378" s="450"/>
      <c r="L378" s="92"/>
      <c r="M378" s="383"/>
      <c r="N378" s="383"/>
      <c r="O378" s="92"/>
      <c r="P378" s="383"/>
      <c r="Q378" s="92"/>
      <c r="R378" s="504"/>
      <c r="S378" s="450"/>
      <c r="T378" s="92"/>
      <c r="U378" s="383"/>
      <c r="V378" s="383"/>
      <c r="W378" s="92"/>
      <c r="X378" s="478"/>
      <c r="Y378" s="383"/>
      <c r="Z378" s="499" t="str">
        <f>IFERROR(VLOOKUP(_xlfn.NUMBERVALUE(LEFT(Y378,FIND("-",Y378)-1)),A2_SaLi!$B$8:$E$507,4,0),IFERROR(VLOOKUP(LEFT(Y378,FIND("-",Y378)-1),A2_SaLi!$B$8:$E$507,4,0),""))</f>
        <v/>
      </c>
    </row>
    <row r="379" spans="2:26" x14ac:dyDescent="0.25">
      <c r="B379" s="124"/>
      <c r="C379" s="92"/>
      <c r="D379" s="92"/>
      <c r="E379" s="92"/>
      <c r="F379" s="383"/>
      <c r="G379" s="501"/>
      <c r="H379" s="92"/>
      <c r="I379" s="502"/>
      <c r="J379" s="503"/>
      <c r="K379" s="450"/>
      <c r="L379" s="92"/>
      <c r="M379" s="383"/>
      <c r="N379" s="383"/>
      <c r="O379" s="92"/>
      <c r="P379" s="383"/>
      <c r="Q379" s="92"/>
      <c r="R379" s="504"/>
      <c r="S379" s="450"/>
      <c r="T379" s="92"/>
      <c r="U379" s="383"/>
      <c r="V379" s="383"/>
      <c r="W379" s="92"/>
      <c r="X379" s="478"/>
      <c r="Y379" s="383"/>
      <c r="Z379" s="499" t="str">
        <f>IFERROR(VLOOKUP(_xlfn.NUMBERVALUE(LEFT(Y379,FIND("-",Y379)-1)),A2_SaLi!$B$8:$E$507,4,0),IFERROR(VLOOKUP(LEFT(Y379,FIND("-",Y379)-1),A2_SaLi!$B$8:$E$507,4,0),""))</f>
        <v/>
      </c>
    </row>
    <row r="380" spans="2:26" x14ac:dyDescent="0.25">
      <c r="B380" s="124"/>
      <c r="C380" s="92"/>
      <c r="D380" s="92"/>
      <c r="E380" s="92"/>
      <c r="F380" s="383"/>
      <c r="G380" s="501"/>
      <c r="H380" s="92"/>
      <c r="I380" s="502"/>
      <c r="J380" s="503"/>
      <c r="K380" s="450"/>
      <c r="L380" s="92"/>
      <c r="M380" s="383"/>
      <c r="N380" s="383"/>
      <c r="O380" s="92"/>
      <c r="P380" s="383"/>
      <c r="Q380" s="92"/>
      <c r="R380" s="504"/>
      <c r="S380" s="450"/>
      <c r="T380" s="92"/>
      <c r="U380" s="383"/>
      <c r="V380" s="383"/>
      <c r="W380" s="92"/>
      <c r="X380" s="478"/>
      <c r="Y380" s="383"/>
      <c r="Z380" s="499" t="str">
        <f>IFERROR(VLOOKUP(_xlfn.NUMBERVALUE(LEFT(Y380,FIND("-",Y380)-1)),A2_SaLi!$B$8:$E$507,4,0),IFERROR(VLOOKUP(LEFT(Y380,FIND("-",Y380)-1),A2_SaLi!$B$8:$E$507,4,0),""))</f>
        <v/>
      </c>
    </row>
    <row r="381" spans="2:26" x14ac:dyDescent="0.25">
      <c r="B381" s="124"/>
      <c r="C381" s="92"/>
      <c r="D381" s="92"/>
      <c r="E381" s="92"/>
      <c r="F381" s="383"/>
      <c r="G381" s="501"/>
      <c r="H381" s="92"/>
      <c r="I381" s="502"/>
      <c r="J381" s="503"/>
      <c r="K381" s="450"/>
      <c r="L381" s="92"/>
      <c r="M381" s="383"/>
      <c r="N381" s="383"/>
      <c r="O381" s="92"/>
      <c r="P381" s="383"/>
      <c r="Q381" s="92"/>
      <c r="R381" s="504"/>
      <c r="S381" s="450"/>
      <c r="T381" s="92"/>
      <c r="U381" s="383"/>
      <c r="V381" s="383"/>
      <c r="W381" s="92"/>
      <c r="X381" s="478"/>
      <c r="Y381" s="383"/>
      <c r="Z381" s="499" t="str">
        <f>IFERROR(VLOOKUP(_xlfn.NUMBERVALUE(LEFT(Y381,FIND("-",Y381)-1)),A2_SaLi!$B$8:$E$507,4,0),IFERROR(VLOOKUP(LEFT(Y381,FIND("-",Y381)-1),A2_SaLi!$B$8:$E$507,4,0),""))</f>
        <v/>
      </c>
    </row>
    <row r="382" spans="2:26" x14ac:dyDescent="0.25">
      <c r="B382" s="124"/>
      <c r="C382" s="92"/>
      <c r="D382" s="92"/>
      <c r="E382" s="92"/>
      <c r="F382" s="383"/>
      <c r="G382" s="501"/>
      <c r="H382" s="92"/>
      <c r="I382" s="502"/>
      <c r="J382" s="503"/>
      <c r="K382" s="450"/>
      <c r="L382" s="92"/>
      <c r="M382" s="383"/>
      <c r="N382" s="383"/>
      <c r="O382" s="92"/>
      <c r="P382" s="383"/>
      <c r="Q382" s="92"/>
      <c r="R382" s="504"/>
      <c r="S382" s="450"/>
      <c r="T382" s="92"/>
      <c r="U382" s="383"/>
      <c r="V382" s="383"/>
      <c r="W382" s="92"/>
      <c r="X382" s="478"/>
      <c r="Y382" s="383"/>
      <c r="Z382" s="499" t="str">
        <f>IFERROR(VLOOKUP(_xlfn.NUMBERVALUE(LEFT(Y382,FIND("-",Y382)-1)),A2_SaLi!$B$8:$E$507,4,0),IFERROR(VLOOKUP(LEFT(Y382,FIND("-",Y382)-1),A2_SaLi!$B$8:$E$507,4,0),""))</f>
        <v/>
      </c>
    </row>
    <row r="383" spans="2:26" x14ac:dyDescent="0.25">
      <c r="B383" s="124"/>
      <c r="C383" s="92"/>
      <c r="D383" s="92"/>
      <c r="E383" s="92"/>
      <c r="F383" s="383"/>
      <c r="G383" s="501"/>
      <c r="H383" s="92"/>
      <c r="I383" s="502"/>
      <c r="J383" s="503"/>
      <c r="K383" s="450"/>
      <c r="L383" s="92"/>
      <c r="M383" s="383"/>
      <c r="N383" s="383"/>
      <c r="O383" s="92"/>
      <c r="P383" s="383"/>
      <c r="Q383" s="92"/>
      <c r="R383" s="504"/>
      <c r="S383" s="450"/>
      <c r="T383" s="92"/>
      <c r="U383" s="383"/>
      <c r="V383" s="383"/>
      <c r="W383" s="92"/>
      <c r="X383" s="478"/>
      <c r="Y383" s="383"/>
      <c r="Z383" s="499" t="str">
        <f>IFERROR(VLOOKUP(_xlfn.NUMBERVALUE(LEFT(Y383,FIND("-",Y383)-1)),A2_SaLi!$B$8:$E$507,4,0),IFERROR(VLOOKUP(LEFT(Y383,FIND("-",Y383)-1),A2_SaLi!$B$8:$E$507,4,0),""))</f>
        <v/>
      </c>
    </row>
    <row r="384" spans="2:26" x14ac:dyDescent="0.25">
      <c r="B384" s="124"/>
      <c r="C384" s="92"/>
      <c r="D384" s="92"/>
      <c r="E384" s="92"/>
      <c r="F384" s="383"/>
      <c r="G384" s="501"/>
      <c r="H384" s="92"/>
      <c r="I384" s="502"/>
      <c r="J384" s="503"/>
      <c r="K384" s="450"/>
      <c r="L384" s="92"/>
      <c r="M384" s="383"/>
      <c r="N384" s="383"/>
      <c r="O384" s="92"/>
      <c r="P384" s="383"/>
      <c r="Q384" s="92"/>
      <c r="R384" s="504"/>
      <c r="S384" s="450"/>
      <c r="T384" s="92"/>
      <c r="U384" s="383"/>
      <c r="V384" s="383"/>
      <c r="W384" s="92"/>
      <c r="X384" s="478"/>
      <c r="Y384" s="383"/>
      <c r="Z384" s="499" t="str">
        <f>IFERROR(VLOOKUP(_xlfn.NUMBERVALUE(LEFT(Y384,FIND("-",Y384)-1)),A2_SaLi!$B$8:$E$507,4,0),IFERROR(VLOOKUP(LEFT(Y384,FIND("-",Y384)-1),A2_SaLi!$B$8:$E$507,4,0),""))</f>
        <v/>
      </c>
    </row>
    <row r="385" spans="2:26" x14ac:dyDescent="0.25">
      <c r="B385" s="124"/>
      <c r="C385" s="92"/>
      <c r="D385" s="92"/>
      <c r="E385" s="92"/>
      <c r="F385" s="383"/>
      <c r="G385" s="501"/>
      <c r="H385" s="92"/>
      <c r="I385" s="502"/>
      <c r="J385" s="503"/>
      <c r="K385" s="450"/>
      <c r="L385" s="92"/>
      <c r="M385" s="383"/>
      <c r="N385" s="383"/>
      <c r="O385" s="92"/>
      <c r="P385" s="383"/>
      <c r="Q385" s="92"/>
      <c r="R385" s="504"/>
      <c r="S385" s="450"/>
      <c r="T385" s="92"/>
      <c r="U385" s="383"/>
      <c r="V385" s="383"/>
      <c r="W385" s="92"/>
      <c r="X385" s="478"/>
      <c r="Y385" s="383"/>
      <c r="Z385" s="499" t="str">
        <f>IFERROR(VLOOKUP(_xlfn.NUMBERVALUE(LEFT(Y385,FIND("-",Y385)-1)),A2_SaLi!$B$8:$E$507,4,0),IFERROR(VLOOKUP(LEFT(Y385,FIND("-",Y385)-1),A2_SaLi!$B$8:$E$507,4,0),""))</f>
        <v/>
      </c>
    </row>
    <row r="386" spans="2:26" x14ac:dyDescent="0.25">
      <c r="B386" s="124"/>
      <c r="C386" s="92"/>
      <c r="D386" s="92"/>
      <c r="E386" s="92"/>
      <c r="F386" s="383"/>
      <c r="G386" s="501"/>
      <c r="H386" s="92"/>
      <c r="I386" s="502"/>
      <c r="J386" s="503"/>
      <c r="K386" s="450"/>
      <c r="L386" s="92"/>
      <c r="M386" s="383"/>
      <c r="N386" s="383"/>
      <c r="O386" s="92"/>
      <c r="P386" s="383"/>
      <c r="Q386" s="92"/>
      <c r="R386" s="504"/>
      <c r="S386" s="450"/>
      <c r="T386" s="92"/>
      <c r="U386" s="383"/>
      <c r="V386" s="383"/>
      <c r="W386" s="92"/>
      <c r="X386" s="478"/>
      <c r="Y386" s="383"/>
      <c r="Z386" s="499" t="str">
        <f>IFERROR(VLOOKUP(_xlfn.NUMBERVALUE(LEFT(Y386,FIND("-",Y386)-1)),A2_SaLi!$B$8:$E$507,4,0),IFERROR(VLOOKUP(LEFT(Y386,FIND("-",Y386)-1),A2_SaLi!$B$8:$E$507,4,0),""))</f>
        <v/>
      </c>
    </row>
    <row r="387" spans="2:26" x14ac:dyDescent="0.25">
      <c r="B387" s="124"/>
      <c r="C387" s="92"/>
      <c r="D387" s="92"/>
      <c r="E387" s="92"/>
      <c r="F387" s="383"/>
      <c r="G387" s="501"/>
      <c r="H387" s="92"/>
      <c r="I387" s="502"/>
      <c r="J387" s="503"/>
      <c r="K387" s="450"/>
      <c r="L387" s="92"/>
      <c r="M387" s="383"/>
      <c r="N387" s="383"/>
      <c r="O387" s="92"/>
      <c r="P387" s="383"/>
      <c r="Q387" s="92"/>
      <c r="R387" s="504"/>
      <c r="S387" s="450"/>
      <c r="T387" s="92"/>
      <c r="U387" s="383"/>
      <c r="V387" s="383"/>
      <c r="W387" s="92"/>
      <c r="X387" s="478"/>
      <c r="Y387" s="383"/>
      <c r="Z387" s="499" t="str">
        <f>IFERROR(VLOOKUP(_xlfn.NUMBERVALUE(LEFT(Y387,FIND("-",Y387)-1)),A2_SaLi!$B$8:$E$507,4,0),IFERROR(VLOOKUP(LEFT(Y387,FIND("-",Y387)-1),A2_SaLi!$B$8:$E$507,4,0),""))</f>
        <v/>
      </c>
    </row>
    <row r="388" spans="2:26" x14ac:dyDescent="0.25">
      <c r="B388" s="124"/>
      <c r="C388" s="92"/>
      <c r="D388" s="92"/>
      <c r="E388" s="92"/>
      <c r="F388" s="383"/>
      <c r="G388" s="501"/>
      <c r="H388" s="92"/>
      <c r="I388" s="502"/>
      <c r="J388" s="503"/>
      <c r="K388" s="450"/>
      <c r="L388" s="92"/>
      <c r="M388" s="383"/>
      <c r="N388" s="383"/>
      <c r="O388" s="92"/>
      <c r="P388" s="383"/>
      <c r="Q388" s="92"/>
      <c r="R388" s="504"/>
      <c r="S388" s="450"/>
      <c r="T388" s="92"/>
      <c r="U388" s="383"/>
      <c r="V388" s="383"/>
      <c r="W388" s="92"/>
      <c r="X388" s="478"/>
      <c r="Y388" s="383"/>
      <c r="Z388" s="499" t="str">
        <f>IFERROR(VLOOKUP(_xlfn.NUMBERVALUE(LEFT(Y388,FIND("-",Y388)-1)),A2_SaLi!$B$8:$E$507,4,0),IFERROR(VLOOKUP(LEFT(Y388,FIND("-",Y388)-1),A2_SaLi!$B$8:$E$507,4,0),""))</f>
        <v/>
      </c>
    </row>
    <row r="389" spans="2:26" x14ac:dyDescent="0.25">
      <c r="B389" s="124"/>
      <c r="C389" s="92"/>
      <c r="D389" s="92"/>
      <c r="E389" s="92"/>
      <c r="F389" s="383"/>
      <c r="G389" s="501"/>
      <c r="H389" s="92"/>
      <c r="I389" s="502"/>
      <c r="J389" s="503"/>
      <c r="K389" s="450"/>
      <c r="L389" s="92"/>
      <c r="M389" s="383"/>
      <c r="N389" s="383"/>
      <c r="O389" s="92"/>
      <c r="P389" s="383"/>
      <c r="Q389" s="92"/>
      <c r="R389" s="504"/>
      <c r="S389" s="450"/>
      <c r="T389" s="92"/>
      <c r="U389" s="383"/>
      <c r="V389" s="383"/>
      <c r="W389" s="92"/>
      <c r="X389" s="478"/>
      <c r="Y389" s="383"/>
      <c r="Z389" s="499" t="str">
        <f>IFERROR(VLOOKUP(_xlfn.NUMBERVALUE(LEFT(Y389,FIND("-",Y389)-1)),A2_SaLi!$B$8:$E$507,4,0),IFERROR(VLOOKUP(LEFT(Y389,FIND("-",Y389)-1),A2_SaLi!$B$8:$E$507,4,0),""))</f>
        <v/>
      </c>
    </row>
    <row r="390" spans="2:26" x14ac:dyDescent="0.25">
      <c r="B390" s="124"/>
      <c r="C390" s="92"/>
      <c r="D390" s="92"/>
      <c r="E390" s="92"/>
      <c r="F390" s="383"/>
      <c r="G390" s="501"/>
      <c r="H390" s="92"/>
      <c r="I390" s="502"/>
      <c r="J390" s="503"/>
      <c r="K390" s="450"/>
      <c r="L390" s="92"/>
      <c r="M390" s="383"/>
      <c r="N390" s="383"/>
      <c r="O390" s="92"/>
      <c r="P390" s="383"/>
      <c r="Q390" s="92"/>
      <c r="R390" s="504"/>
      <c r="S390" s="450"/>
      <c r="T390" s="92"/>
      <c r="U390" s="383"/>
      <c r="V390" s="383"/>
      <c r="W390" s="92"/>
      <c r="X390" s="478"/>
      <c r="Y390" s="383"/>
      <c r="Z390" s="499" t="str">
        <f>IFERROR(VLOOKUP(_xlfn.NUMBERVALUE(LEFT(Y390,FIND("-",Y390)-1)),A2_SaLi!$B$8:$E$507,4,0),IFERROR(VLOOKUP(LEFT(Y390,FIND("-",Y390)-1),A2_SaLi!$B$8:$E$507,4,0),""))</f>
        <v/>
      </c>
    </row>
    <row r="391" spans="2:26" x14ac:dyDescent="0.25">
      <c r="B391" s="124"/>
      <c r="C391" s="92"/>
      <c r="D391" s="92"/>
      <c r="E391" s="92"/>
      <c r="F391" s="383"/>
      <c r="G391" s="501"/>
      <c r="H391" s="92"/>
      <c r="I391" s="502"/>
      <c r="J391" s="503"/>
      <c r="K391" s="450"/>
      <c r="L391" s="92"/>
      <c r="M391" s="383"/>
      <c r="N391" s="383"/>
      <c r="O391" s="92"/>
      <c r="P391" s="383"/>
      <c r="Q391" s="92"/>
      <c r="R391" s="504"/>
      <c r="S391" s="450"/>
      <c r="T391" s="92"/>
      <c r="U391" s="383"/>
      <c r="V391" s="383"/>
      <c r="W391" s="92"/>
      <c r="X391" s="478"/>
      <c r="Y391" s="383"/>
      <c r="Z391" s="499" t="str">
        <f>IFERROR(VLOOKUP(_xlfn.NUMBERVALUE(LEFT(Y391,FIND("-",Y391)-1)),A2_SaLi!$B$8:$E$507,4,0),IFERROR(VLOOKUP(LEFT(Y391,FIND("-",Y391)-1),A2_SaLi!$B$8:$E$507,4,0),""))</f>
        <v/>
      </c>
    </row>
    <row r="392" spans="2:26" x14ac:dyDescent="0.25">
      <c r="B392" s="124"/>
      <c r="C392" s="92"/>
      <c r="D392" s="92"/>
      <c r="E392" s="92"/>
      <c r="F392" s="383"/>
      <c r="G392" s="501"/>
      <c r="H392" s="92"/>
      <c r="I392" s="502"/>
      <c r="J392" s="503"/>
      <c r="K392" s="450"/>
      <c r="L392" s="92"/>
      <c r="M392" s="383"/>
      <c r="N392" s="383"/>
      <c r="O392" s="92"/>
      <c r="P392" s="383"/>
      <c r="Q392" s="92"/>
      <c r="R392" s="504"/>
      <c r="S392" s="450"/>
      <c r="T392" s="92"/>
      <c r="U392" s="383"/>
      <c r="V392" s="383"/>
      <c r="W392" s="92"/>
      <c r="X392" s="478"/>
      <c r="Y392" s="383"/>
      <c r="Z392" s="499" t="str">
        <f>IFERROR(VLOOKUP(_xlfn.NUMBERVALUE(LEFT(Y392,FIND("-",Y392)-1)),A2_SaLi!$B$8:$E$507,4,0),IFERROR(VLOOKUP(LEFT(Y392,FIND("-",Y392)-1),A2_SaLi!$B$8:$E$507,4,0),""))</f>
        <v/>
      </c>
    </row>
    <row r="393" spans="2:26" x14ac:dyDescent="0.25">
      <c r="B393" s="124"/>
      <c r="C393" s="92"/>
      <c r="D393" s="92"/>
      <c r="E393" s="92"/>
      <c r="F393" s="383"/>
      <c r="G393" s="501"/>
      <c r="H393" s="92"/>
      <c r="I393" s="502"/>
      <c r="J393" s="503"/>
      <c r="K393" s="450"/>
      <c r="L393" s="92"/>
      <c r="M393" s="383"/>
      <c r="N393" s="383"/>
      <c r="O393" s="92"/>
      <c r="P393" s="383"/>
      <c r="Q393" s="92"/>
      <c r="R393" s="504"/>
      <c r="S393" s="450"/>
      <c r="T393" s="92"/>
      <c r="U393" s="383"/>
      <c r="V393" s="383"/>
      <c r="W393" s="92"/>
      <c r="X393" s="478"/>
      <c r="Y393" s="383"/>
      <c r="Z393" s="499" t="str">
        <f>IFERROR(VLOOKUP(_xlfn.NUMBERVALUE(LEFT(Y393,FIND("-",Y393)-1)),A2_SaLi!$B$8:$E$507,4,0),IFERROR(VLOOKUP(LEFT(Y393,FIND("-",Y393)-1),A2_SaLi!$B$8:$E$507,4,0),""))</f>
        <v/>
      </c>
    </row>
    <row r="394" spans="2:26" x14ac:dyDescent="0.25">
      <c r="B394" s="124"/>
      <c r="C394" s="92"/>
      <c r="D394" s="92"/>
      <c r="E394" s="92"/>
      <c r="F394" s="383"/>
      <c r="G394" s="501"/>
      <c r="H394" s="92"/>
      <c r="I394" s="502"/>
      <c r="J394" s="503"/>
      <c r="K394" s="450"/>
      <c r="L394" s="92"/>
      <c r="M394" s="383"/>
      <c r="N394" s="383"/>
      <c r="O394" s="92"/>
      <c r="P394" s="383"/>
      <c r="Q394" s="92"/>
      <c r="R394" s="504"/>
      <c r="S394" s="450"/>
      <c r="T394" s="92"/>
      <c r="U394" s="383"/>
      <c r="V394" s="383"/>
      <c r="W394" s="92"/>
      <c r="X394" s="478"/>
      <c r="Y394" s="383"/>
      <c r="Z394" s="499" t="str">
        <f>IFERROR(VLOOKUP(_xlfn.NUMBERVALUE(LEFT(Y394,FIND("-",Y394)-1)),A2_SaLi!$B$8:$E$507,4,0),IFERROR(VLOOKUP(LEFT(Y394,FIND("-",Y394)-1),A2_SaLi!$B$8:$E$507,4,0),""))</f>
        <v/>
      </c>
    </row>
    <row r="395" spans="2:26" x14ac:dyDescent="0.25">
      <c r="B395" s="124"/>
      <c r="C395" s="92"/>
      <c r="D395" s="92"/>
      <c r="E395" s="92"/>
      <c r="F395" s="383"/>
      <c r="G395" s="501"/>
      <c r="H395" s="92"/>
      <c r="I395" s="502"/>
      <c r="J395" s="503"/>
      <c r="K395" s="450"/>
      <c r="L395" s="92"/>
      <c r="M395" s="383"/>
      <c r="N395" s="383"/>
      <c r="O395" s="92"/>
      <c r="P395" s="383"/>
      <c r="Q395" s="92"/>
      <c r="R395" s="504"/>
      <c r="S395" s="450"/>
      <c r="T395" s="92"/>
      <c r="U395" s="383"/>
      <c r="V395" s="383"/>
      <c r="W395" s="92"/>
      <c r="X395" s="478"/>
      <c r="Y395" s="383"/>
      <c r="Z395" s="499" t="str">
        <f>IFERROR(VLOOKUP(_xlfn.NUMBERVALUE(LEFT(Y395,FIND("-",Y395)-1)),A2_SaLi!$B$8:$E$507,4,0),IFERROR(VLOOKUP(LEFT(Y395,FIND("-",Y395)-1),A2_SaLi!$B$8:$E$507,4,0),""))</f>
        <v/>
      </c>
    </row>
    <row r="396" spans="2:26" x14ac:dyDescent="0.25">
      <c r="B396" s="124"/>
      <c r="C396" s="92"/>
      <c r="D396" s="92"/>
      <c r="E396" s="92"/>
      <c r="F396" s="383"/>
      <c r="G396" s="501"/>
      <c r="H396" s="92"/>
      <c r="I396" s="502"/>
      <c r="J396" s="503"/>
      <c r="K396" s="450"/>
      <c r="L396" s="92"/>
      <c r="M396" s="383"/>
      <c r="N396" s="383"/>
      <c r="O396" s="92"/>
      <c r="P396" s="383"/>
      <c r="Q396" s="92"/>
      <c r="R396" s="504"/>
      <c r="S396" s="450"/>
      <c r="T396" s="92"/>
      <c r="U396" s="383"/>
      <c r="V396" s="383"/>
      <c r="W396" s="92"/>
      <c r="X396" s="478"/>
      <c r="Y396" s="383"/>
      <c r="Z396" s="499" t="str">
        <f>IFERROR(VLOOKUP(_xlfn.NUMBERVALUE(LEFT(Y396,FIND("-",Y396)-1)),A2_SaLi!$B$8:$E$507,4,0),IFERROR(VLOOKUP(LEFT(Y396,FIND("-",Y396)-1),A2_SaLi!$B$8:$E$507,4,0),""))</f>
        <v/>
      </c>
    </row>
    <row r="397" spans="2:26" x14ac:dyDescent="0.25">
      <c r="B397" s="124"/>
      <c r="C397" s="92"/>
      <c r="D397" s="92"/>
      <c r="E397" s="92"/>
      <c r="F397" s="383"/>
      <c r="G397" s="501"/>
      <c r="H397" s="92"/>
      <c r="I397" s="502"/>
      <c r="J397" s="503"/>
      <c r="K397" s="450"/>
      <c r="L397" s="92"/>
      <c r="M397" s="383"/>
      <c r="N397" s="383"/>
      <c r="O397" s="92"/>
      <c r="P397" s="383"/>
      <c r="Q397" s="92"/>
      <c r="R397" s="504"/>
      <c r="S397" s="450"/>
      <c r="T397" s="92"/>
      <c r="U397" s="383"/>
      <c r="V397" s="383"/>
      <c r="W397" s="92"/>
      <c r="X397" s="478"/>
      <c r="Y397" s="383"/>
      <c r="Z397" s="499" t="str">
        <f>IFERROR(VLOOKUP(_xlfn.NUMBERVALUE(LEFT(Y397,FIND("-",Y397)-1)),A2_SaLi!$B$8:$E$507,4,0),IFERROR(VLOOKUP(LEFT(Y397,FIND("-",Y397)-1),A2_SaLi!$B$8:$E$507,4,0),""))</f>
        <v/>
      </c>
    </row>
    <row r="398" spans="2:26" x14ac:dyDescent="0.25">
      <c r="B398" s="124"/>
      <c r="C398" s="92"/>
      <c r="D398" s="92"/>
      <c r="E398" s="92"/>
      <c r="F398" s="383"/>
      <c r="G398" s="501"/>
      <c r="H398" s="92"/>
      <c r="I398" s="502"/>
      <c r="J398" s="503"/>
      <c r="K398" s="450"/>
      <c r="L398" s="92"/>
      <c r="M398" s="383"/>
      <c r="N398" s="383"/>
      <c r="O398" s="92"/>
      <c r="P398" s="383"/>
      <c r="Q398" s="92"/>
      <c r="R398" s="504"/>
      <c r="S398" s="450"/>
      <c r="T398" s="92"/>
      <c r="U398" s="383"/>
      <c r="V398" s="383"/>
      <c r="W398" s="92"/>
      <c r="X398" s="478"/>
      <c r="Y398" s="383"/>
      <c r="Z398" s="499" t="str">
        <f>IFERROR(VLOOKUP(_xlfn.NUMBERVALUE(LEFT(Y398,FIND("-",Y398)-1)),A2_SaLi!$B$8:$E$507,4,0),IFERROR(VLOOKUP(LEFT(Y398,FIND("-",Y398)-1),A2_SaLi!$B$8:$E$507,4,0),""))</f>
        <v/>
      </c>
    </row>
    <row r="399" spans="2:26" x14ac:dyDescent="0.25">
      <c r="B399" s="124"/>
      <c r="C399" s="92"/>
      <c r="D399" s="92"/>
      <c r="E399" s="92"/>
      <c r="F399" s="383"/>
      <c r="G399" s="501"/>
      <c r="H399" s="92"/>
      <c r="I399" s="502"/>
      <c r="J399" s="503"/>
      <c r="K399" s="450"/>
      <c r="L399" s="92"/>
      <c r="M399" s="383"/>
      <c r="N399" s="383"/>
      <c r="O399" s="92"/>
      <c r="P399" s="383"/>
      <c r="Q399" s="92"/>
      <c r="R399" s="504"/>
      <c r="S399" s="450"/>
      <c r="T399" s="92"/>
      <c r="U399" s="383"/>
      <c r="V399" s="383"/>
      <c r="W399" s="92"/>
      <c r="X399" s="478"/>
      <c r="Y399" s="383"/>
      <c r="Z399" s="499" t="str">
        <f>IFERROR(VLOOKUP(_xlfn.NUMBERVALUE(LEFT(Y399,FIND("-",Y399)-1)),A2_SaLi!$B$8:$E$507,4,0),IFERROR(VLOOKUP(LEFT(Y399,FIND("-",Y399)-1),A2_SaLi!$B$8:$E$507,4,0),""))</f>
        <v/>
      </c>
    </row>
    <row r="400" spans="2:26" x14ac:dyDescent="0.25">
      <c r="B400" s="124"/>
      <c r="C400" s="92"/>
      <c r="D400" s="92"/>
      <c r="E400" s="92"/>
      <c r="F400" s="383"/>
      <c r="G400" s="501"/>
      <c r="H400" s="92"/>
      <c r="I400" s="502"/>
      <c r="J400" s="503"/>
      <c r="K400" s="450"/>
      <c r="L400" s="92"/>
      <c r="M400" s="383"/>
      <c r="N400" s="383"/>
      <c r="O400" s="92"/>
      <c r="P400" s="383"/>
      <c r="Q400" s="92"/>
      <c r="R400" s="504"/>
      <c r="S400" s="450"/>
      <c r="T400" s="92"/>
      <c r="U400" s="383"/>
      <c r="V400" s="383"/>
      <c r="W400" s="92"/>
      <c r="X400" s="478"/>
      <c r="Y400" s="383"/>
      <c r="Z400" s="499" t="str">
        <f>IFERROR(VLOOKUP(_xlfn.NUMBERVALUE(LEFT(Y400,FIND("-",Y400)-1)),A2_SaLi!$B$8:$E$507,4,0),IFERROR(VLOOKUP(LEFT(Y400,FIND("-",Y400)-1),A2_SaLi!$B$8:$E$507,4,0),""))</f>
        <v/>
      </c>
    </row>
    <row r="401" spans="2:26" x14ac:dyDescent="0.25">
      <c r="B401" s="124"/>
      <c r="C401" s="92"/>
      <c r="D401" s="92"/>
      <c r="E401" s="92"/>
      <c r="F401" s="383"/>
      <c r="G401" s="501"/>
      <c r="H401" s="92"/>
      <c r="I401" s="502"/>
      <c r="J401" s="503"/>
      <c r="K401" s="450"/>
      <c r="L401" s="92"/>
      <c r="M401" s="383"/>
      <c r="N401" s="383"/>
      <c r="O401" s="92"/>
      <c r="P401" s="383"/>
      <c r="Q401" s="92"/>
      <c r="R401" s="504"/>
      <c r="S401" s="450"/>
      <c r="T401" s="92"/>
      <c r="U401" s="383"/>
      <c r="V401" s="383"/>
      <c r="W401" s="92"/>
      <c r="X401" s="478"/>
      <c r="Y401" s="383"/>
      <c r="Z401" s="499" t="str">
        <f>IFERROR(VLOOKUP(_xlfn.NUMBERVALUE(LEFT(Y401,FIND("-",Y401)-1)),A2_SaLi!$B$8:$E$507,4,0),IFERROR(VLOOKUP(LEFT(Y401,FIND("-",Y401)-1),A2_SaLi!$B$8:$E$507,4,0),""))</f>
        <v/>
      </c>
    </row>
    <row r="402" spans="2:26" x14ac:dyDescent="0.25">
      <c r="B402" s="124"/>
      <c r="C402" s="92"/>
      <c r="D402" s="92"/>
      <c r="E402" s="92"/>
      <c r="F402" s="383"/>
      <c r="G402" s="501"/>
      <c r="H402" s="92"/>
      <c r="I402" s="502"/>
      <c r="J402" s="503"/>
      <c r="K402" s="450"/>
      <c r="L402" s="92"/>
      <c r="M402" s="383"/>
      <c r="N402" s="383"/>
      <c r="O402" s="92"/>
      <c r="P402" s="383"/>
      <c r="Q402" s="92"/>
      <c r="R402" s="504"/>
      <c r="S402" s="450"/>
      <c r="T402" s="92"/>
      <c r="U402" s="383"/>
      <c r="V402" s="383"/>
      <c r="W402" s="92"/>
      <c r="X402" s="478"/>
      <c r="Y402" s="383"/>
      <c r="Z402" s="499" t="str">
        <f>IFERROR(VLOOKUP(_xlfn.NUMBERVALUE(LEFT(Y402,FIND("-",Y402)-1)),A2_SaLi!$B$8:$E$507,4,0),IFERROR(VLOOKUP(LEFT(Y402,FIND("-",Y402)-1),A2_SaLi!$B$8:$E$507,4,0),""))</f>
        <v/>
      </c>
    </row>
    <row r="403" spans="2:26" x14ac:dyDescent="0.25">
      <c r="B403" s="124"/>
      <c r="C403" s="92"/>
      <c r="D403" s="92"/>
      <c r="E403" s="92"/>
      <c r="F403" s="383"/>
      <c r="G403" s="501"/>
      <c r="H403" s="92"/>
      <c r="I403" s="502"/>
      <c r="J403" s="503"/>
      <c r="K403" s="450"/>
      <c r="L403" s="92"/>
      <c r="M403" s="383"/>
      <c r="N403" s="383"/>
      <c r="O403" s="92"/>
      <c r="P403" s="383"/>
      <c r="Q403" s="92"/>
      <c r="R403" s="504"/>
      <c r="S403" s="450"/>
      <c r="T403" s="92"/>
      <c r="U403" s="383"/>
      <c r="V403" s="383"/>
      <c r="W403" s="92"/>
      <c r="X403" s="478"/>
      <c r="Y403" s="383"/>
      <c r="Z403" s="499" t="str">
        <f>IFERROR(VLOOKUP(_xlfn.NUMBERVALUE(LEFT(Y403,FIND("-",Y403)-1)),A2_SaLi!$B$8:$E$507,4,0),IFERROR(VLOOKUP(LEFT(Y403,FIND("-",Y403)-1),A2_SaLi!$B$8:$E$507,4,0),""))</f>
        <v/>
      </c>
    </row>
    <row r="404" spans="2:26" x14ac:dyDescent="0.25">
      <c r="B404" s="124"/>
      <c r="C404" s="92"/>
      <c r="D404" s="92"/>
      <c r="E404" s="92"/>
      <c r="F404" s="383"/>
      <c r="G404" s="501"/>
      <c r="H404" s="92"/>
      <c r="I404" s="502"/>
      <c r="J404" s="503"/>
      <c r="K404" s="450"/>
      <c r="L404" s="92"/>
      <c r="M404" s="383"/>
      <c r="N404" s="383"/>
      <c r="O404" s="92"/>
      <c r="P404" s="383"/>
      <c r="Q404" s="92"/>
      <c r="R404" s="504"/>
      <c r="S404" s="450"/>
      <c r="T404" s="92"/>
      <c r="U404" s="383"/>
      <c r="V404" s="383"/>
      <c r="W404" s="92"/>
      <c r="X404" s="478"/>
      <c r="Y404" s="383"/>
      <c r="Z404" s="499" t="str">
        <f>IFERROR(VLOOKUP(_xlfn.NUMBERVALUE(LEFT(Y404,FIND("-",Y404)-1)),A2_SaLi!$B$8:$E$507,4,0),IFERROR(VLOOKUP(LEFT(Y404,FIND("-",Y404)-1),A2_SaLi!$B$8:$E$507,4,0),""))</f>
        <v/>
      </c>
    </row>
    <row r="405" spans="2:26" x14ac:dyDescent="0.25">
      <c r="B405" s="124"/>
      <c r="C405" s="92"/>
      <c r="D405" s="92"/>
      <c r="E405" s="92"/>
      <c r="F405" s="383"/>
      <c r="G405" s="501"/>
      <c r="H405" s="92"/>
      <c r="I405" s="502"/>
      <c r="J405" s="503"/>
      <c r="K405" s="450"/>
      <c r="L405" s="92"/>
      <c r="M405" s="383"/>
      <c r="N405" s="383"/>
      <c r="O405" s="92"/>
      <c r="P405" s="383"/>
      <c r="Q405" s="92"/>
      <c r="R405" s="504"/>
      <c r="S405" s="450"/>
      <c r="T405" s="92"/>
      <c r="U405" s="383"/>
      <c r="V405" s="383"/>
      <c r="W405" s="92"/>
      <c r="X405" s="478"/>
      <c r="Y405" s="383"/>
      <c r="Z405" s="499" t="str">
        <f>IFERROR(VLOOKUP(_xlfn.NUMBERVALUE(LEFT(Y405,FIND("-",Y405)-1)),A2_SaLi!$B$8:$E$507,4,0),IFERROR(VLOOKUP(LEFT(Y405,FIND("-",Y405)-1),A2_SaLi!$B$8:$E$507,4,0),""))</f>
        <v/>
      </c>
    </row>
    <row r="406" spans="2:26" x14ac:dyDescent="0.25">
      <c r="B406" s="124"/>
      <c r="C406" s="92"/>
      <c r="D406" s="92"/>
      <c r="E406" s="92"/>
      <c r="F406" s="383"/>
      <c r="G406" s="501"/>
      <c r="H406" s="92"/>
      <c r="I406" s="502"/>
      <c r="J406" s="503"/>
      <c r="K406" s="450"/>
      <c r="L406" s="92"/>
      <c r="M406" s="383"/>
      <c r="N406" s="383"/>
      <c r="O406" s="92"/>
      <c r="P406" s="383"/>
      <c r="Q406" s="92"/>
      <c r="R406" s="504"/>
      <c r="S406" s="450"/>
      <c r="T406" s="92"/>
      <c r="U406" s="383"/>
      <c r="V406" s="383"/>
      <c r="W406" s="92"/>
      <c r="X406" s="478"/>
      <c r="Y406" s="383"/>
      <c r="Z406" s="499" t="str">
        <f>IFERROR(VLOOKUP(_xlfn.NUMBERVALUE(LEFT(Y406,FIND("-",Y406)-1)),A2_SaLi!$B$8:$E$507,4,0),IFERROR(VLOOKUP(LEFT(Y406,FIND("-",Y406)-1),A2_SaLi!$B$8:$E$507,4,0),""))</f>
        <v/>
      </c>
    </row>
    <row r="407" spans="2:26" x14ac:dyDescent="0.25">
      <c r="B407" s="124"/>
      <c r="C407" s="92"/>
      <c r="D407" s="92"/>
      <c r="E407" s="92"/>
      <c r="F407" s="383"/>
      <c r="G407" s="501"/>
      <c r="H407" s="92"/>
      <c r="I407" s="502"/>
      <c r="J407" s="503"/>
      <c r="K407" s="450"/>
      <c r="L407" s="92"/>
      <c r="M407" s="383"/>
      <c r="N407" s="383"/>
      <c r="O407" s="92"/>
      <c r="P407" s="383"/>
      <c r="Q407" s="92"/>
      <c r="R407" s="504"/>
      <c r="S407" s="450"/>
      <c r="T407" s="92"/>
      <c r="U407" s="383"/>
      <c r="V407" s="383"/>
      <c r="W407" s="92"/>
      <c r="X407" s="478"/>
      <c r="Y407" s="383"/>
      <c r="Z407" s="499" t="str">
        <f>IFERROR(VLOOKUP(_xlfn.NUMBERVALUE(LEFT(Y407,FIND("-",Y407)-1)),A2_SaLi!$B$8:$E$507,4,0),IFERROR(VLOOKUP(LEFT(Y407,FIND("-",Y407)-1),A2_SaLi!$B$8:$E$507,4,0),""))</f>
        <v/>
      </c>
    </row>
    <row r="408" spans="2:26" x14ac:dyDescent="0.25">
      <c r="B408" s="124"/>
      <c r="C408" s="92"/>
      <c r="D408" s="92"/>
      <c r="E408" s="92"/>
      <c r="F408" s="383"/>
      <c r="G408" s="501"/>
      <c r="H408" s="92"/>
      <c r="I408" s="502"/>
      <c r="J408" s="503"/>
      <c r="K408" s="450"/>
      <c r="L408" s="92"/>
      <c r="M408" s="383"/>
      <c r="N408" s="383"/>
      <c r="O408" s="92"/>
      <c r="P408" s="383"/>
      <c r="Q408" s="92"/>
      <c r="R408" s="504"/>
      <c r="S408" s="450"/>
      <c r="T408" s="92"/>
      <c r="U408" s="383"/>
      <c r="V408" s="383"/>
      <c r="W408" s="92"/>
      <c r="X408" s="478"/>
      <c r="Y408" s="383"/>
      <c r="Z408" s="499" t="str">
        <f>IFERROR(VLOOKUP(_xlfn.NUMBERVALUE(LEFT(Y408,FIND("-",Y408)-1)),A2_SaLi!$B$8:$E$507,4,0),IFERROR(VLOOKUP(LEFT(Y408,FIND("-",Y408)-1),A2_SaLi!$B$8:$E$507,4,0),""))</f>
        <v/>
      </c>
    </row>
    <row r="409" spans="2:26" x14ac:dyDescent="0.25">
      <c r="B409" s="124"/>
      <c r="C409" s="92"/>
      <c r="D409" s="92"/>
      <c r="E409" s="92"/>
      <c r="F409" s="383"/>
      <c r="G409" s="501"/>
      <c r="H409" s="92"/>
      <c r="I409" s="502"/>
      <c r="J409" s="503"/>
      <c r="K409" s="450"/>
      <c r="L409" s="92"/>
      <c r="M409" s="383"/>
      <c r="N409" s="383"/>
      <c r="O409" s="92"/>
      <c r="P409" s="383"/>
      <c r="Q409" s="92"/>
      <c r="R409" s="504"/>
      <c r="S409" s="450"/>
      <c r="T409" s="92"/>
      <c r="U409" s="383"/>
      <c r="V409" s="383"/>
      <c r="W409" s="92"/>
      <c r="X409" s="478"/>
      <c r="Y409" s="383"/>
      <c r="Z409" s="499" t="str">
        <f>IFERROR(VLOOKUP(_xlfn.NUMBERVALUE(LEFT(Y409,FIND("-",Y409)-1)),A2_SaLi!$B$8:$E$507,4,0),IFERROR(VLOOKUP(LEFT(Y409,FIND("-",Y409)-1),A2_SaLi!$B$8:$E$507,4,0),""))</f>
        <v/>
      </c>
    </row>
    <row r="410" spans="2:26" x14ac:dyDescent="0.25">
      <c r="B410" s="124"/>
      <c r="C410" s="92"/>
      <c r="D410" s="92"/>
      <c r="E410" s="92"/>
      <c r="F410" s="383"/>
      <c r="G410" s="501"/>
      <c r="H410" s="92"/>
      <c r="I410" s="502"/>
      <c r="J410" s="503"/>
      <c r="K410" s="450"/>
      <c r="L410" s="92"/>
      <c r="M410" s="383"/>
      <c r="N410" s="383"/>
      <c r="O410" s="92"/>
      <c r="P410" s="383"/>
      <c r="Q410" s="92"/>
      <c r="R410" s="504"/>
      <c r="S410" s="450"/>
      <c r="T410" s="92"/>
      <c r="U410" s="383"/>
      <c r="V410" s="383"/>
      <c r="W410" s="92"/>
      <c r="X410" s="478"/>
      <c r="Y410" s="383"/>
      <c r="Z410" s="499" t="str">
        <f>IFERROR(VLOOKUP(_xlfn.NUMBERVALUE(LEFT(Y410,FIND("-",Y410)-1)),A2_SaLi!$B$8:$E$507,4,0),IFERROR(VLOOKUP(LEFT(Y410,FIND("-",Y410)-1),A2_SaLi!$B$8:$E$507,4,0),""))</f>
        <v/>
      </c>
    </row>
    <row r="411" spans="2:26" x14ac:dyDescent="0.25">
      <c r="B411" s="124"/>
      <c r="C411" s="92"/>
      <c r="D411" s="92"/>
      <c r="E411" s="92"/>
      <c r="F411" s="383"/>
      <c r="G411" s="501"/>
      <c r="H411" s="92"/>
      <c r="I411" s="502"/>
      <c r="J411" s="503"/>
      <c r="K411" s="450"/>
      <c r="L411" s="92"/>
      <c r="M411" s="383"/>
      <c r="N411" s="383"/>
      <c r="O411" s="92"/>
      <c r="P411" s="383"/>
      <c r="Q411" s="92"/>
      <c r="R411" s="504"/>
      <c r="S411" s="450"/>
      <c r="T411" s="92"/>
      <c r="U411" s="383"/>
      <c r="V411" s="383"/>
      <c r="W411" s="92"/>
      <c r="X411" s="478"/>
      <c r="Y411" s="383"/>
      <c r="Z411" s="499" t="str">
        <f>IFERROR(VLOOKUP(_xlfn.NUMBERVALUE(LEFT(Y411,FIND("-",Y411)-1)),A2_SaLi!$B$8:$E$507,4,0),IFERROR(VLOOKUP(LEFT(Y411,FIND("-",Y411)-1),A2_SaLi!$B$8:$E$507,4,0),""))</f>
        <v/>
      </c>
    </row>
    <row r="412" spans="2:26" x14ac:dyDescent="0.25">
      <c r="B412" s="124"/>
      <c r="C412" s="92"/>
      <c r="D412" s="92"/>
      <c r="E412" s="92"/>
      <c r="F412" s="383"/>
      <c r="G412" s="501"/>
      <c r="H412" s="92"/>
      <c r="I412" s="502"/>
      <c r="J412" s="503"/>
      <c r="K412" s="450"/>
      <c r="L412" s="92"/>
      <c r="M412" s="383"/>
      <c r="N412" s="383"/>
      <c r="O412" s="92"/>
      <c r="P412" s="383"/>
      <c r="Q412" s="92"/>
      <c r="R412" s="504"/>
      <c r="S412" s="450"/>
      <c r="T412" s="92"/>
      <c r="U412" s="383"/>
      <c r="V412" s="383"/>
      <c r="W412" s="92"/>
      <c r="X412" s="478"/>
      <c r="Y412" s="383"/>
      <c r="Z412" s="499" t="str">
        <f>IFERROR(VLOOKUP(_xlfn.NUMBERVALUE(LEFT(Y412,FIND("-",Y412)-1)),A2_SaLi!$B$8:$E$507,4,0),IFERROR(VLOOKUP(LEFT(Y412,FIND("-",Y412)-1),A2_SaLi!$B$8:$E$507,4,0),""))</f>
        <v/>
      </c>
    </row>
    <row r="413" spans="2:26" x14ac:dyDescent="0.25">
      <c r="B413" s="124"/>
      <c r="C413" s="92"/>
      <c r="D413" s="92"/>
      <c r="E413" s="92"/>
      <c r="F413" s="383"/>
      <c r="G413" s="501"/>
      <c r="H413" s="92"/>
      <c r="I413" s="502"/>
      <c r="J413" s="503"/>
      <c r="K413" s="450"/>
      <c r="L413" s="92"/>
      <c r="M413" s="383"/>
      <c r="N413" s="383"/>
      <c r="O413" s="92"/>
      <c r="P413" s="383"/>
      <c r="Q413" s="92"/>
      <c r="R413" s="504"/>
      <c r="S413" s="450"/>
      <c r="T413" s="92"/>
      <c r="U413" s="383"/>
      <c r="V413" s="383"/>
      <c r="W413" s="92"/>
      <c r="X413" s="478"/>
      <c r="Y413" s="383"/>
      <c r="Z413" s="499" t="str">
        <f>IFERROR(VLOOKUP(_xlfn.NUMBERVALUE(LEFT(Y413,FIND("-",Y413)-1)),A2_SaLi!$B$8:$E$507,4,0),IFERROR(VLOOKUP(LEFT(Y413,FIND("-",Y413)-1),A2_SaLi!$B$8:$E$507,4,0),""))</f>
        <v/>
      </c>
    </row>
    <row r="414" spans="2:26" x14ac:dyDescent="0.25">
      <c r="B414" s="124"/>
      <c r="C414" s="92"/>
      <c r="D414" s="92"/>
      <c r="E414" s="92"/>
      <c r="F414" s="383"/>
      <c r="G414" s="501"/>
      <c r="H414" s="92"/>
      <c r="I414" s="502"/>
      <c r="J414" s="503"/>
      <c r="K414" s="450"/>
      <c r="L414" s="92"/>
      <c r="M414" s="383"/>
      <c r="N414" s="383"/>
      <c r="O414" s="92"/>
      <c r="P414" s="383"/>
      <c r="Q414" s="92"/>
      <c r="R414" s="504"/>
      <c r="S414" s="450"/>
      <c r="T414" s="92"/>
      <c r="U414" s="383"/>
      <c r="V414" s="383"/>
      <c r="W414" s="92"/>
      <c r="X414" s="478"/>
      <c r="Y414" s="383"/>
      <c r="Z414" s="499" t="str">
        <f>IFERROR(VLOOKUP(_xlfn.NUMBERVALUE(LEFT(Y414,FIND("-",Y414)-1)),A2_SaLi!$B$8:$E$507,4,0),IFERROR(VLOOKUP(LEFT(Y414,FIND("-",Y414)-1),A2_SaLi!$B$8:$E$507,4,0),""))</f>
        <v/>
      </c>
    </row>
    <row r="415" spans="2:26" x14ac:dyDescent="0.25">
      <c r="B415" s="124"/>
      <c r="C415" s="92"/>
      <c r="D415" s="92"/>
      <c r="E415" s="92"/>
      <c r="F415" s="383"/>
      <c r="G415" s="501"/>
      <c r="H415" s="92"/>
      <c r="I415" s="502"/>
      <c r="J415" s="503"/>
      <c r="K415" s="450"/>
      <c r="L415" s="92"/>
      <c r="M415" s="383"/>
      <c r="N415" s="383"/>
      <c r="O415" s="92"/>
      <c r="P415" s="383"/>
      <c r="Q415" s="92"/>
      <c r="R415" s="504"/>
      <c r="S415" s="450"/>
      <c r="T415" s="92"/>
      <c r="U415" s="383"/>
      <c r="V415" s="383"/>
      <c r="W415" s="92"/>
      <c r="X415" s="478"/>
      <c r="Y415" s="383"/>
      <c r="Z415" s="499" t="str">
        <f>IFERROR(VLOOKUP(_xlfn.NUMBERVALUE(LEFT(Y415,FIND("-",Y415)-1)),A2_SaLi!$B$8:$E$507,4,0),IFERROR(VLOOKUP(LEFT(Y415,FIND("-",Y415)-1),A2_SaLi!$B$8:$E$507,4,0),""))</f>
        <v/>
      </c>
    </row>
    <row r="416" spans="2:26" x14ac:dyDescent="0.25">
      <c r="B416" s="124"/>
      <c r="C416" s="92"/>
      <c r="D416" s="92"/>
      <c r="E416" s="92"/>
      <c r="F416" s="383"/>
      <c r="G416" s="501"/>
      <c r="H416" s="92"/>
      <c r="I416" s="502"/>
      <c r="J416" s="503"/>
      <c r="K416" s="450"/>
      <c r="L416" s="92"/>
      <c r="M416" s="383"/>
      <c r="N416" s="383"/>
      <c r="O416" s="92"/>
      <c r="P416" s="383"/>
      <c r="Q416" s="92"/>
      <c r="R416" s="504"/>
      <c r="S416" s="450"/>
      <c r="T416" s="92"/>
      <c r="U416" s="383"/>
      <c r="V416" s="383"/>
      <c r="W416" s="92"/>
      <c r="X416" s="478"/>
      <c r="Y416" s="383"/>
      <c r="Z416" s="499" t="str">
        <f>IFERROR(VLOOKUP(_xlfn.NUMBERVALUE(LEFT(Y416,FIND("-",Y416)-1)),A2_SaLi!$B$8:$E$507,4,0),IFERROR(VLOOKUP(LEFT(Y416,FIND("-",Y416)-1),A2_SaLi!$B$8:$E$507,4,0),""))</f>
        <v/>
      </c>
    </row>
    <row r="417" spans="2:26" x14ac:dyDescent="0.25">
      <c r="B417" s="124"/>
      <c r="C417" s="92"/>
      <c r="D417" s="92"/>
      <c r="E417" s="92"/>
      <c r="F417" s="383"/>
      <c r="G417" s="501"/>
      <c r="H417" s="92"/>
      <c r="I417" s="502"/>
      <c r="J417" s="503"/>
      <c r="K417" s="450"/>
      <c r="L417" s="92"/>
      <c r="M417" s="383"/>
      <c r="N417" s="383"/>
      <c r="O417" s="92"/>
      <c r="P417" s="383"/>
      <c r="Q417" s="92"/>
      <c r="R417" s="504"/>
      <c r="S417" s="450"/>
      <c r="T417" s="92"/>
      <c r="U417" s="383"/>
      <c r="V417" s="383"/>
      <c r="W417" s="92"/>
      <c r="X417" s="478"/>
      <c r="Y417" s="383"/>
      <c r="Z417" s="499" t="str">
        <f>IFERROR(VLOOKUP(_xlfn.NUMBERVALUE(LEFT(Y417,FIND("-",Y417)-1)),A2_SaLi!$B$8:$E$507,4,0),IFERROR(VLOOKUP(LEFT(Y417,FIND("-",Y417)-1),A2_SaLi!$B$8:$E$507,4,0),""))</f>
        <v/>
      </c>
    </row>
    <row r="418" spans="2:26" x14ac:dyDescent="0.25">
      <c r="B418" s="124"/>
      <c r="C418" s="92"/>
      <c r="D418" s="92"/>
      <c r="E418" s="92"/>
      <c r="F418" s="383"/>
      <c r="G418" s="501"/>
      <c r="H418" s="92"/>
      <c r="I418" s="502"/>
      <c r="J418" s="503"/>
      <c r="K418" s="450"/>
      <c r="L418" s="92"/>
      <c r="M418" s="383"/>
      <c r="N418" s="383"/>
      <c r="O418" s="92"/>
      <c r="P418" s="383"/>
      <c r="Q418" s="92"/>
      <c r="R418" s="504"/>
      <c r="S418" s="450"/>
      <c r="T418" s="92"/>
      <c r="U418" s="383"/>
      <c r="V418" s="383"/>
      <c r="W418" s="92"/>
      <c r="X418" s="478"/>
      <c r="Y418" s="383"/>
      <c r="Z418" s="499" t="str">
        <f>IFERROR(VLOOKUP(_xlfn.NUMBERVALUE(LEFT(Y418,FIND("-",Y418)-1)),A2_SaLi!$B$8:$E$507,4,0),IFERROR(VLOOKUP(LEFT(Y418,FIND("-",Y418)-1),A2_SaLi!$B$8:$E$507,4,0),""))</f>
        <v/>
      </c>
    </row>
    <row r="419" spans="2:26" x14ac:dyDescent="0.25">
      <c r="B419" s="124"/>
      <c r="C419" s="92"/>
      <c r="D419" s="92"/>
      <c r="E419" s="92"/>
      <c r="F419" s="383"/>
      <c r="G419" s="501"/>
      <c r="H419" s="92"/>
      <c r="I419" s="502"/>
      <c r="J419" s="503"/>
      <c r="K419" s="450"/>
      <c r="L419" s="92"/>
      <c r="M419" s="383"/>
      <c r="N419" s="383"/>
      <c r="O419" s="92"/>
      <c r="P419" s="383"/>
      <c r="Q419" s="92"/>
      <c r="R419" s="504"/>
      <c r="S419" s="450"/>
      <c r="T419" s="92"/>
      <c r="U419" s="383"/>
      <c r="V419" s="383"/>
      <c r="W419" s="92"/>
      <c r="X419" s="478"/>
      <c r="Y419" s="383"/>
      <c r="Z419" s="499" t="str">
        <f>IFERROR(VLOOKUP(_xlfn.NUMBERVALUE(LEFT(Y419,FIND("-",Y419)-1)),A2_SaLi!$B$8:$E$507,4,0),IFERROR(VLOOKUP(LEFT(Y419,FIND("-",Y419)-1),A2_SaLi!$B$8:$E$507,4,0),""))</f>
        <v/>
      </c>
    </row>
    <row r="420" spans="2:26" x14ac:dyDescent="0.25">
      <c r="B420" s="124"/>
      <c r="C420" s="92"/>
      <c r="D420" s="92"/>
      <c r="E420" s="92"/>
      <c r="F420" s="383"/>
      <c r="G420" s="501"/>
      <c r="H420" s="92"/>
      <c r="I420" s="502"/>
      <c r="J420" s="503"/>
      <c r="K420" s="450"/>
      <c r="L420" s="92"/>
      <c r="M420" s="383"/>
      <c r="N420" s="383"/>
      <c r="O420" s="92"/>
      <c r="P420" s="383"/>
      <c r="Q420" s="92"/>
      <c r="R420" s="504"/>
      <c r="S420" s="450"/>
      <c r="T420" s="92"/>
      <c r="U420" s="383"/>
      <c r="V420" s="383"/>
      <c r="W420" s="92"/>
      <c r="X420" s="478"/>
      <c r="Y420" s="383"/>
      <c r="Z420" s="499" t="str">
        <f>IFERROR(VLOOKUP(_xlfn.NUMBERVALUE(LEFT(Y420,FIND("-",Y420)-1)),A2_SaLi!$B$8:$E$507,4,0),IFERROR(VLOOKUP(LEFT(Y420,FIND("-",Y420)-1),A2_SaLi!$B$8:$E$507,4,0),""))</f>
        <v/>
      </c>
    </row>
    <row r="421" spans="2:26" x14ac:dyDescent="0.25">
      <c r="B421" s="124"/>
      <c r="C421" s="92"/>
      <c r="D421" s="92"/>
      <c r="E421" s="92"/>
      <c r="F421" s="383"/>
      <c r="G421" s="501"/>
      <c r="H421" s="92"/>
      <c r="I421" s="502"/>
      <c r="J421" s="503"/>
      <c r="K421" s="450"/>
      <c r="L421" s="92"/>
      <c r="M421" s="383"/>
      <c r="N421" s="383"/>
      <c r="O421" s="92"/>
      <c r="P421" s="383"/>
      <c r="Q421" s="92"/>
      <c r="R421" s="504"/>
      <c r="S421" s="450"/>
      <c r="T421" s="92"/>
      <c r="U421" s="383"/>
      <c r="V421" s="383"/>
      <c r="W421" s="92"/>
      <c r="X421" s="478"/>
      <c r="Y421" s="383"/>
      <c r="Z421" s="499" t="str">
        <f>IFERROR(VLOOKUP(_xlfn.NUMBERVALUE(LEFT(Y421,FIND("-",Y421)-1)),A2_SaLi!$B$8:$E$507,4,0),IFERROR(VLOOKUP(LEFT(Y421,FIND("-",Y421)-1),A2_SaLi!$B$8:$E$507,4,0),""))</f>
        <v/>
      </c>
    </row>
    <row r="422" spans="2:26" x14ac:dyDescent="0.25">
      <c r="B422" s="124"/>
      <c r="C422" s="92"/>
      <c r="D422" s="92"/>
      <c r="E422" s="92"/>
      <c r="F422" s="383"/>
      <c r="G422" s="501"/>
      <c r="H422" s="92"/>
      <c r="I422" s="502"/>
      <c r="J422" s="503"/>
      <c r="K422" s="450"/>
      <c r="L422" s="92"/>
      <c r="M422" s="383"/>
      <c r="N422" s="383"/>
      <c r="O422" s="92"/>
      <c r="P422" s="383"/>
      <c r="Q422" s="92"/>
      <c r="R422" s="504"/>
      <c r="S422" s="450"/>
      <c r="T422" s="92"/>
      <c r="U422" s="383"/>
      <c r="V422" s="383"/>
      <c r="W422" s="92"/>
      <c r="X422" s="478"/>
      <c r="Y422" s="383"/>
      <c r="Z422" s="499" t="str">
        <f>IFERROR(VLOOKUP(_xlfn.NUMBERVALUE(LEFT(Y422,FIND("-",Y422)-1)),A2_SaLi!$B$8:$E$507,4,0),IFERROR(VLOOKUP(LEFT(Y422,FIND("-",Y422)-1),A2_SaLi!$B$8:$E$507,4,0),""))</f>
        <v/>
      </c>
    </row>
    <row r="423" spans="2:26" x14ac:dyDescent="0.25">
      <c r="B423" s="124"/>
      <c r="C423" s="92"/>
      <c r="D423" s="92"/>
      <c r="E423" s="92"/>
      <c r="F423" s="383"/>
      <c r="G423" s="501"/>
      <c r="H423" s="92"/>
      <c r="I423" s="502"/>
      <c r="J423" s="503"/>
      <c r="K423" s="450"/>
      <c r="L423" s="92"/>
      <c r="M423" s="383"/>
      <c r="N423" s="383"/>
      <c r="O423" s="92"/>
      <c r="P423" s="383"/>
      <c r="Q423" s="92"/>
      <c r="R423" s="504"/>
      <c r="S423" s="450"/>
      <c r="T423" s="92"/>
      <c r="U423" s="383"/>
      <c r="V423" s="383"/>
      <c r="W423" s="92"/>
      <c r="X423" s="478"/>
      <c r="Y423" s="383"/>
      <c r="Z423" s="499" t="str">
        <f>IFERROR(VLOOKUP(_xlfn.NUMBERVALUE(LEFT(Y423,FIND("-",Y423)-1)),A2_SaLi!$B$8:$E$507,4,0),IFERROR(VLOOKUP(LEFT(Y423,FIND("-",Y423)-1),A2_SaLi!$B$8:$E$507,4,0),""))</f>
        <v/>
      </c>
    </row>
    <row r="424" spans="2:26" x14ac:dyDescent="0.25">
      <c r="B424" s="124"/>
      <c r="C424" s="92"/>
      <c r="D424" s="92"/>
      <c r="E424" s="92"/>
      <c r="F424" s="383"/>
      <c r="G424" s="501"/>
      <c r="H424" s="92"/>
      <c r="I424" s="502"/>
      <c r="J424" s="503"/>
      <c r="K424" s="450"/>
      <c r="L424" s="92"/>
      <c r="M424" s="383"/>
      <c r="N424" s="383"/>
      <c r="O424" s="92"/>
      <c r="P424" s="383"/>
      <c r="Q424" s="92"/>
      <c r="R424" s="504"/>
      <c r="S424" s="450"/>
      <c r="T424" s="92"/>
      <c r="U424" s="383"/>
      <c r="V424" s="383"/>
      <c r="W424" s="92"/>
      <c r="X424" s="478"/>
      <c r="Y424" s="383"/>
      <c r="Z424" s="499" t="str">
        <f>IFERROR(VLOOKUP(_xlfn.NUMBERVALUE(LEFT(Y424,FIND("-",Y424)-1)),A2_SaLi!$B$8:$E$507,4,0),IFERROR(VLOOKUP(LEFT(Y424,FIND("-",Y424)-1),A2_SaLi!$B$8:$E$507,4,0),""))</f>
        <v/>
      </c>
    </row>
    <row r="425" spans="2:26" x14ac:dyDescent="0.25">
      <c r="B425" s="124"/>
      <c r="C425" s="92"/>
      <c r="D425" s="92"/>
      <c r="E425" s="92"/>
      <c r="F425" s="383"/>
      <c r="G425" s="501"/>
      <c r="H425" s="92"/>
      <c r="I425" s="502"/>
      <c r="J425" s="503"/>
      <c r="K425" s="450"/>
      <c r="L425" s="92"/>
      <c r="M425" s="383"/>
      <c r="N425" s="383"/>
      <c r="O425" s="92"/>
      <c r="P425" s="383"/>
      <c r="Q425" s="92"/>
      <c r="R425" s="504"/>
      <c r="S425" s="450"/>
      <c r="T425" s="92"/>
      <c r="U425" s="383"/>
      <c r="V425" s="383"/>
      <c r="W425" s="92"/>
      <c r="X425" s="478"/>
      <c r="Y425" s="383"/>
      <c r="Z425" s="499" t="str">
        <f>IFERROR(VLOOKUP(_xlfn.NUMBERVALUE(LEFT(Y425,FIND("-",Y425)-1)),A2_SaLi!$B$8:$E$507,4,0),IFERROR(VLOOKUP(LEFT(Y425,FIND("-",Y425)-1),A2_SaLi!$B$8:$E$507,4,0),""))</f>
        <v/>
      </c>
    </row>
    <row r="426" spans="2:26" x14ac:dyDescent="0.25">
      <c r="B426" s="124"/>
      <c r="C426" s="92"/>
      <c r="D426" s="92"/>
      <c r="E426" s="92"/>
      <c r="F426" s="383"/>
      <c r="G426" s="501"/>
      <c r="H426" s="92"/>
      <c r="I426" s="502"/>
      <c r="J426" s="503"/>
      <c r="K426" s="450"/>
      <c r="L426" s="92"/>
      <c r="M426" s="383"/>
      <c r="N426" s="383"/>
      <c r="O426" s="92"/>
      <c r="P426" s="383"/>
      <c r="Q426" s="92"/>
      <c r="R426" s="504"/>
      <c r="S426" s="450"/>
      <c r="T426" s="92"/>
      <c r="U426" s="383"/>
      <c r="V426" s="383"/>
      <c r="W426" s="92"/>
      <c r="X426" s="478"/>
      <c r="Y426" s="383"/>
      <c r="Z426" s="499" t="str">
        <f>IFERROR(VLOOKUP(_xlfn.NUMBERVALUE(LEFT(Y426,FIND("-",Y426)-1)),A2_SaLi!$B$8:$E$507,4,0),IFERROR(VLOOKUP(LEFT(Y426,FIND("-",Y426)-1),A2_SaLi!$B$8:$E$507,4,0),""))</f>
        <v/>
      </c>
    </row>
    <row r="427" spans="2:26" x14ac:dyDescent="0.25">
      <c r="B427" s="124"/>
      <c r="C427" s="92"/>
      <c r="D427" s="92"/>
      <c r="E427" s="92"/>
      <c r="F427" s="383"/>
      <c r="G427" s="501"/>
      <c r="H427" s="92"/>
      <c r="I427" s="502"/>
      <c r="J427" s="503"/>
      <c r="K427" s="450"/>
      <c r="L427" s="92"/>
      <c r="M427" s="383"/>
      <c r="N427" s="383"/>
      <c r="O427" s="92"/>
      <c r="P427" s="383"/>
      <c r="Q427" s="92"/>
      <c r="R427" s="504"/>
      <c r="S427" s="450"/>
      <c r="T427" s="92"/>
      <c r="U427" s="383"/>
      <c r="V427" s="383"/>
      <c r="W427" s="92"/>
      <c r="X427" s="478"/>
      <c r="Y427" s="383"/>
      <c r="Z427" s="499" t="str">
        <f>IFERROR(VLOOKUP(_xlfn.NUMBERVALUE(LEFT(Y427,FIND("-",Y427)-1)),A2_SaLi!$B$8:$E$507,4,0),IFERROR(VLOOKUP(LEFT(Y427,FIND("-",Y427)-1),A2_SaLi!$B$8:$E$507,4,0),""))</f>
        <v/>
      </c>
    </row>
    <row r="428" spans="2:26" x14ac:dyDescent="0.25">
      <c r="B428" s="124"/>
      <c r="C428" s="92"/>
      <c r="D428" s="92"/>
      <c r="E428" s="92"/>
      <c r="F428" s="383"/>
      <c r="G428" s="501"/>
      <c r="H428" s="92"/>
      <c r="I428" s="502"/>
      <c r="J428" s="503"/>
      <c r="K428" s="450"/>
      <c r="L428" s="92"/>
      <c r="M428" s="383"/>
      <c r="N428" s="383"/>
      <c r="O428" s="92"/>
      <c r="P428" s="383"/>
      <c r="Q428" s="92"/>
      <c r="R428" s="504"/>
      <c r="S428" s="450"/>
      <c r="T428" s="92"/>
      <c r="U428" s="383"/>
      <c r="V428" s="383"/>
      <c r="W428" s="92"/>
      <c r="X428" s="478"/>
      <c r="Y428" s="383"/>
      <c r="Z428" s="499" t="str">
        <f>IFERROR(VLOOKUP(_xlfn.NUMBERVALUE(LEFT(Y428,FIND("-",Y428)-1)),A2_SaLi!$B$8:$E$507,4,0),IFERROR(VLOOKUP(LEFT(Y428,FIND("-",Y428)-1),A2_SaLi!$B$8:$E$507,4,0),""))</f>
        <v/>
      </c>
    </row>
    <row r="429" spans="2:26" x14ac:dyDescent="0.25">
      <c r="B429" s="124"/>
      <c r="C429" s="92"/>
      <c r="D429" s="92"/>
      <c r="E429" s="92"/>
      <c r="F429" s="383"/>
      <c r="G429" s="501"/>
      <c r="H429" s="92"/>
      <c r="I429" s="502"/>
      <c r="J429" s="503"/>
      <c r="K429" s="450"/>
      <c r="L429" s="92"/>
      <c r="M429" s="383"/>
      <c r="N429" s="383"/>
      <c r="O429" s="92"/>
      <c r="P429" s="383"/>
      <c r="Q429" s="92"/>
      <c r="R429" s="504"/>
      <c r="S429" s="450"/>
      <c r="T429" s="92"/>
      <c r="U429" s="383"/>
      <c r="V429" s="383"/>
      <c r="W429" s="92"/>
      <c r="X429" s="478"/>
      <c r="Y429" s="383"/>
      <c r="Z429" s="499" t="str">
        <f>IFERROR(VLOOKUP(_xlfn.NUMBERVALUE(LEFT(Y429,FIND("-",Y429)-1)),A2_SaLi!$B$8:$E$507,4,0),IFERROR(VLOOKUP(LEFT(Y429,FIND("-",Y429)-1),A2_SaLi!$B$8:$E$507,4,0),""))</f>
        <v/>
      </c>
    </row>
    <row r="430" spans="2:26" x14ac:dyDescent="0.25">
      <c r="B430" s="124"/>
      <c r="C430" s="92"/>
      <c r="D430" s="92"/>
      <c r="E430" s="92"/>
      <c r="F430" s="383"/>
      <c r="G430" s="501"/>
      <c r="H430" s="92"/>
      <c r="I430" s="502"/>
      <c r="J430" s="503"/>
      <c r="K430" s="450"/>
      <c r="L430" s="92"/>
      <c r="M430" s="383"/>
      <c r="N430" s="383"/>
      <c r="O430" s="92"/>
      <c r="P430" s="383"/>
      <c r="Q430" s="92"/>
      <c r="R430" s="504"/>
      <c r="S430" s="450"/>
      <c r="T430" s="92"/>
      <c r="U430" s="383"/>
      <c r="V430" s="383"/>
      <c r="W430" s="92"/>
      <c r="X430" s="478"/>
      <c r="Y430" s="383"/>
      <c r="Z430" s="499" t="str">
        <f>IFERROR(VLOOKUP(_xlfn.NUMBERVALUE(LEFT(Y430,FIND("-",Y430)-1)),A2_SaLi!$B$8:$E$507,4,0),IFERROR(VLOOKUP(LEFT(Y430,FIND("-",Y430)-1),A2_SaLi!$B$8:$E$507,4,0),""))</f>
        <v/>
      </c>
    </row>
    <row r="431" spans="2:26" x14ac:dyDescent="0.25">
      <c r="B431" s="124"/>
      <c r="C431" s="92"/>
      <c r="D431" s="92"/>
      <c r="E431" s="92"/>
      <c r="F431" s="383"/>
      <c r="G431" s="501"/>
      <c r="H431" s="92"/>
      <c r="I431" s="502"/>
      <c r="J431" s="503"/>
      <c r="K431" s="450"/>
      <c r="L431" s="92"/>
      <c r="M431" s="383"/>
      <c r="N431" s="383"/>
      <c r="O431" s="92"/>
      <c r="P431" s="383"/>
      <c r="Q431" s="92"/>
      <c r="R431" s="504"/>
      <c r="S431" s="450"/>
      <c r="T431" s="92"/>
      <c r="U431" s="383"/>
      <c r="V431" s="383"/>
      <c r="W431" s="92"/>
      <c r="X431" s="478"/>
      <c r="Y431" s="383"/>
      <c r="Z431" s="499" t="str">
        <f>IFERROR(VLOOKUP(_xlfn.NUMBERVALUE(LEFT(Y431,FIND("-",Y431)-1)),A2_SaLi!$B$8:$E$507,4,0),IFERROR(VLOOKUP(LEFT(Y431,FIND("-",Y431)-1),A2_SaLi!$B$8:$E$507,4,0),""))</f>
        <v/>
      </c>
    </row>
    <row r="432" spans="2:26" x14ac:dyDescent="0.25">
      <c r="B432" s="124"/>
      <c r="C432" s="92"/>
      <c r="D432" s="92"/>
      <c r="E432" s="92"/>
      <c r="F432" s="383"/>
      <c r="G432" s="501"/>
      <c r="H432" s="92"/>
      <c r="I432" s="502"/>
      <c r="J432" s="503"/>
      <c r="K432" s="450"/>
      <c r="L432" s="92"/>
      <c r="M432" s="383"/>
      <c r="N432" s="383"/>
      <c r="O432" s="92"/>
      <c r="P432" s="383"/>
      <c r="Q432" s="92"/>
      <c r="R432" s="504"/>
      <c r="S432" s="450"/>
      <c r="T432" s="92"/>
      <c r="U432" s="383"/>
      <c r="V432" s="383"/>
      <c r="W432" s="92"/>
      <c r="X432" s="478"/>
      <c r="Y432" s="383"/>
      <c r="Z432" s="499" t="str">
        <f>IFERROR(VLOOKUP(_xlfn.NUMBERVALUE(LEFT(Y432,FIND("-",Y432)-1)),A2_SaLi!$B$8:$E$507,4,0),IFERROR(VLOOKUP(LEFT(Y432,FIND("-",Y432)-1),A2_SaLi!$B$8:$E$507,4,0),""))</f>
        <v/>
      </c>
    </row>
    <row r="433" spans="2:26" x14ac:dyDescent="0.25">
      <c r="B433" s="124"/>
      <c r="C433" s="92"/>
      <c r="D433" s="92"/>
      <c r="E433" s="92"/>
      <c r="F433" s="383"/>
      <c r="G433" s="501"/>
      <c r="H433" s="92"/>
      <c r="I433" s="502"/>
      <c r="J433" s="503"/>
      <c r="K433" s="450"/>
      <c r="L433" s="92"/>
      <c r="M433" s="383"/>
      <c r="N433" s="383"/>
      <c r="O433" s="92"/>
      <c r="P433" s="383"/>
      <c r="Q433" s="92"/>
      <c r="R433" s="504"/>
      <c r="S433" s="450"/>
      <c r="T433" s="92"/>
      <c r="U433" s="383"/>
      <c r="V433" s="383"/>
      <c r="W433" s="92"/>
      <c r="X433" s="478"/>
      <c r="Y433" s="383"/>
      <c r="Z433" s="499" t="str">
        <f>IFERROR(VLOOKUP(_xlfn.NUMBERVALUE(LEFT(Y433,FIND("-",Y433)-1)),A2_SaLi!$B$8:$E$507,4,0),IFERROR(VLOOKUP(LEFT(Y433,FIND("-",Y433)-1),A2_SaLi!$B$8:$E$507,4,0),""))</f>
        <v/>
      </c>
    </row>
    <row r="434" spans="2:26" x14ac:dyDescent="0.25">
      <c r="B434" s="124"/>
      <c r="C434" s="92"/>
      <c r="D434" s="92"/>
      <c r="E434" s="92"/>
      <c r="F434" s="383"/>
      <c r="G434" s="501"/>
      <c r="H434" s="92"/>
      <c r="I434" s="502"/>
      <c r="J434" s="503"/>
      <c r="K434" s="450"/>
      <c r="L434" s="92"/>
      <c r="M434" s="383"/>
      <c r="N434" s="383"/>
      <c r="O434" s="92"/>
      <c r="P434" s="383"/>
      <c r="Q434" s="92"/>
      <c r="R434" s="504"/>
      <c r="S434" s="450"/>
      <c r="T434" s="92"/>
      <c r="U434" s="383"/>
      <c r="V434" s="383"/>
      <c r="W434" s="92"/>
      <c r="X434" s="478"/>
      <c r="Y434" s="383"/>
      <c r="Z434" s="499" t="str">
        <f>IFERROR(VLOOKUP(_xlfn.NUMBERVALUE(LEFT(Y434,FIND("-",Y434)-1)),A2_SaLi!$B$8:$E$507,4,0),IFERROR(VLOOKUP(LEFT(Y434,FIND("-",Y434)-1),A2_SaLi!$B$8:$E$507,4,0),""))</f>
        <v/>
      </c>
    </row>
    <row r="435" spans="2:26" x14ac:dyDescent="0.25">
      <c r="B435" s="124"/>
      <c r="C435" s="92"/>
      <c r="D435" s="92"/>
      <c r="E435" s="92"/>
      <c r="F435" s="383"/>
      <c r="G435" s="501"/>
      <c r="H435" s="92"/>
      <c r="I435" s="502"/>
      <c r="J435" s="503"/>
      <c r="K435" s="450"/>
      <c r="L435" s="92"/>
      <c r="M435" s="383"/>
      <c r="N435" s="383"/>
      <c r="O435" s="92"/>
      <c r="P435" s="383"/>
      <c r="Q435" s="92"/>
      <c r="R435" s="504"/>
      <c r="S435" s="450"/>
      <c r="T435" s="92"/>
      <c r="U435" s="383"/>
      <c r="V435" s="383"/>
      <c r="W435" s="92"/>
      <c r="X435" s="478"/>
      <c r="Y435" s="383"/>
      <c r="Z435" s="499" t="str">
        <f>IFERROR(VLOOKUP(_xlfn.NUMBERVALUE(LEFT(Y435,FIND("-",Y435)-1)),A2_SaLi!$B$8:$E$507,4,0),IFERROR(VLOOKUP(LEFT(Y435,FIND("-",Y435)-1),A2_SaLi!$B$8:$E$507,4,0),""))</f>
        <v/>
      </c>
    </row>
    <row r="436" spans="2:26" x14ac:dyDescent="0.25">
      <c r="B436" s="124"/>
      <c r="C436" s="92"/>
      <c r="D436" s="92"/>
      <c r="E436" s="92"/>
      <c r="F436" s="383"/>
      <c r="G436" s="501"/>
      <c r="H436" s="92"/>
      <c r="I436" s="502"/>
      <c r="J436" s="503"/>
      <c r="K436" s="450"/>
      <c r="L436" s="92"/>
      <c r="M436" s="383"/>
      <c r="N436" s="383"/>
      <c r="O436" s="92"/>
      <c r="P436" s="383"/>
      <c r="Q436" s="92"/>
      <c r="R436" s="504"/>
      <c r="S436" s="450"/>
      <c r="T436" s="92"/>
      <c r="U436" s="383"/>
      <c r="V436" s="383"/>
      <c r="W436" s="92"/>
      <c r="X436" s="478"/>
      <c r="Y436" s="383"/>
      <c r="Z436" s="499" t="str">
        <f>IFERROR(VLOOKUP(_xlfn.NUMBERVALUE(LEFT(Y436,FIND("-",Y436)-1)),A2_SaLi!$B$8:$E$507,4,0),IFERROR(VLOOKUP(LEFT(Y436,FIND("-",Y436)-1),A2_SaLi!$B$8:$E$507,4,0),""))</f>
        <v/>
      </c>
    </row>
    <row r="437" spans="2:26" x14ac:dyDescent="0.25">
      <c r="B437" s="124"/>
      <c r="C437" s="92"/>
      <c r="D437" s="92"/>
      <c r="E437" s="92"/>
      <c r="F437" s="383"/>
      <c r="G437" s="501"/>
      <c r="H437" s="92"/>
      <c r="I437" s="502"/>
      <c r="J437" s="503"/>
      <c r="K437" s="450"/>
      <c r="L437" s="92"/>
      <c r="M437" s="383"/>
      <c r="N437" s="383"/>
      <c r="O437" s="92"/>
      <c r="P437" s="383"/>
      <c r="Q437" s="92"/>
      <c r="R437" s="504"/>
      <c r="S437" s="450"/>
      <c r="T437" s="92"/>
      <c r="U437" s="383"/>
      <c r="V437" s="383"/>
      <c r="W437" s="92"/>
      <c r="X437" s="478"/>
      <c r="Y437" s="383"/>
      <c r="Z437" s="499" t="str">
        <f>IFERROR(VLOOKUP(_xlfn.NUMBERVALUE(LEFT(Y437,FIND("-",Y437)-1)),A2_SaLi!$B$8:$E$507,4,0),IFERROR(VLOOKUP(LEFT(Y437,FIND("-",Y437)-1),A2_SaLi!$B$8:$E$507,4,0),""))</f>
        <v/>
      </c>
    </row>
    <row r="438" spans="2:26" x14ac:dyDescent="0.25">
      <c r="B438" s="124"/>
      <c r="C438" s="92"/>
      <c r="D438" s="92"/>
      <c r="E438" s="92"/>
      <c r="F438" s="383"/>
      <c r="G438" s="501"/>
      <c r="H438" s="92"/>
      <c r="I438" s="502"/>
      <c r="J438" s="503"/>
      <c r="K438" s="450"/>
      <c r="L438" s="92"/>
      <c r="M438" s="383"/>
      <c r="N438" s="383"/>
      <c r="O438" s="92"/>
      <c r="P438" s="383"/>
      <c r="Q438" s="92"/>
      <c r="R438" s="504"/>
      <c r="S438" s="450"/>
      <c r="T438" s="92"/>
      <c r="U438" s="383"/>
      <c r="V438" s="383"/>
      <c r="W438" s="92"/>
      <c r="X438" s="478"/>
      <c r="Y438" s="383"/>
      <c r="Z438" s="499" t="str">
        <f>IFERROR(VLOOKUP(_xlfn.NUMBERVALUE(LEFT(Y438,FIND("-",Y438)-1)),A2_SaLi!$B$8:$E$507,4,0),IFERROR(VLOOKUP(LEFT(Y438,FIND("-",Y438)-1),A2_SaLi!$B$8:$E$507,4,0),""))</f>
        <v/>
      </c>
    </row>
    <row r="439" spans="2:26" x14ac:dyDescent="0.25">
      <c r="B439" s="124"/>
      <c r="C439" s="92"/>
      <c r="D439" s="92"/>
      <c r="E439" s="92"/>
      <c r="F439" s="383"/>
      <c r="G439" s="501"/>
      <c r="H439" s="92"/>
      <c r="I439" s="502"/>
      <c r="J439" s="503"/>
      <c r="K439" s="450"/>
      <c r="L439" s="92"/>
      <c r="M439" s="383"/>
      <c r="N439" s="383"/>
      <c r="O439" s="92"/>
      <c r="P439" s="383"/>
      <c r="Q439" s="92"/>
      <c r="R439" s="504"/>
      <c r="S439" s="450"/>
      <c r="T439" s="92"/>
      <c r="U439" s="383"/>
      <c r="V439" s="383"/>
      <c r="W439" s="92"/>
      <c r="X439" s="478"/>
      <c r="Y439" s="383"/>
      <c r="Z439" s="499" t="str">
        <f>IFERROR(VLOOKUP(_xlfn.NUMBERVALUE(LEFT(Y439,FIND("-",Y439)-1)),A2_SaLi!$B$8:$E$507,4,0),IFERROR(VLOOKUP(LEFT(Y439,FIND("-",Y439)-1),A2_SaLi!$B$8:$E$507,4,0),""))</f>
        <v/>
      </c>
    </row>
    <row r="440" spans="2:26" x14ac:dyDescent="0.25">
      <c r="B440" s="124"/>
      <c r="C440" s="92"/>
      <c r="D440" s="92"/>
      <c r="E440" s="92"/>
      <c r="F440" s="383"/>
      <c r="G440" s="501"/>
      <c r="H440" s="92"/>
      <c r="I440" s="502"/>
      <c r="J440" s="503"/>
      <c r="K440" s="450"/>
      <c r="L440" s="92"/>
      <c r="M440" s="383"/>
      <c r="N440" s="383"/>
      <c r="O440" s="92"/>
      <c r="P440" s="383"/>
      <c r="Q440" s="92"/>
      <c r="R440" s="504"/>
      <c r="S440" s="450"/>
      <c r="T440" s="92"/>
      <c r="U440" s="383"/>
      <c r="V440" s="383"/>
      <c r="W440" s="92"/>
      <c r="X440" s="478"/>
      <c r="Y440" s="383"/>
      <c r="Z440" s="499" t="str">
        <f>IFERROR(VLOOKUP(_xlfn.NUMBERVALUE(LEFT(Y440,FIND("-",Y440)-1)),A2_SaLi!$B$8:$E$507,4,0),IFERROR(VLOOKUP(LEFT(Y440,FIND("-",Y440)-1),A2_SaLi!$B$8:$E$507,4,0),""))</f>
        <v/>
      </c>
    </row>
    <row r="441" spans="2:26" x14ac:dyDescent="0.25">
      <c r="B441" s="124"/>
      <c r="C441" s="92"/>
      <c r="D441" s="92"/>
      <c r="E441" s="92"/>
      <c r="F441" s="383"/>
      <c r="G441" s="501"/>
      <c r="H441" s="92"/>
      <c r="I441" s="502"/>
      <c r="J441" s="503"/>
      <c r="K441" s="450"/>
      <c r="L441" s="92"/>
      <c r="M441" s="383"/>
      <c r="N441" s="383"/>
      <c r="O441" s="92"/>
      <c r="P441" s="383"/>
      <c r="Q441" s="92"/>
      <c r="R441" s="504"/>
      <c r="S441" s="450"/>
      <c r="T441" s="92"/>
      <c r="U441" s="383"/>
      <c r="V441" s="383"/>
      <c r="W441" s="92"/>
      <c r="X441" s="478"/>
      <c r="Y441" s="383"/>
      <c r="Z441" s="499" t="str">
        <f>IFERROR(VLOOKUP(_xlfn.NUMBERVALUE(LEFT(Y441,FIND("-",Y441)-1)),A2_SaLi!$B$8:$E$507,4,0),IFERROR(VLOOKUP(LEFT(Y441,FIND("-",Y441)-1),A2_SaLi!$B$8:$E$507,4,0),""))</f>
        <v/>
      </c>
    </row>
    <row r="442" spans="2:26" x14ac:dyDescent="0.25">
      <c r="B442" s="124"/>
      <c r="C442" s="92"/>
      <c r="D442" s="92"/>
      <c r="E442" s="92"/>
      <c r="F442" s="383"/>
      <c r="G442" s="501"/>
      <c r="H442" s="92"/>
      <c r="I442" s="502"/>
      <c r="J442" s="503"/>
      <c r="K442" s="450"/>
      <c r="L442" s="92"/>
      <c r="M442" s="383"/>
      <c r="N442" s="383"/>
      <c r="O442" s="92"/>
      <c r="P442" s="383"/>
      <c r="Q442" s="92"/>
      <c r="R442" s="504"/>
      <c r="S442" s="450"/>
      <c r="T442" s="92"/>
      <c r="U442" s="383"/>
      <c r="V442" s="383"/>
      <c r="W442" s="92"/>
      <c r="X442" s="478"/>
      <c r="Y442" s="383"/>
      <c r="Z442" s="499" t="str">
        <f>IFERROR(VLOOKUP(_xlfn.NUMBERVALUE(LEFT(Y442,FIND("-",Y442)-1)),A2_SaLi!$B$8:$E$507,4,0),IFERROR(VLOOKUP(LEFT(Y442,FIND("-",Y442)-1),A2_SaLi!$B$8:$E$507,4,0),""))</f>
        <v/>
      </c>
    </row>
    <row r="443" spans="2:26" x14ac:dyDescent="0.25">
      <c r="B443" s="124"/>
      <c r="C443" s="92"/>
      <c r="D443" s="92"/>
      <c r="E443" s="92"/>
      <c r="F443" s="383"/>
      <c r="G443" s="501"/>
      <c r="H443" s="92"/>
      <c r="I443" s="502"/>
      <c r="J443" s="503"/>
      <c r="K443" s="450"/>
      <c r="L443" s="92"/>
      <c r="M443" s="383"/>
      <c r="N443" s="383"/>
      <c r="O443" s="92"/>
      <c r="P443" s="383"/>
      <c r="Q443" s="92"/>
      <c r="R443" s="504"/>
      <c r="S443" s="450"/>
      <c r="T443" s="92"/>
      <c r="U443" s="383"/>
      <c r="V443" s="383"/>
      <c r="W443" s="92"/>
      <c r="X443" s="478"/>
      <c r="Y443" s="383"/>
      <c r="Z443" s="499" t="str">
        <f>IFERROR(VLOOKUP(_xlfn.NUMBERVALUE(LEFT(Y443,FIND("-",Y443)-1)),A2_SaLi!$B$8:$E$507,4,0),IFERROR(VLOOKUP(LEFT(Y443,FIND("-",Y443)-1),A2_SaLi!$B$8:$E$507,4,0),""))</f>
        <v/>
      </c>
    </row>
    <row r="444" spans="2:26" x14ac:dyDescent="0.25">
      <c r="B444" s="124"/>
      <c r="C444" s="92"/>
      <c r="D444" s="92"/>
      <c r="E444" s="92"/>
      <c r="F444" s="383"/>
      <c r="G444" s="501"/>
      <c r="H444" s="92"/>
      <c r="I444" s="502"/>
      <c r="J444" s="503"/>
      <c r="K444" s="450"/>
      <c r="L444" s="92"/>
      <c r="M444" s="383"/>
      <c r="N444" s="383"/>
      <c r="O444" s="92"/>
      <c r="P444" s="383"/>
      <c r="Q444" s="92"/>
      <c r="R444" s="504"/>
      <c r="S444" s="450"/>
      <c r="T444" s="92"/>
      <c r="U444" s="383"/>
      <c r="V444" s="383"/>
      <c r="W444" s="92"/>
      <c r="X444" s="478"/>
      <c r="Y444" s="383"/>
      <c r="Z444" s="499" t="str">
        <f>IFERROR(VLOOKUP(_xlfn.NUMBERVALUE(LEFT(Y444,FIND("-",Y444)-1)),A2_SaLi!$B$8:$E$507,4,0),IFERROR(VLOOKUP(LEFT(Y444,FIND("-",Y444)-1),A2_SaLi!$B$8:$E$507,4,0),""))</f>
        <v/>
      </c>
    </row>
    <row r="445" spans="2:26" x14ac:dyDescent="0.25">
      <c r="B445" s="124"/>
      <c r="C445" s="92"/>
      <c r="D445" s="92"/>
      <c r="E445" s="92"/>
      <c r="F445" s="383"/>
      <c r="G445" s="501"/>
      <c r="H445" s="92"/>
      <c r="I445" s="502"/>
      <c r="J445" s="503"/>
      <c r="K445" s="450"/>
      <c r="L445" s="92"/>
      <c r="M445" s="383"/>
      <c r="N445" s="383"/>
      <c r="O445" s="92"/>
      <c r="P445" s="383"/>
      <c r="Q445" s="92"/>
      <c r="R445" s="504"/>
      <c r="S445" s="450"/>
      <c r="T445" s="92"/>
      <c r="U445" s="383"/>
      <c r="V445" s="383"/>
      <c r="W445" s="92"/>
      <c r="X445" s="478"/>
      <c r="Y445" s="383"/>
      <c r="Z445" s="499" t="str">
        <f>IFERROR(VLOOKUP(_xlfn.NUMBERVALUE(LEFT(Y445,FIND("-",Y445)-1)),A2_SaLi!$B$8:$E$507,4,0),IFERROR(VLOOKUP(LEFT(Y445,FIND("-",Y445)-1),A2_SaLi!$B$8:$E$507,4,0),""))</f>
        <v/>
      </c>
    </row>
    <row r="446" spans="2:26" x14ac:dyDescent="0.25">
      <c r="B446" s="124"/>
      <c r="C446" s="92"/>
      <c r="D446" s="92"/>
      <c r="E446" s="92"/>
      <c r="F446" s="383"/>
      <c r="G446" s="501"/>
      <c r="H446" s="92"/>
      <c r="I446" s="502"/>
      <c r="J446" s="503"/>
      <c r="K446" s="450"/>
      <c r="L446" s="92"/>
      <c r="M446" s="383"/>
      <c r="N446" s="383"/>
      <c r="O446" s="92"/>
      <c r="P446" s="383"/>
      <c r="Q446" s="92"/>
      <c r="R446" s="504"/>
      <c r="S446" s="450"/>
      <c r="T446" s="92"/>
      <c r="U446" s="383"/>
      <c r="V446" s="383"/>
      <c r="W446" s="92"/>
      <c r="X446" s="478"/>
      <c r="Y446" s="383"/>
      <c r="Z446" s="499" t="str">
        <f>IFERROR(VLOOKUP(_xlfn.NUMBERVALUE(LEFT(Y446,FIND("-",Y446)-1)),A2_SaLi!$B$8:$E$507,4,0),IFERROR(VLOOKUP(LEFT(Y446,FIND("-",Y446)-1),A2_SaLi!$B$8:$E$507,4,0),""))</f>
        <v/>
      </c>
    </row>
    <row r="447" spans="2:26" x14ac:dyDescent="0.25">
      <c r="B447" s="124"/>
      <c r="C447" s="92"/>
      <c r="D447" s="92"/>
      <c r="E447" s="92"/>
      <c r="F447" s="383"/>
      <c r="G447" s="501"/>
      <c r="H447" s="92"/>
      <c r="I447" s="502"/>
      <c r="J447" s="503"/>
      <c r="K447" s="450"/>
      <c r="L447" s="92"/>
      <c r="M447" s="383"/>
      <c r="N447" s="383"/>
      <c r="O447" s="92"/>
      <c r="P447" s="383"/>
      <c r="Q447" s="92"/>
      <c r="R447" s="504"/>
      <c r="S447" s="450"/>
      <c r="T447" s="92"/>
      <c r="U447" s="383"/>
      <c r="V447" s="383"/>
      <c r="W447" s="92"/>
      <c r="X447" s="478"/>
      <c r="Y447" s="383"/>
      <c r="Z447" s="499" t="str">
        <f>IFERROR(VLOOKUP(_xlfn.NUMBERVALUE(LEFT(Y447,FIND("-",Y447)-1)),A2_SaLi!$B$8:$E$507,4,0),IFERROR(VLOOKUP(LEFT(Y447,FIND("-",Y447)-1),A2_SaLi!$B$8:$E$507,4,0),""))</f>
        <v/>
      </c>
    </row>
    <row r="448" spans="2:26" x14ac:dyDescent="0.25">
      <c r="B448" s="124"/>
      <c r="C448" s="92"/>
      <c r="D448" s="92"/>
      <c r="E448" s="92"/>
      <c r="F448" s="383"/>
      <c r="G448" s="501"/>
      <c r="H448" s="92"/>
      <c r="I448" s="502"/>
      <c r="J448" s="503"/>
      <c r="K448" s="450"/>
      <c r="L448" s="92"/>
      <c r="M448" s="383"/>
      <c r="N448" s="383"/>
      <c r="O448" s="92"/>
      <c r="P448" s="383"/>
      <c r="Q448" s="92"/>
      <c r="R448" s="504"/>
      <c r="S448" s="450"/>
      <c r="T448" s="92"/>
      <c r="U448" s="383"/>
      <c r="V448" s="383"/>
      <c r="W448" s="92"/>
      <c r="X448" s="478"/>
      <c r="Y448" s="383"/>
      <c r="Z448" s="499" t="str">
        <f>IFERROR(VLOOKUP(_xlfn.NUMBERVALUE(LEFT(Y448,FIND("-",Y448)-1)),A2_SaLi!$B$8:$E$507,4,0),IFERROR(VLOOKUP(LEFT(Y448,FIND("-",Y448)-1),A2_SaLi!$B$8:$E$507,4,0),""))</f>
        <v/>
      </c>
    </row>
    <row r="449" spans="2:26" x14ac:dyDescent="0.25">
      <c r="B449" s="124"/>
      <c r="C449" s="92"/>
      <c r="D449" s="92"/>
      <c r="E449" s="92"/>
      <c r="F449" s="383"/>
      <c r="G449" s="501"/>
      <c r="H449" s="92"/>
      <c r="I449" s="502"/>
      <c r="J449" s="503"/>
      <c r="K449" s="450"/>
      <c r="L449" s="92"/>
      <c r="M449" s="383"/>
      <c r="N449" s="383"/>
      <c r="O449" s="92"/>
      <c r="P449" s="383"/>
      <c r="Q449" s="92"/>
      <c r="R449" s="504"/>
      <c r="S449" s="450"/>
      <c r="T449" s="92"/>
      <c r="U449" s="383"/>
      <c r="V449" s="383"/>
      <c r="W449" s="92"/>
      <c r="X449" s="478"/>
      <c r="Y449" s="383"/>
      <c r="Z449" s="499" t="str">
        <f>IFERROR(VLOOKUP(_xlfn.NUMBERVALUE(LEFT(Y449,FIND("-",Y449)-1)),A2_SaLi!$B$8:$E$507,4,0),IFERROR(VLOOKUP(LEFT(Y449,FIND("-",Y449)-1),A2_SaLi!$B$8:$E$507,4,0),""))</f>
        <v/>
      </c>
    </row>
    <row r="450" spans="2:26" x14ac:dyDescent="0.25">
      <c r="B450" s="124"/>
      <c r="C450" s="92"/>
      <c r="D450" s="92"/>
      <c r="E450" s="92"/>
      <c r="F450" s="383"/>
      <c r="G450" s="501"/>
      <c r="H450" s="92"/>
      <c r="I450" s="502"/>
      <c r="J450" s="503"/>
      <c r="K450" s="450"/>
      <c r="L450" s="92"/>
      <c r="M450" s="383"/>
      <c r="N450" s="383"/>
      <c r="O450" s="92"/>
      <c r="P450" s="383"/>
      <c r="Q450" s="92"/>
      <c r="R450" s="504"/>
      <c r="S450" s="450"/>
      <c r="T450" s="92"/>
      <c r="U450" s="383"/>
      <c r="V450" s="383"/>
      <c r="W450" s="92"/>
      <c r="X450" s="478"/>
      <c r="Y450" s="383"/>
      <c r="Z450" s="499" t="str">
        <f>IFERROR(VLOOKUP(_xlfn.NUMBERVALUE(LEFT(Y450,FIND("-",Y450)-1)),A2_SaLi!$B$8:$E$507,4,0),IFERROR(VLOOKUP(LEFT(Y450,FIND("-",Y450)-1),A2_SaLi!$B$8:$E$507,4,0),""))</f>
        <v/>
      </c>
    </row>
    <row r="451" spans="2:26" x14ac:dyDescent="0.25">
      <c r="B451" s="124"/>
      <c r="C451" s="92"/>
      <c r="D451" s="92"/>
      <c r="E451" s="92"/>
      <c r="F451" s="383"/>
      <c r="G451" s="501"/>
      <c r="H451" s="92"/>
      <c r="I451" s="502"/>
      <c r="J451" s="503"/>
      <c r="K451" s="450"/>
      <c r="L451" s="92"/>
      <c r="M451" s="383"/>
      <c r="N451" s="383"/>
      <c r="O451" s="92"/>
      <c r="P451" s="383"/>
      <c r="Q451" s="92"/>
      <c r="R451" s="504"/>
      <c r="S451" s="450"/>
      <c r="T451" s="92"/>
      <c r="U451" s="383"/>
      <c r="V451" s="383"/>
      <c r="W451" s="92"/>
      <c r="X451" s="478"/>
      <c r="Y451" s="383"/>
      <c r="Z451" s="499" t="str">
        <f>IFERROR(VLOOKUP(_xlfn.NUMBERVALUE(LEFT(Y451,FIND("-",Y451)-1)),A2_SaLi!$B$8:$E$507,4,0),IFERROR(VLOOKUP(LEFT(Y451,FIND("-",Y451)-1),A2_SaLi!$B$8:$E$507,4,0),""))</f>
        <v/>
      </c>
    </row>
    <row r="452" spans="2:26" x14ac:dyDescent="0.25">
      <c r="B452" s="124"/>
      <c r="C452" s="92"/>
      <c r="D452" s="92"/>
      <c r="E452" s="92"/>
      <c r="F452" s="383"/>
      <c r="G452" s="501"/>
      <c r="H452" s="92"/>
      <c r="I452" s="502"/>
      <c r="J452" s="503"/>
      <c r="K452" s="450"/>
      <c r="L452" s="92"/>
      <c r="M452" s="383"/>
      <c r="N452" s="383"/>
      <c r="O452" s="92"/>
      <c r="P452" s="383"/>
      <c r="Q452" s="92"/>
      <c r="R452" s="504"/>
      <c r="S452" s="450"/>
      <c r="T452" s="92"/>
      <c r="U452" s="383"/>
      <c r="V452" s="383"/>
      <c r="W452" s="92"/>
      <c r="X452" s="478"/>
      <c r="Y452" s="383"/>
      <c r="Z452" s="499" t="str">
        <f>IFERROR(VLOOKUP(_xlfn.NUMBERVALUE(LEFT(Y452,FIND("-",Y452)-1)),A2_SaLi!$B$8:$E$507,4,0),IFERROR(VLOOKUP(LEFT(Y452,FIND("-",Y452)-1),A2_SaLi!$B$8:$E$507,4,0),""))</f>
        <v/>
      </c>
    </row>
    <row r="453" spans="2:26" x14ac:dyDescent="0.25">
      <c r="B453" s="124"/>
      <c r="C453" s="92"/>
      <c r="D453" s="92"/>
      <c r="E453" s="92"/>
      <c r="F453" s="383"/>
      <c r="G453" s="501"/>
      <c r="H453" s="92"/>
      <c r="I453" s="502"/>
      <c r="J453" s="503"/>
      <c r="K453" s="450"/>
      <c r="L453" s="92"/>
      <c r="M453" s="383"/>
      <c r="N453" s="383"/>
      <c r="O453" s="92"/>
      <c r="P453" s="383"/>
      <c r="Q453" s="92"/>
      <c r="R453" s="504"/>
      <c r="S453" s="450"/>
      <c r="T453" s="92"/>
      <c r="U453" s="383"/>
      <c r="V453" s="383"/>
      <c r="W453" s="92"/>
      <c r="X453" s="478"/>
      <c r="Y453" s="383"/>
      <c r="Z453" s="499" t="str">
        <f>IFERROR(VLOOKUP(_xlfn.NUMBERVALUE(LEFT(Y453,FIND("-",Y453)-1)),A2_SaLi!$B$8:$E$507,4,0),IFERROR(VLOOKUP(LEFT(Y453,FIND("-",Y453)-1),A2_SaLi!$B$8:$E$507,4,0),""))</f>
        <v/>
      </c>
    </row>
    <row r="454" spans="2:26" x14ac:dyDescent="0.25">
      <c r="B454" s="124"/>
      <c r="C454" s="92"/>
      <c r="D454" s="92"/>
      <c r="E454" s="92"/>
      <c r="F454" s="383"/>
      <c r="G454" s="501"/>
      <c r="H454" s="92"/>
      <c r="I454" s="502"/>
      <c r="J454" s="503"/>
      <c r="K454" s="450"/>
      <c r="L454" s="92"/>
      <c r="M454" s="383"/>
      <c r="N454" s="383"/>
      <c r="O454" s="92"/>
      <c r="P454" s="383"/>
      <c r="Q454" s="92"/>
      <c r="R454" s="504"/>
      <c r="S454" s="450"/>
      <c r="T454" s="92"/>
      <c r="U454" s="383"/>
      <c r="V454" s="383"/>
      <c r="W454" s="92"/>
      <c r="X454" s="478"/>
      <c r="Y454" s="383"/>
      <c r="Z454" s="499" t="str">
        <f>IFERROR(VLOOKUP(_xlfn.NUMBERVALUE(LEFT(Y454,FIND("-",Y454)-1)),A2_SaLi!$B$8:$E$507,4,0),IFERROR(VLOOKUP(LEFT(Y454,FIND("-",Y454)-1),A2_SaLi!$B$8:$E$507,4,0),""))</f>
        <v/>
      </c>
    </row>
    <row r="455" spans="2:26" x14ac:dyDescent="0.25">
      <c r="B455" s="124"/>
      <c r="C455" s="92"/>
      <c r="D455" s="92"/>
      <c r="E455" s="92"/>
      <c r="F455" s="383"/>
      <c r="G455" s="501"/>
      <c r="H455" s="92"/>
      <c r="I455" s="502"/>
      <c r="J455" s="503"/>
      <c r="K455" s="450"/>
      <c r="L455" s="92"/>
      <c r="M455" s="383"/>
      <c r="N455" s="383"/>
      <c r="O455" s="92"/>
      <c r="P455" s="383"/>
      <c r="Q455" s="92"/>
      <c r="R455" s="504"/>
      <c r="S455" s="450"/>
      <c r="T455" s="92"/>
      <c r="U455" s="383"/>
      <c r="V455" s="383"/>
      <c r="W455" s="92"/>
      <c r="X455" s="478"/>
      <c r="Y455" s="383"/>
      <c r="Z455" s="499" t="str">
        <f>IFERROR(VLOOKUP(_xlfn.NUMBERVALUE(LEFT(Y455,FIND("-",Y455)-1)),A2_SaLi!$B$8:$E$507,4,0),IFERROR(VLOOKUP(LEFT(Y455,FIND("-",Y455)-1),A2_SaLi!$B$8:$E$507,4,0),""))</f>
        <v/>
      </c>
    </row>
    <row r="456" spans="2:26" x14ac:dyDescent="0.25">
      <c r="B456" s="124"/>
      <c r="C456" s="92"/>
      <c r="D456" s="92"/>
      <c r="E456" s="92"/>
      <c r="F456" s="383"/>
      <c r="G456" s="501"/>
      <c r="H456" s="92"/>
      <c r="I456" s="502"/>
      <c r="J456" s="503"/>
      <c r="K456" s="450"/>
      <c r="L456" s="92"/>
      <c r="M456" s="383"/>
      <c r="N456" s="383"/>
      <c r="O456" s="92"/>
      <c r="P456" s="383"/>
      <c r="Q456" s="92"/>
      <c r="R456" s="504"/>
      <c r="S456" s="450"/>
      <c r="T456" s="92"/>
      <c r="U456" s="383"/>
      <c r="V456" s="383"/>
      <c r="W456" s="92"/>
      <c r="X456" s="478"/>
      <c r="Y456" s="383"/>
      <c r="Z456" s="499" t="str">
        <f>IFERROR(VLOOKUP(_xlfn.NUMBERVALUE(LEFT(Y456,FIND("-",Y456)-1)),A2_SaLi!$B$8:$E$507,4,0),IFERROR(VLOOKUP(LEFT(Y456,FIND("-",Y456)-1),A2_SaLi!$B$8:$E$507,4,0),""))</f>
        <v/>
      </c>
    </row>
    <row r="457" spans="2:26" x14ac:dyDescent="0.25">
      <c r="B457" s="124"/>
      <c r="C457" s="92"/>
      <c r="D457" s="92"/>
      <c r="E457" s="92"/>
      <c r="F457" s="383"/>
      <c r="G457" s="501"/>
      <c r="H457" s="92"/>
      <c r="I457" s="502"/>
      <c r="J457" s="503"/>
      <c r="K457" s="450"/>
      <c r="L457" s="92"/>
      <c r="M457" s="383"/>
      <c r="N457" s="383"/>
      <c r="O457" s="92"/>
      <c r="P457" s="383"/>
      <c r="Q457" s="92"/>
      <c r="R457" s="504"/>
      <c r="S457" s="450"/>
      <c r="T457" s="92"/>
      <c r="U457" s="383"/>
      <c r="V457" s="383"/>
      <c r="W457" s="92"/>
      <c r="X457" s="478"/>
      <c r="Y457" s="383"/>
      <c r="Z457" s="499" t="str">
        <f>IFERROR(VLOOKUP(_xlfn.NUMBERVALUE(LEFT(Y457,FIND("-",Y457)-1)),A2_SaLi!$B$8:$E$507,4,0),IFERROR(VLOOKUP(LEFT(Y457,FIND("-",Y457)-1),A2_SaLi!$B$8:$E$507,4,0),""))</f>
        <v/>
      </c>
    </row>
    <row r="458" spans="2:26" x14ac:dyDescent="0.25">
      <c r="B458" s="124"/>
      <c r="C458" s="92"/>
      <c r="D458" s="92"/>
      <c r="E458" s="92"/>
      <c r="F458" s="383"/>
      <c r="G458" s="501"/>
      <c r="H458" s="92"/>
      <c r="I458" s="502"/>
      <c r="J458" s="503"/>
      <c r="K458" s="450"/>
      <c r="L458" s="92"/>
      <c r="M458" s="383"/>
      <c r="N458" s="383"/>
      <c r="O458" s="92"/>
      <c r="P458" s="383"/>
      <c r="Q458" s="92"/>
      <c r="R458" s="504"/>
      <c r="S458" s="450"/>
      <c r="T458" s="92"/>
      <c r="U458" s="383"/>
      <c r="V458" s="383"/>
      <c r="W458" s="92"/>
      <c r="X458" s="478"/>
      <c r="Y458" s="383"/>
      <c r="Z458" s="499" t="str">
        <f>IFERROR(VLOOKUP(_xlfn.NUMBERVALUE(LEFT(Y458,FIND("-",Y458)-1)),A2_SaLi!$B$8:$E$507,4,0),IFERROR(VLOOKUP(LEFT(Y458,FIND("-",Y458)-1),A2_SaLi!$B$8:$E$507,4,0),""))</f>
        <v/>
      </c>
    </row>
    <row r="459" spans="2:26" x14ac:dyDescent="0.25">
      <c r="B459" s="124"/>
      <c r="C459" s="92"/>
      <c r="D459" s="92"/>
      <c r="E459" s="92"/>
      <c r="F459" s="383"/>
      <c r="G459" s="501"/>
      <c r="H459" s="92"/>
      <c r="I459" s="502"/>
      <c r="J459" s="503"/>
      <c r="K459" s="450"/>
      <c r="L459" s="92"/>
      <c r="M459" s="383"/>
      <c r="N459" s="383"/>
      <c r="O459" s="92"/>
      <c r="P459" s="383"/>
      <c r="Q459" s="92"/>
      <c r="R459" s="504"/>
      <c r="S459" s="450"/>
      <c r="T459" s="92"/>
      <c r="U459" s="383"/>
      <c r="V459" s="383"/>
      <c r="W459" s="92"/>
      <c r="X459" s="478"/>
      <c r="Y459" s="383"/>
      <c r="Z459" s="499" t="str">
        <f>IFERROR(VLOOKUP(_xlfn.NUMBERVALUE(LEFT(Y459,FIND("-",Y459)-1)),A2_SaLi!$B$8:$E$507,4,0),IFERROR(VLOOKUP(LEFT(Y459,FIND("-",Y459)-1),A2_SaLi!$B$8:$E$507,4,0),""))</f>
        <v/>
      </c>
    </row>
    <row r="460" spans="2:26" x14ac:dyDescent="0.25">
      <c r="B460" s="124"/>
      <c r="C460" s="92"/>
      <c r="D460" s="92"/>
      <c r="E460" s="92"/>
      <c r="F460" s="383"/>
      <c r="G460" s="501"/>
      <c r="H460" s="92"/>
      <c r="I460" s="502"/>
      <c r="J460" s="503"/>
      <c r="K460" s="450"/>
      <c r="L460" s="92"/>
      <c r="M460" s="383"/>
      <c r="N460" s="383"/>
      <c r="O460" s="92"/>
      <c r="P460" s="383"/>
      <c r="Q460" s="92"/>
      <c r="R460" s="504"/>
      <c r="S460" s="450"/>
      <c r="T460" s="92"/>
      <c r="U460" s="383"/>
      <c r="V460" s="383"/>
      <c r="W460" s="92"/>
      <c r="X460" s="478"/>
      <c r="Y460" s="383"/>
      <c r="Z460" s="499" t="str">
        <f>IFERROR(VLOOKUP(_xlfn.NUMBERVALUE(LEFT(Y460,FIND("-",Y460)-1)),A2_SaLi!$B$8:$E$507,4,0),IFERROR(VLOOKUP(LEFT(Y460,FIND("-",Y460)-1),A2_SaLi!$B$8:$E$507,4,0),""))</f>
        <v/>
      </c>
    </row>
    <row r="461" spans="2:26" x14ac:dyDescent="0.25">
      <c r="B461" s="124"/>
      <c r="C461" s="92"/>
      <c r="D461" s="92"/>
      <c r="E461" s="92"/>
      <c r="F461" s="383"/>
      <c r="G461" s="501"/>
      <c r="H461" s="92"/>
      <c r="I461" s="502"/>
      <c r="J461" s="503"/>
      <c r="K461" s="450"/>
      <c r="L461" s="92"/>
      <c r="M461" s="383"/>
      <c r="N461" s="383"/>
      <c r="O461" s="92"/>
      <c r="P461" s="383"/>
      <c r="Q461" s="92"/>
      <c r="R461" s="504"/>
      <c r="S461" s="450"/>
      <c r="T461" s="92"/>
      <c r="U461" s="383"/>
      <c r="V461" s="383"/>
      <c r="W461" s="92"/>
      <c r="X461" s="478"/>
      <c r="Y461" s="383"/>
      <c r="Z461" s="499" t="str">
        <f>IFERROR(VLOOKUP(_xlfn.NUMBERVALUE(LEFT(Y461,FIND("-",Y461)-1)),A2_SaLi!$B$8:$E$507,4,0),IFERROR(VLOOKUP(LEFT(Y461,FIND("-",Y461)-1),A2_SaLi!$B$8:$E$507,4,0),""))</f>
        <v/>
      </c>
    </row>
    <row r="462" spans="2:26" x14ac:dyDescent="0.25">
      <c r="B462" s="124"/>
      <c r="C462" s="92"/>
      <c r="D462" s="92"/>
      <c r="E462" s="92"/>
      <c r="F462" s="383"/>
      <c r="G462" s="501"/>
      <c r="H462" s="92"/>
      <c r="I462" s="502"/>
      <c r="J462" s="503"/>
      <c r="K462" s="450"/>
      <c r="L462" s="92"/>
      <c r="M462" s="383"/>
      <c r="N462" s="383"/>
      <c r="O462" s="92"/>
      <c r="P462" s="383"/>
      <c r="Q462" s="92"/>
      <c r="R462" s="504"/>
      <c r="S462" s="450"/>
      <c r="T462" s="92"/>
      <c r="U462" s="383"/>
      <c r="V462" s="383"/>
      <c r="W462" s="92"/>
      <c r="X462" s="478"/>
      <c r="Y462" s="383"/>
      <c r="Z462" s="499" t="str">
        <f>IFERROR(VLOOKUP(_xlfn.NUMBERVALUE(LEFT(Y462,FIND("-",Y462)-1)),A2_SaLi!$B$8:$E$507,4,0),IFERROR(VLOOKUP(LEFT(Y462,FIND("-",Y462)-1),A2_SaLi!$B$8:$E$507,4,0),""))</f>
        <v/>
      </c>
    </row>
    <row r="463" spans="2:26" x14ac:dyDescent="0.25">
      <c r="B463" s="124"/>
      <c r="C463" s="92"/>
      <c r="D463" s="92"/>
      <c r="E463" s="92"/>
      <c r="F463" s="383"/>
      <c r="G463" s="501"/>
      <c r="H463" s="92"/>
      <c r="I463" s="502"/>
      <c r="J463" s="503"/>
      <c r="K463" s="450"/>
      <c r="L463" s="92"/>
      <c r="M463" s="383"/>
      <c r="N463" s="383"/>
      <c r="O463" s="92"/>
      <c r="P463" s="383"/>
      <c r="Q463" s="92"/>
      <c r="R463" s="504"/>
      <c r="S463" s="450"/>
      <c r="T463" s="92"/>
      <c r="U463" s="383"/>
      <c r="V463" s="383"/>
      <c r="W463" s="92"/>
      <c r="X463" s="478"/>
      <c r="Y463" s="383"/>
      <c r="Z463" s="499" t="str">
        <f>IFERROR(VLOOKUP(_xlfn.NUMBERVALUE(LEFT(Y463,FIND("-",Y463)-1)),A2_SaLi!$B$8:$E$507,4,0),IFERROR(VLOOKUP(LEFT(Y463,FIND("-",Y463)-1),A2_SaLi!$B$8:$E$507,4,0),""))</f>
        <v/>
      </c>
    </row>
    <row r="464" spans="2:26" x14ac:dyDescent="0.25">
      <c r="B464" s="124"/>
      <c r="C464" s="92"/>
      <c r="D464" s="92"/>
      <c r="E464" s="92"/>
      <c r="F464" s="383"/>
      <c r="G464" s="501"/>
      <c r="H464" s="92"/>
      <c r="I464" s="502"/>
      <c r="J464" s="503"/>
      <c r="K464" s="450"/>
      <c r="L464" s="92"/>
      <c r="M464" s="383"/>
      <c r="N464" s="383"/>
      <c r="O464" s="92"/>
      <c r="P464" s="383"/>
      <c r="Q464" s="92"/>
      <c r="R464" s="504"/>
      <c r="S464" s="450"/>
      <c r="T464" s="92"/>
      <c r="U464" s="383"/>
      <c r="V464" s="383"/>
      <c r="W464" s="92"/>
      <c r="X464" s="478"/>
      <c r="Y464" s="383"/>
      <c r="Z464" s="499" t="str">
        <f>IFERROR(VLOOKUP(_xlfn.NUMBERVALUE(LEFT(Y464,FIND("-",Y464)-1)),A2_SaLi!$B$8:$E$507,4,0),IFERROR(VLOOKUP(LEFT(Y464,FIND("-",Y464)-1),A2_SaLi!$B$8:$E$507,4,0),""))</f>
        <v/>
      </c>
    </row>
    <row r="465" spans="2:26" x14ac:dyDescent="0.25">
      <c r="B465" s="124"/>
      <c r="C465" s="92"/>
      <c r="D465" s="92"/>
      <c r="E465" s="92"/>
      <c r="F465" s="383"/>
      <c r="G465" s="501"/>
      <c r="H465" s="92"/>
      <c r="I465" s="502"/>
      <c r="J465" s="503"/>
      <c r="K465" s="450"/>
      <c r="L465" s="92"/>
      <c r="M465" s="383"/>
      <c r="N465" s="383"/>
      <c r="O465" s="92"/>
      <c r="P465" s="383"/>
      <c r="Q465" s="92"/>
      <c r="R465" s="504"/>
      <c r="S465" s="450"/>
      <c r="T465" s="92"/>
      <c r="U465" s="383"/>
      <c r="V465" s="383"/>
      <c r="W465" s="92"/>
      <c r="X465" s="478"/>
      <c r="Y465" s="383"/>
      <c r="Z465" s="499" t="str">
        <f>IFERROR(VLOOKUP(_xlfn.NUMBERVALUE(LEFT(Y465,FIND("-",Y465)-1)),A2_SaLi!$B$8:$E$507,4,0),IFERROR(VLOOKUP(LEFT(Y465,FIND("-",Y465)-1),A2_SaLi!$B$8:$E$507,4,0),""))</f>
        <v/>
      </c>
    </row>
    <row r="466" spans="2:26" x14ac:dyDescent="0.25">
      <c r="B466" s="124"/>
      <c r="C466" s="92"/>
      <c r="D466" s="92"/>
      <c r="E466" s="92"/>
      <c r="F466" s="383"/>
      <c r="G466" s="501"/>
      <c r="H466" s="92"/>
      <c r="I466" s="502"/>
      <c r="J466" s="503"/>
      <c r="K466" s="450"/>
      <c r="L466" s="92"/>
      <c r="M466" s="383"/>
      <c r="N466" s="383"/>
      <c r="O466" s="92"/>
      <c r="P466" s="383"/>
      <c r="Q466" s="92"/>
      <c r="R466" s="504"/>
      <c r="S466" s="450"/>
      <c r="T466" s="92"/>
      <c r="U466" s="383"/>
      <c r="V466" s="383"/>
      <c r="W466" s="92"/>
      <c r="X466" s="478"/>
      <c r="Y466" s="383"/>
      <c r="Z466" s="499" t="str">
        <f>IFERROR(VLOOKUP(_xlfn.NUMBERVALUE(LEFT(Y466,FIND("-",Y466)-1)),A2_SaLi!$B$8:$E$507,4,0),IFERROR(VLOOKUP(LEFT(Y466,FIND("-",Y466)-1),A2_SaLi!$B$8:$E$507,4,0),""))</f>
        <v/>
      </c>
    </row>
    <row r="467" spans="2:26" x14ac:dyDescent="0.25">
      <c r="B467" s="124"/>
      <c r="C467" s="92"/>
      <c r="D467" s="92"/>
      <c r="E467" s="92"/>
      <c r="F467" s="383"/>
      <c r="G467" s="501"/>
      <c r="H467" s="92"/>
      <c r="I467" s="502"/>
      <c r="J467" s="503"/>
      <c r="K467" s="450"/>
      <c r="L467" s="92"/>
      <c r="M467" s="383"/>
      <c r="N467" s="383"/>
      <c r="O467" s="92"/>
      <c r="P467" s="383"/>
      <c r="Q467" s="92"/>
      <c r="R467" s="504"/>
      <c r="S467" s="450"/>
      <c r="T467" s="92"/>
      <c r="U467" s="383"/>
      <c r="V467" s="383"/>
      <c r="W467" s="92"/>
      <c r="X467" s="478"/>
      <c r="Y467" s="383"/>
      <c r="Z467" s="499" t="str">
        <f>IFERROR(VLOOKUP(_xlfn.NUMBERVALUE(LEFT(Y467,FIND("-",Y467)-1)),A2_SaLi!$B$8:$E$507,4,0),IFERROR(VLOOKUP(LEFT(Y467,FIND("-",Y467)-1),A2_SaLi!$B$8:$E$507,4,0),""))</f>
        <v/>
      </c>
    </row>
    <row r="468" spans="2:26" x14ac:dyDescent="0.25">
      <c r="B468" s="124"/>
      <c r="C468" s="92"/>
      <c r="D468" s="92"/>
      <c r="E468" s="92"/>
      <c r="F468" s="383"/>
      <c r="G468" s="501"/>
      <c r="H468" s="92"/>
      <c r="I468" s="502"/>
      <c r="J468" s="503"/>
      <c r="K468" s="450"/>
      <c r="L468" s="92"/>
      <c r="M468" s="383"/>
      <c r="N468" s="383"/>
      <c r="O468" s="92"/>
      <c r="P468" s="383"/>
      <c r="Q468" s="92"/>
      <c r="R468" s="504"/>
      <c r="S468" s="450"/>
      <c r="T468" s="92"/>
      <c r="U468" s="383"/>
      <c r="V468" s="383"/>
      <c r="W468" s="92"/>
      <c r="X468" s="478"/>
      <c r="Y468" s="383"/>
      <c r="Z468" s="499" t="str">
        <f>IFERROR(VLOOKUP(_xlfn.NUMBERVALUE(LEFT(Y468,FIND("-",Y468)-1)),A2_SaLi!$B$8:$E$507,4,0),IFERROR(VLOOKUP(LEFT(Y468,FIND("-",Y468)-1),A2_SaLi!$B$8:$E$507,4,0),""))</f>
        <v/>
      </c>
    </row>
    <row r="469" spans="2:26" x14ac:dyDescent="0.25">
      <c r="B469" s="124"/>
      <c r="C469" s="92"/>
      <c r="D469" s="92"/>
      <c r="E469" s="92"/>
      <c r="F469" s="383"/>
      <c r="G469" s="501"/>
      <c r="H469" s="92"/>
      <c r="I469" s="502"/>
      <c r="J469" s="503"/>
      <c r="K469" s="450"/>
      <c r="L469" s="92"/>
      <c r="M469" s="383"/>
      <c r="N469" s="383"/>
      <c r="O469" s="92"/>
      <c r="P469" s="383"/>
      <c r="Q469" s="92"/>
      <c r="R469" s="504"/>
      <c r="S469" s="450"/>
      <c r="T469" s="92"/>
      <c r="U469" s="383"/>
      <c r="V469" s="383"/>
      <c r="W469" s="92"/>
      <c r="X469" s="478"/>
      <c r="Y469" s="383"/>
      <c r="Z469" s="499" t="str">
        <f>IFERROR(VLOOKUP(_xlfn.NUMBERVALUE(LEFT(Y469,FIND("-",Y469)-1)),A2_SaLi!$B$8:$E$507,4,0),IFERROR(VLOOKUP(LEFT(Y469,FIND("-",Y469)-1),A2_SaLi!$B$8:$E$507,4,0),""))</f>
        <v/>
      </c>
    </row>
    <row r="470" spans="2:26" x14ac:dyDescent="0.25">
      <c r="B470" s="124"/>
      <c r="C470" s="92"/>
      <c r="D470" s="92"/>
      <c r="E470" s="92"/>
      <c r="F470" s="383"/>
      <c r="G470" s="501"/>
      <c r="H470" s="92"/>
      <c r="I470" s="502"/>
      <c r="J470" s="503"/>
      <c r="K470" s="450"/>
      <c r="L470" s="92"/>
      <c r="M470" s="383"/>
      <c r="N470" s="383"/>
      <c r="O470" s="92"/>
      <c r="P470" s="383"/>
      <c r="Q470" s="92"/>
      <c r="R470" s="504"/>
      <c r="S470" s="450"/>
      <c r="T470" s="92"/>
      <c r="U470" s="383"/>
      <c r="V470" s="383"/>
      <c r="W470" s="92"/>
      <c r="X470" s="478"/>
      <c r="Y470" s="383"/>
      <c r="Z470" s="499" t="str">
        <f>IFERROR(VLOOKUP(_xlfn.NUMBERVALUE(LEFT(Y470,FIND("-",Y470)-1)),A2_SaLi!$B$8:$E$507,4,0),IFERROR(VLOOKUP(LEFT(Y470,FIND("-",Y470)-1),A2_SaLi!$B$8:$E$507,4,0),""))</f>
        <v/>
      </c>
    </row>
    <row r="471" spans="2:26" x14ac:dyDescent="0.25">
      <c r="B471" s="124"/>
      <c r="C471" s="92"/>
      <c r="D471" s="92"/>
      <c r="E471" s="92"/>
      <c r="F471" s="383"/>
      <c r="G471" s="501"/>
      <c r="H471" s="92"/>
      <c r="I471" s="502"/>
      <c r="J471" s="503"/>
      <c r="K471" s="450"/>
      <c r="L471" s="92"/>
      <c r="M471" s="383"/>
      <c r="N471" s="383"/>
      <c r="O471" s="92"/>
      <c r="P471" s="383"/>
      <c r="Q471" s="92"/>
      <c r="R471" s="504"/>
      <c r="S471" s="450"/>
      <c r="T471" s="92"/>
      <c r="U471" s="383"/>
      <c r="V471" s="383"/>
      <c r="W471" s="92"/>
      <c r="X471" s="478"/>
      <c r="Y471" s="383"/>
      <c r="Z471" s="499" t="str">
        <f>IFERROR(VLOOKUP(_xlfn.NUMBERVALUE(LEFT(Y471,FIND("-",Y471)-1)),A2_SaLi!$B$8:$E$507,4,0),IFERROR(VLOOKUP(LEFT(Y471,FIND("-",Y471)-1),A2_SaLi!$B$8:$E$507,4,0),""))</f>
        <v/>
      </c>
    </row>
    <row r="472" spans="2:26" x14ac:dyDescent="0.25">
      <c r="B472" s="124"/>
      <c r="C472" s="92"/>
      <c r="D472" s="92"/>
      <c r="E472" s="92"/>
      <c r="F472" s="383"/>
      <c r="G472" s="501"/>
      <c r="H472" s="92"/>
      <c r="I472" s="502"/>
      <c r="J472" s="503"/>
      <c r="K472" s="450"/>
      <c r="L472" s="92"/>
      <c r="M472" s="383"/>
      <c r="N472" s="383"/>
      <c r="O472" s="92"/>
      <c r="P472" s="383"/>
      <c r="Q472" s="92"/>
      <c r="R472" s="504"/>
      <c r="S472" s="450"/>
      <c r="T472" s="92"/>
      <c r="U472" s="383"/>
      <c r="V472" s="383"/>
      <c r="W472" s="92"/>
      <c r="X472" s="478"/>
      <c r="Y472" s="383"/>
      <c r="Z472" s="499" t="str">
        <f>IFERROR(VLOOKUP(_xlfn.NUMBERVALUE(LEFT(Y472,FIND("-",Y472)-1)),A2_SaLi!$B$8:$E$507,4,0),IFERROR(VLOOKUP(LEFT(Y472,FIND("-",Y472)-1),A2_SaLi!$B$8:$E$507,4,0),""))</f>
        <v/>
      </c>
    </row>
    <row r="473" spans="2:26" x14ac:dyDescent="0.25">
      <c r="B473" s="124"/>
      <c r="C473" s="92"/>
      <c r="D473" s="92"/>
      <c r="E473" s="92"/>
      <c r="F473" s="383"/>
      <c r="G473" s="501"/>
      <c r="H473" s="92"/>
      <c r="I473" s="502"/>
      <c r="J473" s="503"/>
      <c r="K473" s="450"/>
      <c r="L473" s="92"/>
      <c r="M473" s="383"/>
      <c r="N473" s="383"/>
      <c r="O473" s="92"/>
      <c r="P473" s="383"/>
      <c r="Q473" s="92"/>
      <c r="R473" s="504"/>
      <c r="S473" s="450"/>
      <c r="T473" s="92"/>
      <c r="U473" s="383"/>
      <c r="V473" s="383"/>
      <c r="W473" s="92"/>
      <c r="X473" s="478"/>
      <c r="Y473" s="383"/>
      <c r="Z473" s="499" t="str">
        <f>IFERROR(VLOOKUP(_xlfn.NUMBERVALUE(LEFT(Y473,FIND("-",Y473)-1)),A2_SaLi!$B$8:$E$507,4,0),IFERROR(VLOOKUP(LEFT(Y473,FIND("-",Y473)-1),A2_SaLi!$B$8:$E$507,4,0),""))</f>
        <v/>
      </c>
    </row>
    <row r="474" spans="2:26" x14ac:dyDescent="0.25">
      <c r="B474" s="124"/>
      <c r="C474" s="92"/>
      <c r="D474" s="92"/>
      <c r="E474" s="92"/>
      <c r="F474" s="383"/>
      <c r="G474" s="501"/>
      <c r="H474" s="92"/>
      <c r="I474" s="502"/>
      <c r="J474" s="503"/>
      <c r="K474" s="450"/>
      <c r="L474" s="92"/>
      <c r="M474" s="383"/>
      <c r="N474" s="383"/>
      <c r="O474" s="92"/>
      <c r="P474" s="383"/>
      <c r="Q474" s="92"/>
      <c r="R474" s="504"/>
      <c r="S474" s="450"/>
      <c r="T474" s="92"/>
      <c r="U474" s="383"/>
      <c r="V474" s="383"/>
      <c r="W474" s="92"/>
      <c r="X474" s="478"/>
      <c r="Y474" s="383"/>
      <c r="Z474" s="499" t="str">
        <f>IFERROR(VLOOKUP(_xlfn.NUMBERVALUE(LEFT(Y474,FIND("-",Y474)-1)),A2_SaLi!$B$8:$E$507,4,0),IFERROR(VLOOKUP(LEFT(Y474,FIND("-",Y474)-1),A2_SaLi!$B$8:$E$507,4,0),""))</f>
        <v/>
      </c>
    </row>
    <row r="475" spans="2:26" x14ac:dyDescent="0.25">
      <c r="B475" s="124"/>
      <c r="C475" s="92"/>
      <c r="D475" s="92"/>
      <c r="E475" s="92"/>
      <c r="F475" s="383"/>
      <c r="G475" s="501"/>
      <c r="H475" s="92"/>
      <c r="I475" s="502"/>
      <c r="J475" s="503"/>
      <c r="K475" s="450"/>
      <c r="L475" s="92"/>
      <c r="M475" s="383"/>
      <c r="N475" s="383"/>
      <c r="O475" s="92"/>
      <c r="P475" s="383"/>
      <c r="Q475" s="92"/>
      <c r="R475" s="504"/>
      <c r="S475" s="450"/>
      <c r="T475" s="92"/>
      <c r="U475" s="383"/>
      <c r="V475" s="383"/>
      <c r="W475" s="92"/>
      <c r="X475" s="478"/>
      <c r="Y475" s="383"/>
      <c r="Z475" s="499" t="str">
        <f>IFERROR(VLOOKUP(_xlfn.NUMBERVALUE(LEFT(Y475,FIND("-",Y475)-1)),A2_SaLi!$B$8:$E$507,4,0),IFERROR(VLOOKUP(LEFT(Y475,FIND("-",Y475)-1),A2_SaLi!$B$8:$E$507,4,0),""))</f>
        <v/>
      </c>
    </row>
    <row r="476" spans="2:26" x14ac:dyDescent="0.25">
      <c r="B476" s="124"/>
      <c r="C476" s="92"/>
      <c r="D476" s="92"/>
      <c r="E476" s="92"/>
      <c r="F476" s="383"/>
      <c r="G476" s="501"/>
      <c r="H476" s="92"/>
      <c r="I476" s="502"/>
      <c r="J476" s="503"/>
      <c r="K476" s="450"/>
      <c r="L476" s="92"/>
      <c r="M476" s="383"/>
      <c r="N476" s="383"/>
      <c r="O476" s="92"/>
      <c r="P476" s="383"/>
      <c r="Q476" s="92"/>
      <c r="R476" s="504"/>
      <c r="S476" s="450"/>
      <c r="T476" s="92"/>
      <c r="U476" s="383"/>
      <c r="V476" s="383"/>
      <c r="W476" s="92"/>
      <c r="X476" s="478"/>
      <c r="Y476" s="383"/>
      <c r="Z476" s="499" t="str">
        <f>IFERROR(VLOOKUP(_xlfn.NUMBERVALUE(LEFT(Y476,FIND("-",Y476)-1)),A2_SaLi!$B$8:$E$507,4,0),IFERROR(VLOOKUP(LEFT(Y476,FIND("-",Y476)-1),A2_SaLi!$B$8:$E$507,4,0),""))</f>
        <v/>
      </c>
    </row>
    <row r="477" spans="2:26" x14ac:dyDescent="0.25">
      <c r="B477" s="124"/>
      <c r="C477" s="92"/>
      <c r="D477" s="92"/>
      <c r="E477" s="92"/>
      <c r="F477" s="383"/>
      <c r="G477" s="501"/>
      <c r="H477" s="92"/>
      <c r="I477" s="502"/>
      <c r="J477" s="503"/>
      <c r="K477" s="450"/>
      <c r="L477" s="92"/>
      <c r="M477" s="383"/>
      <c r="N477" s="383"/>
      <c r="O477" s="92"/>
      <c r="P477" s="383"/>
      <c r="Q477" s="92"/>
      <c r="R477" s="504"/>
      <c r="S477" s="450"/>
      <c r="T477" s="92"/>
      <c r="U477" s="383"/>
      <c r="V477" s="383"/>
      <c r="W477" s="92"/>
      <c r="X477" s="478"/>
      <c r="Y477" s="383"/>
      <c r="Z477" s="499" t="str">
        <f>IFERROR(VLOOKUP(_xlfn.NUMBERVALUE(LEFT(Y477,FIND("-",Y477)-1)),A2_SaLi!$B$8:$E$507,4,0),IFERROR(VLOOKUP(LEFT(Y477,FIND("-",Y477)-1),A2_SaLi!$B$8:$E$507,4,0),""))</f>
        <v/>
      </c>
    </row>
    <row r="478" spans="2:26" x14ac:dyDescent="0.25">
      <c r="B478" s="124"/>
      <c r="C478" s="92"/>
      <c r="D478" s="92"/>
      <c r="E478" s="92"/>
      <c r="F478" s="383"/>
      <c r="G478" s="501"/>
      <c r="H478" s="92"/>
      <c r="I478" s="502"/>
      <c r="J478" s="503"/>
      <c r="K478" s="450"/>
      <c r="L478" s="92"/>
      <c r="M478" s="383"/>
      <c r="N478" s="383"/>
      <c r="O478" s="92"/>
      <c r="P478" s="383"/>
      <c r="Q478" s="92"/>
      <c r="R478" s="504"/>
      <c r="S478" s="450"/>
      <c r="T478" s="92"/>
      <c r="U478" s="383"/>
      <c r="V478" s="383"/>
      <c r="W478" s="92"/>
      <c r="X478" s="478"/>
      <c r="Y478" s="383"/>
      <c r="Z478" s="499" t="str">
        <f>IFERROR(VLOOKUP(_xlfn.NUMBERVALUE(LEFT(Y478,FIND("-",Y478)-1)),A2_SaLi!$B$8:$E$507,4,0),IFERROR(VLOOKUP(LEFT(Y478,FIND("-",Y478)-1),A2_SaLi!$B$8:$E$507,4,0),""))</f>
        <v/>
      </c>
    </row>
    <row r="479" spans="2:26" x14ac:dyDescent="0.25">
      <c r="B479" s="124"/>
      <c r="C479" s="92"/>
      <c r="D479" s="92"/>
      <c r="E479" s="92"/>
      <c r="F479" s="383"/>
      <c r="G479" s="501"/>
      <c r="H479" s="92"/>
      <c r="I479" s="502"/>
      <c r="J479" s="503"/>
      <c r="K479" s="450"/>
      <c r="L479" s="92"/>
      <c r="M479" s="383"/>
      <c r="N479" s="383"/>
      <c r="O479" s="92"/>
      <c r="P479" s="383"/>
      <c r="Q479" s="92"/>
      <c r="R479" s="504"/>
      <c r="S479" s="450"/>
      <c r="T479" s="92"/>
      <c r="U479" s="383"/>
      <c r="V479" s="383"/>
      <c r="W479" s="92"/>
      <c r="X479" s="478"/>
      <c r="Y479" s="383"/>
      <c r="Z479" s="499" t="str">
        <f>IFERROR(VLOOKUP(_xlfn.NUMBERVALUE(LEFT(Y479,FIND("-",Y479)-1)),A2_SaLi!$B$8:$E$507,4,0),IFERROR(VLOOKUP(LEFT(Y479,FIND("-",Y479)-1),A2_SaLi!$B$8:$E$507,4,0),""))</f>
        <v/>
      </c>
    </row>
    <row r="480" spans="2:26" x14ac:dyDescent="0.25">
      <c r="B480" s="124"/>
      <c r="C480" s="92"/>
      <c r="D480" s="92"/>
      <c r="E480" s="92"/>
      <c r="F480" s="383"/>
      <c r="G480" s="501"/>
      <c r="H480" s="92"/>
      <c r="I480" s="502"/>
      <c r="J480" s="503"/>
      <c r="K480" s="450"/>
      <c r="L480" s="92"/>
      <c r="M480" s="383"/>
      <c r="N480" s="383"/>
      <c r="O480" s="92"/>
      <c r="P480" s="383"/>
      <c r="Q480" s="92"/>
      <c r="R480" s="504"/>
      <c r="S480" s="450"/>
      <c r="T480" s="92"/>
      <c r="U480" s="383"/>
      <c r="V480" s="383"/>
      <c r="W480" s="92"/>
      <c r="X480" s="478"/>
      <c r="Y480" s="383"/>
      <c r="Z480" s="499" t="str">
        <f>IFERROR(VLOOKUP(_xlfn.NUMBERVALUE(LEFT(Y480,FIND("-",Y480)-1)),A2_SaLi!$B$8:$E$507,4,0),IFERROR(VLOOKUP(LEFT(Y480,FIND("-",Y480)-1),A2_SaLi!$B$8:$E$507,4,0),""))</f>
        <v/>
      </c>
    </row>
    <row r="481" spans="2:26" x14ac:dyDescent="0.25">
      <c r="B481" s="124"/>
      <c r="C481" s="92"/>
      <c r="D481" s="92"/>
      <c r="E481" s="92"/>
      <c r="F481" s="383"/>
      <c r="G481" s="501"/>
      <c r="H481" s="92"/>
      <c r="I481" s="502"/>
      <c r="J481" s="503"/>
      <c r="K481" s="450"/>
      <c r="L481" s="92"/>
      <c r="M481" s="383"/>
      <c r="N481" s="383"/>
      <c r="O481" s="92"/>
      <c r="P481" s="383"/>
      <c r="Q481" s="92"/>
      <c r="R481" s="504"/>
      <c r="S481" s="450"/>
      <c r="T481" s="92"/>
      <c r="U481" s="383"/>
      <c r="V481" s="383"/>
      <c r="W481" s="92"/>
      <c r="X481" s="478"/>
      <c r="Y481" s="383"/>
      <c r="Z481" s="499" t="str">
        <f>IFERROR(VLOOKUP(_xlfn.NUMBERVALUE(LEFT(Y481,FIND("-",Y481)-1)),A2_SaLi!$B$8:$E$507,4,0),IFERROR(VLOOKUP(LEFT(Y481,FIND("-",Y481)-1),A2_SaLi!$B$8:$E$507,4,0),""))</f>
        <v/>
      </c>
    </row>
    <row r="482" spans="2:26" x14ac:dyDescent="0.25">
      <c r="B482" s="124"/>
      <c r="C482" s="92"/>
      <c r="D482" s="92"/>
      <c r="E482" s="92"/>
      <c r="F482" s="383"/>
      <c r="G482" s="501"/>
      <c r="H482" s="92"/>
      <c r="I482" s="502"/>
      <c r="J482" s="503"/>
      <c r="K482" s="450"/>
      <c r="L482" s="92"/>
      <c r="M482" s="383"/>
      <c r="N482" s="383"/>
      <c r="O482" s="92"/>
      <c r="P482" s="383"/>
      <c r="Q482" s="92"/>
      <c r="R482" s="504"/>
      <c r="S482" s="450"/>
      <c r="T482" s="92"/>
      <c r="U482" s="383"/>
      <c r="V482" s="383"/>
      <c r="W482" s="92"/>
      <c r="X482" s="478"/>
      <c r="Y482" s="383"/>
      <c r="Z482" s="499" t="str">
        <f>IFERROR(VLOOKUP(_xlfn.NUMBERVALUE(LEFT(Y482,FIND("-",Y482)-1)),A2_SaLi!$B$8:$E$507,4,0),IFERROR(VLOOKUP(LEFT(Y482,FIND("-",Y482)-1),A2_SaLi!$B$8:$E$507,4,0),""))</f>
        <v/>
      </c>
    </row>
    <row r="483" spans="2:26" x14ac:dyDescent="0.25">
      <c r="B483" s="124"/>
      <c r="C483" s="92"/>
      <c r="D483" s="92"/>
      <c r="E483" s="92"/>
      <c r="F483" s="383"/>
      <c r="G483" s="501"/>
      <c r="H483" s="92"/>
      <c r="I483" s="502"/>
      <c r="J483" s="503"/>
      <c r="K483" s="450"/>
      <c r="L483" s="92"/>
      <c r="M483" s="383"/>
      <c r="N483" s="383"/>
      <c r="O483" s="92"/>
      <c r="P483" s="383"/>
      <c r="Q483" s="92"/>
      <c r="R483" s="504"/>
      <c r="S483" s="450"/>
      <c r="T483" s="92"/>
      <c r="U483" s="383"/>
      <c r="V483" s="383"/>
      <c r="W483" s="92"/>
      <c r="X483" s="478"/>
      <c r="Y483" s="383"/>
      <c r="Z483" s="499" t="str">
        <f>IFERROR(VLOOKUP(_xlfn.NUMBERVALUE(LEFT(Y483,FIND("-",Y483)-1)),A2_SaLi!$B$8:$E$507,4,0),IFERROR(VLOOKUP(LEFT(Y483,FIND("-",Y483)-1),A2_SaLi!$B$8:$E$507,4,0),""))</f>
        <v/>
      </c>
    </row>
    <row r="484" spans="2:26" x14ac:dyDescent="0.25">
      <c r="B484" s="124"/>
      <c r="C484" s="92"/>
      <c r="D484" s="92"/>
      <c r="E484" s="92"/>
      <c r="F484" s="383"/>
      <c r="G484" s="501"/>
      <c r="H484" s="92"/>
      <c r="I484" s="502"/>
      <c r="J484" s="503"/>
      <c r="K484" s="450"/>
      <c r="L484" s="92"/>
      <c r="M484" s="383"/>
      <c r="N484" s="383"/>
      <c r="O484" s="92"/>
      <c r="P484" s="383"/>
      <c r="Q484" s="92"/>
      <c r="R484" s="504"/>
      <c r="S484" s="450"/>
      <c r="T484" s="92"/>
      <c r="U484" s="383"/>
      <c r="V484" s="383"/>
      <c r="W484" s="92"/>
      <c r="X484" s="478"/>
      <c r="Y484" s="383"/>
      <c r="Z484" s="499" t="str">
        <f>IFERROR(VLOOKUP(_xlfn.NUMBERVALUE(LEFT(Y484,FIND("-",Y484)-1)),A2_SaLi!$B$8:$E$507,4,0),IFERROR(VLOOKUP(LEFT(Y484,FIND("-",Y484)-1),A2_SaLi!$B$8:$E$507,4,0),""))</f>
        <v/>
      </c>
    </row>
    <row r="485" spans="2:26" x14ac:dyDescent="0.25">
      <c r="B485" s="124"/>
      <c r="C485" s="92"/>
      <c r="D485" s="92"/>
      <c r="E485" s="92"/>
      <c r="F485" s="383"/>
      <c r="G485" s="501"/>
      <c r="H485" s="92"/>
      <c r="I485" s="502"/>
      <c r="J485" s="503"/>
      <c r="K485" s="450"/>
      <c r="L485" s="92"/>
      <c r="M485" s="383"/>
      <c r="N485" s="383"/>
      <c r="O485" s="92"/>
      <c r="P485" s="383"/>
      <c r="Q485" s="92"/>
      <c r="R485" s="504"/>
      <c r="S485" s="450"/>
      <c r="T485" s="92"/>
      <c r="U485" s="383"/>
      <c r="V485" s="383"/>
      <c r="W485" s="92"/>
      <c r="X485" s="478"/>
      <c r="Y485" s="383"/>
      <c r="Z485" s="499" t="str">
        <f>IFERROR(VLOOKUP(_xlfn.NUMBERVALUE(LEFT(Y485,FIND("-",Y485)-1)),A2_SaLi!$B$8:$E$507,4,0),IFERROR(VLOOKUP(LEFT(Y485,FIND("-",Y485)-1),A2_SaLi!$B$8:$E$507,4,0),""))</f>
        <v/>
      </c>
    </row>
    <row r="486" spans="2:26" x14ac:dyDescent="0.25">
      <c r="B486" s="124"/>
      <c r="C486" s="92"/>
      <c r="D486" s="92"/>
      <c r="E486" s="92"/>
      <c r="F486" s="383"/>
      <c r="G486" s="501"/>
      <c r="H486" s="92"/>
      <c r="I486" s="502"/>
      <c r="J486" s="503"/>
      <c r="K486" s="450"/>
      <c r="L486" s="92"/>
      <c r="M486" s="383"/>
      <c r="N486" s="383"/>
      <c r="O486" s="92"/>
      <c r="P486" s="383"/>
      <c r="Q486" s="92"/>
      <c r="R486" s="504"/>
      <c r="S486" s="450"/>
      <c r="T486" s="92"/>
      <c r="U486" s="383"/>
      <c r="V486" s="383"/>
      <c r="W486" s="92"/>
      <c r="X486" s="478"/>
      <c r="Y486" s="383"/>
      <c r="Z486" s="499" t="str">
        <f>IFERROR(VLOOKUP(_xlfn.NUMBERVALUE(LEFT(Y486,FIND("-",Y486)-1)),A2_SaLi!$B$8:$E$507,4,0),IFERROR(VLOOKUP(LEFT(Y486,FIND("-",Y486)-1),A2_SaLi!$B$8:$E$507,4,0),""))</f>
        <v/>
      </c>
    </row>
    <row r="487" spans="2:26" x14ac:dyDescent="0.25">
      <c r="B487" s="124"/>
      <c r="C487" s="92"/>
      <c r="D487" s="92"/>
      <c r="E487" s="92"/>
      <c r="F487" s="383"/>
      <c r="G487" s="501"/>
      <c r="H487" s="92"/>
      <c r="I487" s="502"/>
      <c r="J487" s="503"/>
      <c r="K487" s="450"/>
      <c r="L487" s="92"/>
      <c r="M487" s="383"/>
      <c r="N487" s="383"/>
      <c r="O487" s="92"/>
      <c r="P487" s="383"/>
      <c r="Q487" s="92"/>
      <c r="R487" s="504"/>
      <c r="S487" s="450"/>
      <c r="T487" s="92"/>
      <c r="U487" s="383"/>
      <c r="V487" s="383"/>
      <c r="W487" s="92"/>
      <c r="X487" s="478"/>
      <c r="Y487" s="383"/>
      <c r="Z487" s="499" t="str">
        <f>IFERROR(VLOOKUP(_xlfn.NUMBERVALUE(LEFT(Y487,FIND("-",Y487)-1)),A2_SaLi!$B$8:$E$507,4,0),IFERROR(VLOOKUP(LEFT(Y487,FIND("-",Y487)-1),A2_SaLi!$B$8:$E$507,4,0),""))</f>
        <v/>
      </c>
    </row>
    <row r="488" spans="2:26" x14ac:dyDescent="0.25">
      <c r="B488" s="124"/>
      <c r="C488" s="92"/>
      <c r="D488" s="92"/>
      <c r="E488" s="92"/>
      <c r="F488" s="383"/>
      <c r="G488" s="501"/>
      <c r="H488" s="92"/>
      <c r="I488" s="502"/>
      <c r="J488" s="503"/>
      <c r="K488" s="450"/>
      <c r="L488" s="92"/>
      <c r="M488" s="383"/>
      <c r="N488" s="383"/>
      <c r="O488" s="92"/>
      <c r="P488" s="383"/>
      <c r="Q488" s="92"/>
      <c r="R488" s="504"/>
      <c r="S488" s="450"/>
      <c r="T488" s="92"/>
      <c r="U488" s="383"/>
      <c r="V488" s="383"/>
      <c r="W488" s="92"/>
      <c r="X488" s="478"/>
      <c r="Y488" s="383"/>
      <c r="Z488" s="499" t="str">
        <f>IFERROR(VLOOKUP(_xlfn.NUMBERVALUE(LEFT(Y488,FIND("-",Y488)-1)),A2_SaLi!$B$8:$E$507,4,0),IFERROR(VLOOKUP(LEFT(Y488,FIND("-",Y488)-1),A2_SaLi!$B$8:$E$507,4,0),""))</f>
        <v/>
      </c>
    </row>
    <row r="489" spans="2:26" x14ac:dyDescent="0.25">
      <c r="B489" s="124"/>
      <c r="C489" s="92"/>
      <c r="D489" s="92"/>
      <c r="E489" s="92"/>
      <c r="F489" s="383"/>
      <c r="G489" s="501"/>
      <c r="H489" s="92"/>
      <c r="I489" s="502"/>
      <c r="J489" s="503"/>
      <c r="K489" s="450"/>
      <c r="L489" s="92"/>
      <c r="M489" s="383"/>
      <c r="N489" s="383"/>
      <c r="O489" s="92"/>
      <c r="P489" s="383"/>
      <c r="Q489" s="92"/>
      <c r="R489" s="504"/>
      <c r="S489" s="450"/>
      <c r="T489" s="92"/>
      <c r="U489" s="383"/>
      <c r="V489" s="383"/>
      <c r="W489" s="92"/>
      <c r="X489" s="478"/>
      <c r="Y489" s="383"/>
      <c r="Z489" s="499" t="str">
        <f>IFERROR(VLOOKUP(_xlfn.NUMBERVALUE(LEFT(Y489,FIND("-",Y489)-1)),A2_SaLi!$B$8:$E$507,4,0),IFERROR(VLOOKUP(LEFT(Y489,FIND("-",Y489)-1),A2_SaLi!$B$8:$E$507,4,0),""))</f>
        <v/>
      </c>
    </row>
    <row r="490" spans="2:26" x14ac:dyDescent="0.25">
      <c r="B490" s="124"/>
      <c r="C490" s="92"/>
      <c r="D490" s="92"/>
      <c r="E490" s="92"/>
      <c r="F490" s="383"/>
      <c r="G490" s="501"/>
      <c r="H490" s="92"/>
      <c r="I490" s="502"/>
      <c r="J490" s="503"/>
      <c r="K490" s="450"/>
      <c r="L490" s="92"/>
      <c r="M490" s="383"/>
      <c r="N490" s="383"/>
      <c r="O490" s="92"/>
      <c r="P490" s="383"/>
      <c r="Q490" s="92"/>
      <c r="R490" s="504"/>
      <c r="S490" s="450"/>
      <c r="T490" s="92"/>
      <c r="U490" s="383"/>
      <c r="V490" s="383"/>
      <c r="W490" s="92"/>
      <c r="X490" s="478"/>
      <c r="Y490" s="383"/>
      <c r="Z490" s="499" t="str">
        <f>IFERROR(VLOOKUP(_xlfn.NUMBERVALUE(LEFT(Y490,FIND("-",Y490)-1)),A2_SaLi!$B$8:$E$507,4,0),IFERROR(VLOOKUP(LEFT(Y490,FIND("-",Y490)-1),A2_SaLi!$B$8:$E$507,4,0),""))</f>
        <v/>
      </c>
    </row>
    <row r="491" spans="2:26" x14ac:dyDescent="0.25">
      <c r="B491" s="124"/>
      <c r="C491" s="92"/>
      <c r="D491" s="92"/>
      <c r="E491" s="92"/>
      <c r="F491" s="383"/>
      <c r="G491" s="501"/>
      <c r="H491" s="92"/>
      <c r="I491" s="502"/>
      <c r="J491" s="503"/>
      <c r="K491" s="450"/>
      <c r="L491" s="92"/>
      <c r="M491" s="383"/>
      <c r="N491" s="383"/>
      <c r="O491" s="92"/>
      <c r="P491" s="383"/>
      <c r="Q491" s="92"/>
      <c r="R491" s="504"/>
      <c r="S491" s="450"/>
      <c r="T491" s="92"/>
      <c r="U491" s="383"/>
      <c r="V491" s="383"/>
      <c r="W491" s="92"/>
      <c r="X491" s="478"/>
      <c r="Y491" s="383"/>
      <c r="Z491" s="499" t="str">
        <f>IFERROR(VLOOKUP(_xlfn.NUMBERVALUE(LEFT(Y491,FIND("-",Y491)-1)),A2_SaLi!$B$8:$E$507,4,0),IFERROR(VLOOKUP(LEFT(Y491,FIND("-",Y491)-1),A2_SaLi!$B$8:$E$507,4,0),""))</f>
        <v/>
      </c>
    </row>
    <row r="492" spans="2:26" x14ac:dyDescent="0.25">
      <c r="B492" s="124"/>
      <c r="C492" s="92"/>
      <c r="D492" s="92"/>
      <c r="E492" s="92"/>
      <c r="F492" s="383"/>
      <c r="G492" s="501"/>
      <c r="H492" s="92"/>
      <c r="I492" s="502"/>
      <c r="J492" s="503"/>
      <c r="K492" s="450"/>
      <c r="L492" s="92"/>
      <c r="M492" s="383"/>
      <c r="N492" s="383"/>
      <c r="O492" s="92"/>
      <c r="P492" s="383"/>
      <c r="Q492" s="92"/>
      <c r="R492" s="504"/>
      <c r="S492" s="450"/>
      <c r="T492" s="92"/>
      <c r="U492" s="383"/>
      <c r="V492" s="383"/>
      <c r="W492" s="92"/>
      <c r="X492" s="478"/>
      <c r="Y492" s="383"/>
      <c r="Z492" s="499" t="str">
        <f>IFERROR(VLOOKUP(_xlfn.NUMBERVALUE(LEFT(Y492,FIND("-",Y492)-1)),A2_SaLi!$B$8:$E$507,4,0),IFERROR(VLOOKUP(LEFT(Y492,FIND("-",Y492)-1),A2_SaLi!$B$8:$E$507,4,0),""))</f>
        <v/>
      </c>
    </row>
    <row r="493" spans="2:26" x14ac:dyDescent="0.25">
      <c r="B493" s="124"/>
      <c r="C493" s="92"/>
      <c r="D493" s="92"/>
      <c r="E493" s="92"/>
      <c r="F493" s="383"/>
      <c r="G493" s="501"/>
      <c r="H493" s="92"/>
      <c r="I493" s="502"/>
      <c r="J493" s="503"/>
      <c r="K493" s="450"/>
      <c r="L493" s="92"/>
      <c r="M493" s="383"/>
      <c r="N493" s="383"/>
      <c r="O493" s="92"/>
      <c r="P493" s="383"/>
      <c r="Q493" s="92"/>
      <c r="R493" s="504"/>
      <c r="S493" s="450"/>
      <c r="T493" s="92"/>
      <c r="U493" s="383"/>
      <c r="V493" s="383"/>
      <c r="W493" s="92"/>
      <c r="X493" s="478"/>
      <c r="Y493" s="383"/>
      <c r="Z493" s="499" t="str">
        <f>IFERROR(VLOOKUP(_xlfn.NUMBERVALUE(LEFT(Y493,FIND("-",Y493)-1)),A2_SaLi!$B$8:$E$507,4,0),IFERROR(VLOOKUP(LEFT(Y493,FIND("-",Y493)-1),A2_SaLi!$B$8:$E$507,4,0),""))</f>
        <v/>
      </c>
    </row>
    <row r="494" spans="2:26" x14ac:dyDescent="0.25">
      <c r="B494" s="124"/>
      <c r="C494" s="92"/>
      <c r="D494" s="92"/>
      <c r="E494" s="92"/>
      <c r="F494" s="383"/>
      <c r="G494" s="501"/>
      <c r="H494" s="92"/>
      <c r="I494" s="502"/>
      <c r="J494" s="503"/>
      <c r="K494" s="450"/>
      <c r="L494" s="92"/>
      <c r="M494" s="383"/>
      <c r="N494" s="383"/>
      <c r="O494" s="92"/>
      <c r="P494" s="383"/>
      <c r="Q494" s="92"/>
      <c r="R494" s="504"/>
      <c r="S494" s="450"/>
      <c r="T494" s="92"/>
      <c r="U494" s="383"/>
      <c r="V494" s="383"/>
      <c r="W494" s="92"/>
      <c r="X494" s="478"/>
      <c r="Y494" s="383"/>
      <c r="Z494" s="499" t="str">
        <f>IFERROR(VLOOKUP(_xlfn.NUMBERVALUE(LEFT(Y494,FIND("-",Y494)-1)),A2_SaLi!$B$8:$E$507,4,0),IFERROR(VLOOKUP(LEFT(Y494,FIND("-",Y494)-1),A2_SaLi!$B$8:$E$507,4,0),""))</f>
        <v/>
      </c>
    </row>
    <row r="495" spans="2:26" x14ac:dyDescent="0.25">
      <c r="B495" s="124"/>
      <c r="C495" s="92"/>
      <c r="D495" s="92"/>
      <c r="E495" s="92"/>
      <c r="F495" s="383"/>
      <c r="G495" s="501"/>
      <c r="H495" s="92"/>
      <c r="I495" s="502"/>
      <c r="J495" s="503"/>
      <c r="K495" s="450"/>
      <c r="L495" s="92"/>
      <c r="M495" s="383"/>
      <c r="N495" s="383"/>
      <c r="O495" s="92"/>
      <c r="P495" s="383"/>
      <c r="Q495" s="92"/>
      <c r="R495" s="504"/>
      <c r="S495" s="450"/>
      <c r="T495" s="92"/>
      <c r="U495" s="383"/>
      <c r="V495" s="383"/>
      <c r="W495" s="92"/>
      <c r="X495" s="478"/>
      <c r="Y495" s="383"/>
      <c r="Z495" s="499" t="str">
        <f>IFERROR(VLOOKUP(_xlfn.NUMBERVALUE(LEFT(Y495,FIND("-",Y495)-1)),A2_SaLi!$B$8:$E$507,4,0),IFERROR(VLOOKUP(LEFT(Y495,FIND("-",Y495)-1),A2_SaLi!$B$8:$E$507,4,0),""))</f>
        <v/>
      </c>
    </row>
    <row r="496" spans="2:26" x14ac:dyDescent="0.25">
      <c r="B496" s="124"/>
      <c r="C496" s="92"/>
      <c r="D496" s="92"/>
      <c r="E496" s="92"/>
      <c r="F496" s="383"/>
      <c r="G496" s="501"/>
      <c r="H496" s="92"/>
      <c r="I496" s="502"/>
      <c r="J496" s="503"/>
      <c r="K496" s="450"/>
      <c r="L496" s="92"/>
      <c r="M496" s="383"/>
      <c r="N496" s="383"/>
      <c r="O496" s="92"/>
      <c r="P496" s="383"/>
      <c r="Q496" s="92"/>
      <c r="R496" s="504"/>
      <c r="S496" s="450"/>
      <c r="T496" s="92"/>
      <c r="U496" s="383"/>
      <c r="V496" s="383"/>
      <c r="W496" s="92"/>
      <c r="X496" s="478"/>
      <c r="Y496" s="383"/>
      <c r="Z496" s="499" t="str">
        <f>IFERROR(VLOOKUP(_xlfn.NUMBERVALUE(LEFT(Y496,FIND("-",Y496)-1)),A2_SaLi!$B$8:$E$507,4,0),IFERROR(VLOOKUP(LEFT(Y496,FIND("-",Y496)-1),A2_SaLi!$B$8:$E$507,4,0),""))</f>
        <v/>
      </c>
    </row>
    <row r="497" spans="2:26" x14ac:dyDescent="0.25">
      <c r="B497" s="124"/>
      <c r="C497" s="92"/>
      <c r="D497" s="92"/>
      <c r="E497" s="92"/>
      <c r="F497" s="383"/>
      <c r="G497" s="501"/>
      <c r="H497" s="92"/>
      <c r="I497" s="502"/>
      <c r="J497" s="503"/>
      <c r="K497" s="450"/>
      <c r="L497" s="92"/>
      <c r="M497" s="383"/>
      <c r="N497" s="383"/>
      <c r="O497" s="92"/>
      <c r="P497" s="383"/>
      <c r="Q497" s="92"/>
      <c r="R497" s="504"/>
      <c r="S497" s="450"/>
      <c r="T497" s="92"/>
      <c r="U497" s="383"/>
      <c r="V497" s="383"/>
      <c r="W497" s="92"/>
      <c r="X497" s="478"/>
      <c r="Y497" s="383"/>
      <c r="Z497" s="499" t="str">
        <f>IFERROR(VLOOKUP(_xlfn.NUMBERVALUE(LEFT(Y497,FIND("-",Y497)-1)),A2_SaLi!$B$8:$E$507,4,0),IFERROR(VLOOKUP(LEFT(Y497,FIND("-",Y497)-1),A2_SaLi!$B$8:$E$507,4,0),""))</f>
        <v/>
      </c>
    </row>
    <row r="498" spans="2:26" x14ac:dyDescent="0.25">
      <c r="B498" s="124"/>
      <c r="C498" s="92"/>
      <c r="D498" s="92"/>
      <c r="E498" s="92"/>
      <c r="F498" s="383"/>
      <c r="G498" s="501"/>
      <c r="H498" s="92"/>
      <c r="I498" s="502"/>
      <c r="J498" s="503"/>
      <c r="K498" s="450"/>
      <c r="L498" s="92"/>
      <c r="M498" s="383"/>
      <c r="N498" s="383"/>
      <c r="O498" s="92"/>
      <c r="P498" s="383"/>
      <c r="Q498" s="92"/>
      <c r="R498" s="504"/>
      <c r="S498" s="450"/>
      <c r="T498" s="92"/>
      <c r="U498" s="383"/>
      <c r="V498" s="383"/>
      <c r="W498" s="92"/>
      <c r="X498" s="478"/>
      <c r="Y498" s="383"/>
      <c r="Z498" s="499" t="str">
        <f>IFERROR(VLOOKUP(_xlfn.NUMBERVALUE(LEFT(Y498,FIND("-",Y498)-1)),A2_SaLi!$B$8:$E$507,4,0),IFERROR(VLOOKUP(LEFT(Y498,FIND("-",Y498)-1),A2_SaLi!$B$8:$E$507,4,0),""))</f>
        <v/>
      </c>
    </row>
    <row r="499" spans="2:26" x14ac:dyDescent="0.25">
      <c r="B499" s="124"/>
      <c r="C499" s="92"/>
      <c r="D499" s="92"/>
      <c r="E499" s="92"/>
      <c r="F499" s="383"/>
      <c r="G499" s="501"/>
      <c r="H499" s="92"/>
      <c r="I499" s="502"/>
      <c r="J499" s="503"/>
      <c r="K499" s="450"/>
      <c r="L499" s="92"/>
      <c r="M499" s="383"/>
      <c r="N499" s="383"/>
      <c r="O499" s="92"/>
      <c r="P499" s="383"/>
      <c r="Q499" s="92"/>
      <c r="R499" s="504"/>
      <c r="S499" s="450"/>
      <c r="T499" s="92"/>
      <c r="U499" s="383"/>
      <c r="V499" s="383"/>
      <c r="W499" s="92"/>
      <c r="X499" s="478"/>
      <c r="Y499" s="383"/>
      <c r="Z499" s="499" t="str">
        <f>IFERROR(VLOOKUP(_xlfn.NUMBERVALUE(LEFT(Y499,FIND("-",Y499)-1)),A2_SaLi!$B$8:$E$507,4,0),IFERROR(VLOOKUP(LEFT(Y499,FIND("-",Y499)-1),A2_SaLi!$B$8:$E$507,4,0),""))</f>
        <v/>
      </c>
    </row>
    <row r="500" spans="2:26" ht="15.75" thickBot="1" x14ac:dyDescent="0.3">
      <c r="B500" s="128"/>
      <c r="C500" s="129"/>
      <c r="D500" s="129"/>
      <c r="E500" s="129"/>
      <c r="F500" s="454"/>
      <c r="G500" s="505"/>
      <c r="H500" s="129"/>
      <c r="I500" s="506"/>
      <c r="J500" s="507"/>
      <c r="K500" s="453"/>
      <c r="L500" s="129"/>
      <c r="M500" s="454"/>
      <c r="N500" s="454"/>
      <c r="O500" s="129"/>
      <c r="P500" s="454"/>
      <c r="Q500" s="129"/>
      <c r="R500" s="508"/>
      <c r="S500" s="453"/>
      <c r="T500" s="129"/>
      <c r="U500" s="454"/>
      <c r="V500" s="454"/>
      <c r="W500" s="129"/>
      <c r="X500" s="479"/>
      <c r="Y500" s="454"/>
      <c r="Z500" s="500" t="str">
        <f>IFERROR(VLOOKUP(_xlfn.NUMBERVALUE(LEFT(Y500,FIND("-",Y500)-1)),A2_SaLi!$B$8:$E$507,4,0),IFERROR(VLOOKUP(LEFT(Y500,FIND("-",Y500)-1),A2_SaLi!$B$8:$E$507,4,0),""))</f>
        <v/>
      </c>
    </row>
  </sheetData>
  <sheetProtection algorithmName="SHA-512" hashValue="ztFBLA0gXI4dgC2J8n5TOVZ4SVIAJaQsikv/CkiRxhr30NScAOYyqHFsxcAqpde09QS1sicx7wJATJ7JeB1lfQ==" saltValue="mikG+9CiA77jVKNGWW4Ylg==" spinCount="100000" sheet="1" objects="1" scenarios="1"/>
  <mergeCells count="3">
    <mergeCell ref="S2:Z2"/>
    <mergeCell ref="K2:R2"/>
    <mergeCell ref="B2:J2"/>
  </mergeCells>
  <dataValidations count="1">
    <dataValidation type="list" allowBlank="1" showInputMessage="1" showErrorMessage="1" sqref="R5:R500" xr:uid="{5DF7BA37-A7ED-411E-8E00-2DDDE7874366}">
      <formula1>"Direkt, Geschlüsselt"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E48AF6F-D023-4EB9-936B-1F28136B1048}">
          <x14:formula1>
            <xm:f>'Drop-Down Listen'!$F$2:$F$4</xm:f>
          </x14:formula1>
          <xm:sqref>C5:C500</xm:sqref>
        </x14:dataValidation>
        <x14:dataValidation type="list" allowBlank="1" showInputMessage="1" showErrorMessage="1" xr:uid="{0F9BDC5D-D39A-4998-846D-D9B1903D961D}">
          <x14:formula1>
            <xm:f>'Drop-Down Listen'!$D$2:$D$51</xm:f>
          </x14:formula1>
          <xm:sqref>L5:L500 O5:O500 T5:T500 W5:W500</xm:sqref>
        </x14:dataValidation>
        <x14:dataValidation type="list" allowBlank="1" showInputMessage="1" showErrorMessage="1" xr:uid="{496A0A8B-E464-418B-9314-A54D72243DB8}">
          <x14:formula1>
            <xm:f>'Drop-Down Listen'!$B$2:$B$71</xm:f>
          </x14:formula1>
          <xm:sqref>Q5:Q500</xm:sqref>
        </x14:dataValidation>
        <x14:dataValidation type="list" allowBlank="1" showInputMessage="1" showErrorMessage="1" xr:uid="{CFF461D3-CE63-47C2-9396-19423A3B17F7}">
          <x14:formula1>
            <xm:f>'Drop-Down Listen'!$L$2:$L$89</xm:f>
          </x14:formula1>
          <xm:sqref>Y5:Y500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985A25D12F4394B899D22E4ADA56914" ma:contentTypeVersion="0" ma:contentTypeDescription="Ein neues Dokument erstellen." ma:contentTypeScope="" ma:versionID="11b631e9dcafcb1d19a5fdba554d8cf9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686dcd11d120f5ddbaa988a62e2b00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B728FD4-2A87-4601-8D0F-0BBF763D152C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dcmitype/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71C468A-EB24-4DAB-9348-E01A0B3FB4C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1E84A9A-5DD1-4373-90C7-F6D6BB47E1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16</vt:i4>
      </vt:variant>
      <vt:variant>
        <vt:lpstr>Benannte Bereiche</vt:lpstr>
      </vt:variant>
      <vt:variant>
        <vt:i4>6</vt:i4>
      </vt:variant>
    </vt:vector>
  </HeadingPairs>
  <TitlesOfParts>
    <vt:vector size="22" baseType="lpstr">
      <vt:lpstr>Changelog</vt:lpstr>
      <vt:lpstr>A_Stammdaten</vt:lpstr>
      <vt:lpstr>A1_Fragen</vt:lpstr>
      <vt:lpstr>A2_SaLi</vt:lpstr>
      <vt:lpstr>A3_Hinzu_Kürz</vt:lpstr>
      <vt:lpstr>B_Bilanz</vt:lpstr>
      <vt:lpstr>B1_Details</vt:lpstr>
      <vt:lpstr>B2_RSt_Spiegel</vt:lpstr>
      <vt:lpstr>B3_Darl_Spiegel</vt:lpstr>
      <vt:lpstr>C_GuV</vt:lpstr>
      <vt:lpstr>D_SAV</vt:lpstr>
      <vt:lpstr>D1_ND</vt:lpstr>
      <vt:lpstr>D2_Zuschüsse</vt:lpstr>
      <vt:lpstr>E_CF_Rechn</vt:lpstr>
      <vt:lpstr>Drop-Down Listen</vt:lpstr>
      <vt:lpstr>Faktorreihe</vt:lpstr>
      <vt:lpstr>Anlagengruppen</vt:lpstr>
      <vt:lpstr>BKZ_Arten</vt:lpstr>
      <vt:lpstr>D2_Zuschüsse!Druckbereich</vt:lpstr>
      <vt:lpstr>D2_Zuschüsse!GuV_Nummern_Pos</vt:lpstr>
      <vt:lpstr>Konten_Sali_Bez</vt:lpstr>
      <vt:lpstr>D2_Zuschüsse!NetzId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BK9q</dc:creator>
  <cp:lastModifiedBy>BK9q</cp:lastModifiedBy>
  <dcterms:created xsi:type="dcterms:W3CDTF">2025-10-30T14:43:23Z</dcterms:created>
  <dcterms:modified xsi:type="dcterms:W3CDTF">2026-04-15T14:58:47Z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0x0101002985A25D12F4394B899D22E4ADA56914</vt:lpwstr>
  </property>
</Properties>
</file>