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1"/>
  <workbookPr updateLinks="never" codeName="DieseArbeitsmappe" defaultThemeVersion="124226"/>
  <mc:AlternateContent xmlns:mc="http://schemas.openxmlformats.org/markup-compatibility/2006">
    <mc:Choice Requires="x15">
      <x15ac:absPath xmlns:x15ac="http://schemas.microsoft.com/office/spreadsheetml/2010/11/ac" url="Z:\Strom\BK8-Kraftwerksthemen\0000_Muster_Texte_Vorlagen\02_KoPr\Erhebungsbogen Istkosten\"/>
    </mc:Choice>
  </mc:AlternateContent>
  <xr:revisionPtr revIDLastSave="0" documentId="13_ncr:1_{52DE4880-711A-4176-834C-7391A85CD5EE}" xr6:coauthVersionLast="36" xr6:coauthVersionMax="36" xr10:uidLastSave="{00000000-0000-0000-0000-000000000000}"/>
  <bookViews>
    <workbookView xWindow="0" yWindow="0" windowWidth="28800" windowHeight="13740" tabRatio="840" activeTab="1" xr2:uid="{00000000-000D-0000-FFFF-FFFF00000000}"/>
  </bookViews>
  <sheets>
    <sheet name="Hinweise" sheetId="1" r:id="rId1"/>
    <sheet name="Kostenübersicht" sheetId="5" r:id="rId2"/>
    <sheet name="N_1" sheetId="11" r:id="rId3"/>
    <sheet name="N_2" sheetId="2" r:id="rId4"/>
    <sheet name="N_3" sheetId="12" r:id="rId5"/>
    <sheet name="N_4" sheetId="14" r:id="rId6"/>
    <sheet name="P_1" sheetId="35" r:id="rId7"/>
    <sheet name="P_2" sheetId="36" r:id="rId8"/>
    <sheet name="P_3" sheetId="40" r:id="rId9"/>
    <sheet name="P_4" sheetId="37" r:id="rId10"/>
    <sheet name="P_5" sheetId="38" r:id="rId11"/>
    <sheet name="K_1" sheetId="19" r:id="rId12"/>
    <sheet name="K_2" sheetId="42" r:id="rId13"/>
    <sheet name="S_1" sheetId="20" r:id="rId14"/>
    <sheet name="S_2" sheetId="25" r:id="rId15"/>
    <sheet name="B_1" sheetId="41" r:id="rId16"/>
    <sheet name="B_2" sheetId="33" r:id="rId17"/>
    <sheet name="+" sheetId="6" state="veryHidden" r:id="rId18"/>
  </sheets>
  <externalReferences>
    <externalReference r:id="rId19"/>
    <externalReference r:id="rId20"/>
  </externalReferences>
  <definedNames>
    <definedName name="_xlnm.Print_Area" localSheetId="2">N_1!$A$1:$D$58</definedName>
    <definedName name="_xlnm.Print_Area" localSheetId="3">N_2!$A$1:$F$48</definedName>
    <definedName name="_xlnm.Print_Area" localSheetId="6">P_1!$A$1:$D$63</definedName>
    <definedName name="_xlnm.Print_Area" localSheetId="7">P_2!$A$1:$E$52</definedName>
  </definedNames>
  <calcPr calcId="191029"/>
</workbook>
</file>

<file path=xl/calcChain.xml><?xml version="1.0" encoding="utf-8"?>
<calcChain xmlns="http://schemas.openxmlformats.org/spreadsheetml/2006/main">
  <c r="E153" i="42" l="1"/>
  <c r="D153" i="42"/>
  <c r="E132" i="42"/>
  <c r="D132" i="42"/>
  <c r="E111" i="42"/>
  <c r="D111" i="42"/>
  <c r="E90" i="42"/>
  <c r="E69" i="42"/>
  <c r="D90" i="42"/>
  <c r="D69" i="42"/>
  <c r="E48" i="42"/>
  <c r="D48" i="42"/>
  <c r="E27" i="42"/>
  <c r="D27" i="42"/>
  <c r="B27" i="42" l="1"/>
  <c r="L26" i="41" l="1"/>
  <c r="L26" i="33"/>
  <c r="A448" i="12" l="1"/>
  <c r="B448" i="12"/>
  <c r="C448" i="12"/>
  <c r="D448" i="12"/>
  <c r="E448" i="12"/>
  <c r="A492" i="12"/>
  <c r="B492" i="12"/>
  <c r="C492" i="12"/>
  <c r="D492" i="12"/>
  <c r="E492" i="12"/>
  <c r="A536" i="12"/>
  <c r="B536" i="12"/>
  <c r="C536" i="12"/>
  <c r="D536" i="12"/>
  <c r="E536" i="12"/>
  <c r="A580" i="12"/>
  <c r="B580" i="12"/>
  <c r="C580" i="12"/>
  <c r="D580" i="12"/>
  <c r="E580" i="12"/>
  <c r="A624" i="12"/>
  <c r="B624" i="12"/>
  <c r="C624" i="12"/>
  <c r="D624" i="12"/>
  <c r="E624" i="12"/>
  <c r="A668" i="12"/>
  <c r="B668" i="12"/>
  <c r="C668" i="12"/>
  <c r="D668" i="12"/>
  <c r="E668" i="12"/>
  <c r="A712" i="12"/>
  <c r="B712" i="12"/>
  <c r="C712" i="12"/>
  <c r="D712" i="12"/>
  <c r="E712" i="12"/>
  <c r="A756" i="12"/>
  <c r="B756" i="12"/>
  <c r="C756" i="12"/>
  <c r="D756" i="12"/>
  <c r="E756" i="12"/>
  <c r="A800" i="12"/>
  <c r="B800" i="12"/>
  <c r="C800" i="12"/>
  <c r="D800" i="12"/>
  <c r="E800" i="12"/>
  <c r="A844" i="12"/>
  <c r="B844" i="12"/>
  <c r="C844" i="12"/>
  <c r="D844" i="12"/>
  <c r="E844" i="12"/>
  <c r="C235" i="2" l="1"/>
  <c r="I14" i="5"/>
  <c r="I13" i="5"/>
  <c r="I9" i="5"/>
  <c r="H8" i="5"/>
  <c r="H153" i="42"/>
  <c r="H132" i="42"/>
  <c r="H111" i="42"/>
  <c r="H90" i="42"/>
  <c r="H69" i="42"/>
  <c r="H48" i="42"/>
  <c r="H27" i="42"/>
  <c r="B48" i="42"/>
  <c r="B69" i="42" s="1"/>
  <c r="B90" i="42" s="1"/>
  <c r="B111" i="42" s="1"/>
  <c r="B132" i="42" s="1"/>
  <c r="B153" i="42" s="1"/>
  <c r="B18" i="42"/>
  <c r="C15" i="42" s="1"/>
  <c r="B10" i="42"/>
  <c r="C8" i="42" s="1"/>
  <c r="C14" i="42" l="1"/>
  <c r="C9" i="42"/>
  <c r="C16" i="42"/>
  <c r="C17" i="42"/>
  <c r="C6" i="42"/>
  <c r="I11" i="5"/>
  <c r="I12" i="5"/>
  <c r="C7" i="42"/>
  <c r="C10" i="42" s="1"/>
  <c r="C22" i="36"/>
  <c r="C21" i="36"/>
  <c r="C20" i="36"/>
  <c r="C17" i="36"/>
  <c r="J22" i="36"/>
  <c r="J21" i="36"/>
  <c r="J20" i="36"/>
  <c r="J19" i="36"/>
  <c r="J18" i="36"/>
  <c r="J17" i="36"/>
  <c r="J7" i="36" s="1"/>
  <c r="J15" i="36"/>
  <c r="J5" i="36" s="1"/>
  <c r="J9" i="36"/>
  <c r="C23" i="35"/>
  <c r="C22" i="35"/>
  <c r="C21" i="35"/>
  <c r="C20" i="35"/>
  <c r="C18" i="35"/>
  <c r="C17" i="35"/>
  <c r="C16" i="35"/>
  <c r="C18" i="42" l="1"/>
  <c r="I15" i="5"/>
  <c r="K22" i="5"/>
  <c r="H22" i="5"/>
  <c r="O27" i="5" l="1"/>
  <c r="O26" i="5"/>
  <c r="O14" i="5"/>
  <c r="O13" i="5"/>
  <c r="N21" i="5"/>
  <c r="F26" i="41"/>
  <c r="F5" i="41"/>
  <c r="L5" i="41" s="1"/>
  <c r="B5" i="41"/>
  <c r="B26" i="41" s="1"/>
  <c r="O24" i="5" l="1"/>
  <c r="O25" i="5"/>
  <c r="O28" i="5" l="1"/>
  <c r="O35" i="5" s="1"/>
  <c r="C213" i="2" l="1"/>
  <c r="B34" i="5"/>
  <c r="E34" i="5"/>
  <c r="H34" i="5"/>
  <c r="N34" i="5"/>
  <c r="K34" i="5"/>
  <c r="A12" i="25"/>
  <c r="A1" i="25"/>
  <c r="A181" i="40" l="1"/>
  <c r="A137" i="40"/>
  <c r="A93" i="40"/>
  <c r="A49" i="40"/>
  <c r="A5" i="40"/>
  <c r="F181" i="40"/>
  <c r="E181" i="40"/>
  <c r="C99" i="36" s="1"/>
  <c r="F137" i="40"/>
  <c r="E137" i="40"/>
  <c r="C81" i="36" s="1"/>
  <c r="F93" i="40"/>
  <c r="E93" i="40"/>
  <c r="C63" i="36" s="1"/>
  <c r="F49" i="40"/>
  <c r="E49" i="40"/>
  <c r="C45" i="36" s="1"/>
  <c r="F5" i="40"/>
  <c r="E5" i="40"/>
  <c r="C27" i="36" s="1"/>
  <c r="C16" i="36" l="1"/>
  <c r="B5" i="33"/>
  <c r="C97" i="36" l="1"/>
  <c r="C79" i="36"/>
  <c r="C61" i="36"/>
  <c r="C43" i="36"/>
  <c r="C25" i="36"/>
  <c r="C185" i="2"/>
  <c r="C167" i="2"/>
  <c r="C149" i="2"/>
  <c r="C131" i="2"/>
  <c r="C113" i="2"/>
  <c r="C95" i="2"/>
  <c r="C77" i="2"/>
  <c r="C59" i="2"/>
  <c r="C41" i="2"/>
  <c r="C23" i="2"/>
  <c r="C253" i="2"/>
  <c r="C248" i="2"/>
  <c r="C243" i="2"/>
  <c r="C238" i="2"/>
  <c r="C233" i="2"/>
  <c r="C228" i="2"/>
  <c r="C223" i="2"/>
  <c r="C218" i="2"/>
  <c r="C208" i="2"/>
  <c r="B252" i="2"/>
  <c r="A843" i="12" s="1"/>
  <c r="B247" i="2"/>
  <c r="A799" i="12" s="1"/>
  <c r="B242" i="2"/>
  <c r="A755" i="12" s="1"/>
  <c r="B237" i="2"/>
  <c r="A711" i="12" s="1"/>
  <c r="B232" i="2"/>
  <c r="A667" i="12" s="1"/>
  <c r="B227" i="2"/>
  <c r="A623" i="12" s="1"/>
  <c r="B222" i="2"/>
  <c r="A579" i="12" s="1"/>
  <c r="B217" i="2"/>
  <c r="A535" i="12" s="1"/>
  <c r="B212" i="2"/>
  <c r="A491" i="12" s="1"/>
  <c r="B207" i="2"/>
  <c r="A447" i="12" s="1"/>
  <c r="C15" i="36" l="1"/>
  <c r="G1" i="1"/>
  <c r="C6" i="36"/>
  <c r="F9" i="5" s="1"/>
  <c r="C6" i="35"/>
  <c r="F22" i="5" s="1"/>
  <c r="E21" i="5" l="1"/>
  <c r="E35" i="5" s="1"/>
  <c r="E8" i="5"/>
  <c r="E36" i="5" s="1"/>
  <c r="B8" i="5"/>
  <c r="B96" i="36"/>
  <c r="B78" i="36"/>
  <c r="B60" i="36"/>
  <c r="B42" i="36"/>
  <c r="B24" i="36"/>
  <c r="C5" i="35"/>
  <c r="C9" i="35"/>
  <c r="F25" i="5" s="1"/>
  <c r="C10" i="35"/>
  <c r="F26" i="5" s="1"/>
  <c r="C11" i="35"/>
  <c r="F27" i="5" s="1"/>
  <c r="C12" i="35"/>
  <c r="F28" i="5" s="1"/>
  <c r="F181" i="38"/>
  <c r="E181" i="38"/>
  <c r="C104" i="36" s="1"/>
  <c r="A181" i="38"/>
  <c r="F137" i="38"/>
  <c r="E137" i="38"/>
  <c r="C86" i="36" s="1"/>
  <c r="A137" i="38"/>
  <c r="F93" i="38"/>
  <c r="E93" i="38"/>
  <c r="C68" i="36" s="1"/>
  <c r="A93" i="38"/>
  <c r="F49" i="38"/>
  <c r="E49" i="38"/>
  <c r="C50" i="36" s="1"/>
  <c r="A49" i="38"/>
  <c r="F5" i="38"/>
  <c r="E5" i="38"/>
  <c r="C32" i="36" s="1"/>
  <c r="A5" i="38"/>
  <c r="E181" i="37"/>
  <c r="D181" i="37"/>
  <c r="C181" i="37"/>
  <c r="B181" i="37"/>
  <c r="C106" i="36" s="1"/>
  <c r="I106" i="36" s="1"/>
  <c r="A181" i="37"/>
  <c r="E137" i="37"/>
  <c r="D137" i="37"/>
  <c r="C137" i="37"/>
  <c r="B137" i="37"/>
  <c r="A137" i="37"/>
  <c r="E93" i="37"/>
  <c r="D93" i="37"/>
  <c r="C93" i="37"/>
  <c r="B93" i="37"/>
  <c r="A93" i="37"/>
  <c r="E49" i="37"/>
  <c r="D49" i="37"/>
  <c r="C49" i="37"/>
  <c r="B49" i="37"/>
  <c r="A49" i="37"/>
  <c r="E5" i="37"/>
  <c r="D5" i="37"/>
  <c r="C5" i="37"/>
  <c r="B5" i="37"/>
  <c r="C34" i="36" s="1"/>
  <c r="A5" i="37"/>
  <c r="I112" i="36"/>
  <c r="I110" i="36"/>
  <c r="I108" i="36"/>
  <c r="I100" i="36"/>
  <c r="I94" i="36"/>
  <c r="I92" i="36"/>
  <c r="I90" i="36"/>
  <c r="I82" i="36"/>
  <c r="I76" i="36"/>
  <c r="I74" i="36"/>
  <c r="I72" i="36"/>
  <c r="I64" i="36"/>
  <c r="I58" i="36"/>
  <c r="I56" i="36"/>
  <c r="I54" i="36"/>
  <c r="I46" i="36"/>
  <c r="I40" i="36"/>
  <c r="I38" i="36"/>
  <c r="I36" i="36"/>
  <c r="I28" i="36"/>
  <c r="C12" i="36"/>
  <c r="F15" i="5" s="1"/>
  <c r="C11" i="36"/>
  <c r="F14" i="5" s="1"/>
  <c r="C10" i="36"/>
  <c r="F13" i="5" s="1"/>
  <c r="C5" i="36"/>
  <c r="C119" i="35"/>
  <c r="C113" i="35" s="1"/>
  <c r="C97" i="35"/>
  <c r="C75" i="35"/>
  <c r="C69" i="35" s="1"/>
  <c r="C53" i="35"/>
  <c r="C47" i="35" s="1"/>
  <c r="C31" i="35"/>
  <c r="C25" i="35" s="1"/>
  <c r="I34" i="36" l="1"/>
  <c r="C18" i="36"/>
  <c r="C91" i="35"/>
  <c r="C19" i="35"/>
  <c r="C8" i="35" s="1"/>
  <c r="F24" i="5" s="1"/>
  <c r="C52" i="36"/>
  <c r="I52" i="36" s="1"/>
  <c r="C70" i="36"/>
  <c r="I70" i="36" s="1"/>
  <c r="C88" i="36"/>
  <c r="I88" i="36" s="1"/>
  <c r="C24" i="36"/>
  <c r="C96" i="36"/>
  <c r="I68" i="36"/>
  <c r="C7" i="36"/>
  <c r="F10" i="5" s="1"/>
  <c r="A92" i="37"/>
  <c r="A92" i="40"/>
  <c r="A92" i="38"/>
  <c r="A136" i="37"/>
  <c r="A136" i="40"/>
  <c r="A136" i="38"/>
  <c r="A48" i="37"/>
  <c r="A48" i="40"/>
  <c r="A48" i="38"/>
  <c r="I50" i="36"/>
  <c r="I42" i="36" s="1"/>
  <c r="J42" i="36" s="1"/>
  <c r="C42" i="36"/>
  <c r="A4" i="37"/>
  <c r="A4" i="40"/>
  <c r="A4" i="38"/>
  <c r="A180" i="37"/>
  <c r="A180" i="40"/>
  <c r="A180" i="38"/>
  <c r="C7" i="35"/>
  <c r="F23" i="5" s="1"/>
  <c r="K20" i="36"/>
  <c r="J12" i="36"/>
  <c r="K12" i="36" s="1"/>
  <c r="K5" i="36"/>
  <c r="K21" i="36"/>
  <c r="I86" i="36"/>
  <c r="K15" i="36"/>
  <c r="I60" i="36"/>
  <c r="J60" i="36" s="1"/>
  <c r="K17" i="36"/>
  <c r="I104" i="36"/>
  <c r="I96" i="36" s="1"/>
  <c r="J96" i="36" s="1"/>
  <c r="I32" i="36"/>
  <c r="C8" i="36"/>
  <c r="F11" i="5" s="1"/>
  <c r="C60" i="36" l="1"/>
  <c r="K60" i="36" s="1"/>
  <c r="C78" i="36"/>
  <c r="C19" i="36"/>
  <c r="C9" i="36" s="1"/>
  <c r="F12" i="5" s="1"/>
  <c r="F16" i="5" s="1"/>
  <c r="F36" i="5" s="1"/>
  <c r="I78" i="36"/>
  <c r="J78" i="36" s="1"/>
  <c r="K7" i="36"/>
  <c r="F29" i="5"/>
  <c r="F35" i="5" s="1"/>
  <c r="J10" i="36"/>
  <c r="K10" i="36" s="1"/>
  <c r="C15" i="35"/>
  <c r="C4" i="35" s="1"/>
  <c r="C14" i="36"/>
  <c r="C4" i="36" s="1"/>
  <c r="K96" i="36"/>
  <c r="K22" i="36"/>
  <c r="J11" i="36"/>
  <c r="K11" i="36" s="1"/>
  <c r="K42" i="36"/>
  <c r="I24" i="36"/>
  <c r="J24" i="36" s="1"/>
  <c r="K24" i="36" s="1"/>
  <c r="B184" i="2"/>
  <c r="B166" i="2"/>
  <c r="B148" i="2"/>
  <c r="B130" i="2"/>
  <c r="B112" i="2"/>
  <c r="B94" i="2"/>
  <c r="B76" i="2"/>
  <c r="B58" i="2"/>
  <c r="B40" i="2"/>
  <c r="B22" i="2"/>
  <c r="F26" i="33"/>
  <c r="F5" i="33"/>
  <c r="K78" i="36" l="1"/>
  <c r="K19" i="36"/>
  <c r="L5" i="33"/>
  <c r="O11" i="5"/>
  <c r="F37" i="5"/>
  <c r="K9" i="36"/>
  <c r="K18" i="36"/>
  <c r="J8" i="36"/>
  <c r="K8" i="36" s="1"/>
  <c r="J14" i="36"/>
  <c r="K14" i="36" s="1"/>
  <c r="J4" i="36" l="1"/>
  <c r="K4" i="36" s="1"/>
  <c r="O12" i="5"/>
  <c r="O15" i="5" s="1"/>
  <c r="O36" i="5" s="1"/>
  <c r="N8" i="5" l="1"/>
  <c r="N36" i="5" s="1"/>
  <c r="N35" i="5"/>
  <c r="K8" i="5"/>
  <c r="K21" i="5"/>
  <c r="H21" i="5"/>
  <c r="B21" i="5"/>
  <c r="B26" i="33" l="1"/>
  <c r="O37" i="5"/>
  <c r="L11" i="5"/>
  <c r="L15" i="5" s="1"/>
  <c r="L36" i="5" s="1"/>
  <c r="L12" i="5"/>
  <c r="L9" i="5"/>
  <c r="B28" i="25"/>
  <c r="B29" i="25" s="1"/>
  <c r="B30" i="25" s="1"/>
  <c r="B31" i="25" s="1"/>
  <c r="B32" i="25" s="1"/>
  <c r="B33" i="25" s="1"/>
  <c r="B34" i="25" s="1"/>
  <c r="B35" i="25" s="1"/>
  <c r="B18" i="25"/>
  <c r="C17" i="25" s="1"/>
  <c r="B10" i="25"/>
  <c r="C7" i="25" s="1"/>
  <c r="C8" i="25" l="1"/>
  <c r="C9" i="25"/>
  <c r="C6" i="25"/>
  <c r="C14" i="25"/>
  <c r="C15" i="25"/>
  <c r="C16" i="25"/>
  <c r="C10" i="25" l="1"/>
  <c r="C18" i="25"/>
  <c r="H36" i="5"/>
  <c r="H35" i="5"/>
  <c r="K36" i="5"/>
  <c r="K35" i="5"/>
  <c r="L22" i="5"/>
  <c r="L35" i="5" s="1"/>
  <c r="I22" i="5"/>
  <c r="I35" i="5" s="1"/>
  <c r="L37" i="5" l="1"/>
  <c r="F227" i="14"/>
  <c r="E227" i="14"/>
  <c r="E51" i="14"/>
  <c r="C20" i="2" l="1"/>
  <c r="F403" i="14" l="1"/>
  <c r="E403" i="14"/>
  <c r="F359" i="14"/>
  <c r="E359" i="14"/>
  <c r="F315" i="14"/>
  <c r="E315" i="14"/>
  <c r="F271" i="14"/>
  <c r="E271" i="14"/>
  <c r="F183" i="14"/>
  <c r="E183" i="14"/>
  <c r="F139" i="14"/>
  <c r="E139" i="14"/>
  <c r="F95" i="14"/>
  <c r="E95" i="14"/>
  <c r="F51" i="14"/>
  <c r="F7" i="14"/>
  <c r="E7" i="14"/>
  <c r="C28" i="2" s="1"/>
  <c r="B36" i="5" l="1"/>
  <c r="B35" i="5"/>
  <c r="B18" i="20" l="1"/>
  <c r="B10" i="20"/>
  <c r="B18" i="19"/>
  <c r="I36" i="5" l="1"/>
  <c r="I37" i="5" s="1"/>
  <c r="C7" i="20"/>
  <c r="C15" i="20" s="1"/>
  <c r="C9" i="20"/>
  <c r="C17" i="20" s="1"/>
  <c r="C8" i="20"/>
  <c r="C16" i="20" s="1"/>
  <c r="C6" i="20"/>
  <c r="C14" i="20" s="1"/>
  <c r="C18" i="20" l="1"/>
  <c r="B10" i="19"/>
  <c r="C7" i="19" l="1"/>
  <c r="C15" i="19" s="1"/>
  <c r="C9" i="19"/>
  <c r="C17" i="19" s="1"/>
  <c r="C8" i="19"/>
  <c r="C16" i="19" s="1"/>
  <c r="C6" i="19"/>
  <c r="C14" i="19" s="1"/>
  <c r="H114" i="6"/>
  <c r="H115" i="6"/>
  <c r="F88" i="6" l="1"/>
  <c r="C10" i="20" l="1"/>
  <c r="C10" i="19"/>
  <c r="H1" i="1" l="1"/>
  <c r="E402" i="12" l="1"/>
  <c r="J38" i="2" l="1"/>
  <c r="J34" i="2"/>
  <c r="J32" i="2"/>
  <c r="J24" i="2"/>
  <c r="J200" i="2"/>
  <c r="J182" i="2"/>
  <c r="J164" i="2"/>
  <c r="J146" i="2"/>
  <c r="J128" i="2"/>
  <c r="J110" i="2"/>
  <c r="J92" i="2"/>
  <c r="J74" i="2"/>
  <c r="J56" i="2"/>
  <c r="C14" i="11"/>
  <c r="C19" i="11"/>
  <c r="C10" i="11" s="1"/>
  <c r="C18" i="11"/>
  <c r="C17" i="11"/>
  <c r="C15" i="11"/>
  <c r="C20" i="11"/>
  <c r="C245" i="11"/>
  <c r="C244" i="11"/>
  <c r="C30" i="5" s="1"/>
  <c r="C243" i="11"/>
  <c r="C15" i="5"/>
  <c r="C19" i="2"/>
  <c r="C14" i="5" s="1"/>
  <c r="C18" i="2"/>
  <c r="C13" i="5" s="1"/>
  <c r="C15" i="2"/>
  <c r="C14" i="2"/>
  <c r="C204" i="2"/>
  <c r="C17" i="5" s="1"/>
  <c r="C203" i="2"/>
  <c r="C8" i="11" l="1"/>
  <c r="C11" i="11"/>
  <c r="C28" i="5"/>
  <c r="C6" i="2"/>
  <c r="C5" i="2"/>
  <c r="C9" i="2"/>
  <c r="C10" i="2"/>
  <c r="C6" i="11"/>
  <c r="C10" i="5"/>
  <c r="C11" i="2"/>
  <c r="C9" i="11"/>
  <c r="C5" i="11"/>
  <c r="C242" i="11"/>
  <c r="C190" i="2"/>
  <c r="C172" i="2"/>
  <c r="C154" i="2"/>
  <c r="C136" i="2"/>
  <c r="C118" i="2"/>
  <c r="C100" i="2"/>
  <c r="C82" i="2"/>
  <c r="C64" i="2"/>
  <c r="C46" i="2"/>
  <c r="J118" i="2" l="1"/>
  <c r="D402" i="12"/>
  <c r="C402" i="12"/>
  <c r="B402" i="12"/>
  <c r="E358" i="12"/>
  <c r="D358" i="12"/>
  <c r="C358" i="12"/>
  <c r="B358" i="12"/>
  <c r="E314" i="12"/>
  <c r="D314" i="12"/>
  <c r="C314" i="12"/>
  <c r="B314" i="12"/>
  <c r="E270" i="12"/>
  <c r="D270" i="12"/>
  <c r="C270" i="12"/>
  <c r="B270" i="12"/>
  <c r="E226" i="12"/>
  <c r="D226" i="12"/>
  <c r="C226" i="12"/>
  <c r="B226" i="12"/>
  <c r="E182" i="12"/>
  <c r="D182" i="12"/>
  <c r="C182" i="12"/>
  <c r="B182" i="12"/>
  <c r="E138" i="12"/>
  <c r="D138" i="12"/>
  <c r="C138" i="12"/>
  <c r="B138" i="12"/>
  <c r="E94" i="12"/>
  <c r="D94" i="12"/>
  <c r="C94" i="12"/>
  <c r="B94" i="12"/>
  <c r="E50" i="12"/>
  <c r="D50" i="12"/>
  <c r="C50" i="12"/>
  <c r="B50" i="12"/>
  <c r="E6" i="12"/>
  <c r="D6" i="12"/>
  <c r="C6" i="12"/>
  <c r="B6" i="12"/>
  <c r="C30" i="2" l="1"/>
  <c r="J30" i="2" s="1"/>
  <c r="C48" i="2"/>
  <c r="C40" i="2" s="1"/>
  <c r="C66" i="2"/>
  <c r="C58" i="2" s="1"/>
  <c r="C84" i="2"/>
  <c r="C76" i="2" s="1"/>
  <c r="C102" i="2"/>
  <c r="C94" i="2" s="1"/>
  <c r="C120" i="2"/>
  <c r="C156" i="2"/>
  <c r="C148" i="2" s="1"/>
  <c r="C174" i="2"/>
  <c r="C166" i="2" s="1"/>
  <c r="C138" i="2"/>
  <c r="C130" i="2" s="1"/>
  <c r="C192" i="2"/>
  <c r="C184" i="2" s="1"/>
  <c r="C26" i="5"/>
  <c r="C27" i="5"/>
  <c r="C224" i="11"/>
  <c r="C220" i="11" s="1"/>
  <c r="C202" i="11"/>
  <c r="C198" i="11" s="1"/>
  <c r="C180" i="11"/>
  <c r="C176" i="11" s="1"/>
  <c r="C158" i="11"/>
  <c r="C154" i="11" s="1"/>
  <c r="C136" i="11"/>
  <c r="C132" i="11" s="1"/>
  <c r="C114" i="11"/>
  <c r="C110" i="11" s="1"/>
  <c r="C92" i="11"/>
  <c r="C88" i="11" s="1"/>
  <c r="C70" i="11"/>
  <c r="C66" i="11" s="1"/>
  <c r="C48" i="11"/>
  <c r="C44" i="11" s="1"/>
  <c r="J120" i="2" l="1"/>
  <c r="C112" i="2"/>
  <c r="C215" i="2"/>
  <c r="C220" i="2"/>
  <c r="C225" i="2"/>
  <c r="C230" i="2"/>
  <c r="C250" i="2"/>
  <c r="C255" i="2"/>
  <c r="C17" i="2"/>
  <c r="C245" i="2"/>
  <c r="C240" i="2"/>
  <c r="C210" i="2"/>
  <c r="C12" i="5" l="1"/>
  <c r="C207" i="2"/>
  <c r="C205" i="2"/>
  <c r="C26" i="11"/>
  <c r="C22" i="11" s="1"/>
  <c r="C310" i="11"/>
  <c r="C303" i="11"/>
  <c r="C296" i="11"/>
  <c r="C289" i="11"/>
  <c r="C282" i="11"/>
  <c r="C275" i="11"/>
  <c r="C268" i="11"/>
  <c r="C261" i="11"/>
  <c r="C254" i="11"/>
  <c r="C247" i="11"/>
  <c r="C18" i="5" l="1"/>
  <c r="C16" i="5" s="1"/>
  <c r="C202" i="2"/>
  <c r="C16" i="11"/>
  <c r="C8" i="2"/>
  <c r="C22" i="2"/>
  <c r="C13" i="11" l="1"/>
  <c r="C4" i="11" s="1"/>
  <c r="J28" i="2"/>
  <c r="J22" i="2" s="1"/>
  <c r="K22" i="2" s="1"/>
  <c r="C16" i="2"/>
  <c r="C13" i="2" s="1"/>
  <c r="C7" i="11"/>
  <c r="C212" i="2"/>
  <c r="L22" i="2" l="1"/>
  <c r="C11" i="5"/>
  <c r="C9" i="5" s="1"/>
  <c r="C7" i="2"/>
  <c r="C4" i="2"/>
  <c r="J196" i="2"/>
  <c r="J194" i="2"/>
  <c r="J186" i="2"/>
  <c r="J178" i="2"/>
  <c r="J176" i="2"/>
  <c r="J168" i="2"/>
  <c r="J160" i="2"/>
  <c r="J158" i="2"/>
  <c r="J150" i="2"/>
  <c r="J142" i="2"/>
  <c r="J140" i="2"/>
  <c r="J132" i="2"/>
  <c r="J124" i="2"/>
  <c r="J122" i="2"/>
  <c r="J114" i="2"/>
  <c r="J106" i="2"/>
  <c r="J104" i="2"/>
  <c r="J96" i="2"/>
  <c r="J88" i="2"/>
  <c r="J86" i="2"/>
  <c r="J78" i="2"/>
  <c r="J70" i="2"/>
  <c r="J68" i="2"/>
  <c r="J60" i="2"/>
  <c r="J52" i="2"/>
  <c r="J50" i="2"/>
  <c r="J42" i="2"/>
  <c r="J172" i="2"/>
  <c r="A403" i="14"/>
  <c r="A402" i="14"/>
  <c r="A359" i="14"/>
  <c r="A358" i="14"/>
  <c r="A315" i="14"/>
  <c r="A314" i="14"/>
  <c r="A271" i="14"/>
  <c r="A270" i="14"/>
  <c r="A227" i="14"/>
  <c r="A226" i="14"/>
  <c r="A183" i="14"/>
  <c r="A182" i="14"/>
  <c r="A139" i="14"/>
  <c r="A138" i="14"/>
  <c r="A95" i="14"/>
  <c r="A94" i="14"/>
  <c r="A51" i="14"/>
  <c r="A50" i="14"/>
  <c r="A7" i="14"/>
  <c r="A6" i="14"/>
  <c r="K14" i="2"/>
  <c r="K5" i="2" s="1"/>
  <c r="A402" i="12"/>
  <c r="A401" i="12"/>
  <c r="A358" i="12"/>
  <c r="A357" i="12"/>
  <c r="A314" i="12"/>
  <c r="A313" i="12"/>
  <c r="A270" i="12"/>
  <c r="A269" i="12"/>
  <c r="A226" i="12"/>
  <c r="A225" i="12"/>
  <c r="A182" i="12"/>
  <c r="A181" i="12"/>
  <c r="A138" i="12"/>
  <c r="A137" i="12"/>
  <c r="A94" i="12"/>
  <c r="A93" i="12"/>
  <c r="A50" i="12"/>
  <c r="A49" i="12"/>
  <c r="A6" i="12"/>
  <c r="A5" i="12"/>
  <c r="C252" i="2"/>
  <c r="C247" i="2"/>
  <c r="C242" i="2"/>
  <c r="C237" i="2"/>
  <c r="C232" i="2"/>
  <c r="C227" i="2"/>
  <c r="C222" i="2"/>
  <c r="C19" i="5" l="1"/>
  <c r="C36" i="5" s="1"/>
  <c r="C217" i="2"/>
  <c r="J46" i="2"/>
  <c r="J64" i="2"/>
  <c r="J82" i="2"/>
  <c r="J100" i="2"/>
  <c r="J136" i="2"/>
  <c r="J154" i="2"/>
  <c r="J190" i="2"/>
  <c r="L14" i="2"/>
  <c r="L5" i="2" l="1"/>
  <c r="K20" i="2" l="1"/>
  <c r="L20" i="2" l="1"/>
  <c r="K11" i="2"/>
  <c r="L11" i="2" l="1"/>
  <c r="C23" i="5" l="1"/>
  <c r="K19" i="2"/>
  <c r="K10" i="2" s="1"/>
  <c r="K18" i="2"/>
  <c r="K9" i="2" s="1"/>
  <c r="L18" i="2" l="1"/>
  <c r="L9" i="2"/>
  <c r="L19" i="2"/>
  <c r="L10" i="2"/>
  <c r="C25" i="5"/>
  <c r="C31" i="5"/>
  <c r="C29" i="5" s="1"/>
  <c r="C24" i="5"/>
  <c r="K15" i="2"/>
  <c r="K6" i="2" s="1"/>
  <c r="C22" i="5" l="1"/>
  <c r="C32" i="5" s="1"/>
  <c r="K16" i="2"/>
  <c r="K7" i="2" s="1"/>
  <c r="C35" i="5" l="1"/>
  <c r="C37" i="5" s="1"/>
  <c r="L15" i="2" l="1"/>
  <c r="L16" i="2" l="1"/>
  <c r="L6" i="2" l="1"/>
  <c r="L7" i="2" l="1"/>
  <c r="J48" i="2" l="1"/>
  <c r="J40" i="2" s="1"/>
  <c r="K40" i="2" s="1"/>
  <c r="L40" i="2" l="1"/>
  <c r="J66" i="2" l="1"/>
  <c r="J84" i="2" l="1"/>
  <c r="J76" i="2" s="1"/>
  <c r="K76" i="2" s="1"/>
  <c r="J58" i="2"/>
  <c r="K58" i="2" s="1"/>
  <c r="L58" i="2" s="1"/>
  <c r="J102" i="2" l="1"/>
  <c r="L76" i="2"/>
  <c r="J112" i="2" l="1"/>
  <c r="K112" i="2" s="1"/>
  <c r="J94" i="2"/>
  <c r="K94" i="2" s="1"/>
  <c r="L94" i="2" s="1"/>
  <c r="J138" i="2" l="1"/>
  <c r="L112" i="2"/>
  <c r="J156" i="2" l="1"/>
  <c r="J148" i="2" s="1"/>
  <c r="K148" i="2" s="1"/>
  <c r="J130" i="2"/>
  <c r="K130" i="2" s="1"/>
  <c r="L130" i="2" s="1"/>
  <c r="L148" i="2" l="1"/>
  <c r="J174" i="2"/>
  <c r="J192" i="2"/>
  <c r="J184" i="2" s="1"/>
  <c r="K184" i="2" s="1"/>
  <c r="L184" i="2" l="1"/>
  <c r="J166" i="2"/>
  <c r="K166" i="2" s="1"/>
  <c r="L166" i="2" s="1"/>
  <c r="K17" i="2"/>
  <c r="K8" i="2" s="1"/>
  <c r="K13" i="2" l="1"/>
  <c r="L8" i="2"/>
  <c r="L17" i="2"/>
  <c r="K4" i="2" l="1"/>
  <c r="L4" i="2" s="1"/>
  <c r="L13" i="2"/>
  <c r="C18" i="19" l="1"/>
</calcChain>
</file>

<file path=xl/sharedStrings.xml><?xml version="1.0" encoding="utf-8"?>
<sst xmlns="http://schemas.openxmlformats.org/spreadsheetml/2006/main" count="3059" uniqueCount="312">
  <si>
    <t>Ausfüllhinweise</t>
  </si>
  <si>
    <t>Tabellenblatt Kostenübersicht</t>
  </si>
  <si>
    <t>Leistungskosten</t>
  </si>
  <si>
    <t>Kommentar</t>
  </si>
  <si>
    <t>Kontrahierte Leistung in MW</t>
  </si>
  <si>
    <t>Wiederherstellung der Betriebsbereitschaft</t>
  </si>
  <si>
    <t>Arbeitskosten</t>
  </si>
  <si>
    <t>FSV Netzreserve IBV (Ausländische Netzreserve)</t>
  </si>
  <si>
    <t xml:space="preserve">Leistungskosten </t>
  </si>
  <si>
    <t>Inländische Netzreserve</t>
  </si>
  <si>
    <t xml:space="preserve">Wiederherstellung der Betriebsbereitschaft </t>
  </si>
  <si>
    <t>Plan-Leistungskosten</t>
  </si>
  <si>
    <t>Plan-Arbeitskosten</t>
  </si>
  <si>
    <t xml:space="preserve">Plan-Leistungskosten </t>
  </si>
  <si>
    <t>geplante Anzahl Probestarts</t>
  </si>
  <si>
    <t>geplante Anzahl Einsätze</t>
  </si>
  <si>
    <t>ÜNB:</t>
  </si>
  <si>
    <t>Betriebsnr.</t>
  </si>
  <si>
    <t>Differenz</t>
  </si>
  <si>
    <t>Summe:</t>
  </si>
  <si>
    <t>Plausi</t>
  </si>
  <si>
    <t>Begründung laut Vertrag</t>
  </si>
  <si>
    <t>Kürzung</t>
  </si>
  <si>
    <t>bereits geleistete Abschlagszahlung</t>
  </si>
  <si>
    <t>Abweichung Berechnung ÜNB vs. BNetzA</t>
  </si>
  <si>
    <t>Verlinkung Vertrag</t>
  </si>
  <si>
    <t>1. Ergänzung</t>
  </si>
  <si>
    <t>2. Ergänzung</t>
  </si>
  <si>
    <t>3. Ergänzung</t>
  </si>
  <si>
    <t>Ergebnis</t>
  </si>
  <si>
    <t>Opportunitätskosten</t>
  </si>
  <si>
    <t>Summe Kosten Netzreserve</t>
  </si>
  <si>
    <t>Abschlagszahlung</t>
  </si>
  <si>
    <t>Summe Plankosten Netzreserve</t>
  </si>
  <si>
    <t>Plankosten zur Wiederherstellung der Betriebsbereitschaft</t>
  </si>
  <si>
    <t xml:space="preserve">Plankosten zur Wiederherstellung der Betriebsbereitschaft </t>
  </si>
  <si>
    <t>Plankosten zur Wiederherstellung der Betriebsbereitschaft Maßnahme 1</t>
  </si>
  <si>
    <t>Plankosten zur Wiederherstellung der Betriebsbereitschaft Maßnahme 2</t>
  </si>
  <si>
    <t>Plankosten zur Wiederherstellung der Betriebsbereitschaft Maßnahme 3</t>
  </si>
  <si>
    <t>Plankosten zur Wiederherstellung der Betriebsbereitschaft Maßnahme 4</t>
  </si>
  <si>
    <t>Rückerstattung investiver Vorteile</t>
  </si>
  <si>
    <t>Kosten in €</t>
  </si>
  <si>
    <t>Probestarts</t>
  </si>
  <si>
    <t>Sonstige</t>
  </si>
  <si>
    <t>Maßnahme 1</t>
  </si>
  <si>
    <t>Maßnahme 2</t>
  </si>
  <si>
    <t>Maßnahme 3</t>
  </si>
  <si>
    <t>Maßnahme 4</t>
  </si>
  <si>
    <t>Maßnahme 5</t>
  </si>
  <si>
    <t>Maßnahme 6</t>
  </si>
  <si>
    <t>Maßnahme 7</t>
  </si>
  <si>
    <t>Maßnahme 8</t>
  </si>
  <si>
    <t>Maßnahme 9</t>
  </si>
  <si>
    <t>Maßnahme 10</t>
  </si>
  <si>
    <t>Revision</t>
  </si>
  <si>
    <t>Vom</t>
  </si>
  <si>
    <t>Bis</t>
  </si>
  <si>
    <t>Prüfungen</t>
  </si>
  <si>
    <t>Reparatur</t>
  </si>
  <si>
    <t>abgestimmtes Kostenniveau</t>
  </si>
  <si>
    <t>4-Stufen-Modell (Dropdownmenü)</t>
  </si>
  <si>
    <t>Brennstoffbevorratung</t>
  </si>
  <si>
    <t>Kategorie (Dropdownmenü)</t>
  </si>
  <si>
    <t xml:space="preserve">Kraftwerk 1 </t>
  </si>
  <si>
    <t>2 (über 10.000 €; Notwendigkeit auf Grund Herstellervorgabe oder öffentl.-rechtl. Pflicht)</t>
  </si>
  <si>
    <t>3 (über 10.000 € bis 100.000 €)</t>
  </si>
  <si>
    <t>4 (über 100.000 € )</t>
  </si>
  <si>
    <t>Kraftwerk 2</t>
  </si>
  <si>
    <t>Kraftwerk 3</t>
  </si>
  <si>
    <t xml:space="preserve">Kraftwerk 4 </t>
  </si>
  <si>
    <t>Kraftwerk 5</t>
  </si>
  <si>
    <t>Kraftwerk 6</t>
  </si>
  <si>
    <t>Kraftwerk 7</t>
  </si>
  <si>
    <t>Kraftwerk 8</t>
  </si>
  <si>
    <t>Kraftwerk 9</t>
  </si>
  <si>
    <t>Kraftwerk 10</t>
  </si>
  <si>
    <t>Kraftwerk 1</t>
  </si>
  <si>
    <t>Kraftwerk 4</t>
  </si>
  <si>
    <t>Finales Ergebnis 2018</t>
  </si>
  <si>
    <t>Testfahrten</t>
  </si>
  <si>
    <t>erzeugungsunabhängige variable Kosten oder Erträge</t>
  </si>
  <si>
    <t>Abgaben/Steuern</t>
  </si>
  <si>
    <t>Roh-, Hilfs- und Betriebsstoffe</t>
  </si>
  <si>
    <t>Entsorgungskosten und -erlöse</t>
  </si>
  <si>
    <t>Aufwand in €</t>
  </si>
  <si>
    <t>Ertrag in €</t>
  </si>
  <si>
    <t>Aufwands- oder Ertragsposition des Kraftwerks</t>
  </si>
  <si>
    <t xml:space="preserve">Rechnungsdatum </t>
  </si>
  <si>
    <t>sofern zuordenbar (Dropdownmenü)</t>
  </si>
  <si>
    <t>tatsächlicher Abruf</t>
  </si>
  <si>
    <t>Plan-Opportunitätskosten</t>
  </si>
  <si>
    <t xml:space="preserve">Plan-Arbeitskosten </t>
  </si>
  <si>
    <r>
      <t xml:space="preserve">   </t>
    </r>
    <r>
      <rPr>
        <u/>
        <sz val="11"/>
        <color theme="1"/>
        <rFont val="Calibri"/>
        <family val="2"/>
        <scheme val="minor"/>
      </rPr>
      <t>davon</t>
    </r>
    <r>
      <rPr>
        <sz val="11"/>
        <color theme="1"/>
        <rFont val="Calibri"/>
        <family val="2"/>
        <scheme val="minor"/>
      </rPr>
      <t xml:space="preserve"> periodenfremde Aufwendungen</t>
    </r>
  </si>
  <si>
    <r>
      <t xml:space="preserve">   </t>
    </r>
    <r>
      <rPr>
        <u/>
        <sz val="11"/>
        <color theme="1"/>
        <rFont val="Calibri"/>
        <family val="2"/>
        <scheme val="minor"/>
      </rPr>
      <t>davon</t>
    </r>
    <r>
      <rPr>
        <sz val="11"/>
        <color theme="1"/>
        <rFont val="Calibri"/>
        <family val="2"/>
        <scheme val="minor"/>
      </rPr>
      <t xml:space="preserve"> periodenfremde Erträge</t>
    </r>
  </si>
  <si>
    <r>
      <rPr>
        <b/>
        <u/>
        <sz val="11"/>
        <color rgb="FF000000"/>
        <rFont val="Calibri"/>
        <family val="2"/>
      </rPr>
      <t xml:space="preserve">davon </t>
    </r>
    <r>
      <rPr>
        <b/>
        <sz val="11"/>
        <color rgb="FF000000"/>
        <rFont val="Calibri"/>
        <family val="2"/>
      </rPr>
      <t>periodenfremder Aufwand</t>
    </r>
  </si>
  <si>
    <r>
      <rPr>
        <b/>
        <u/>
        <sz val="11"/>
        <color theme="1"/>
        <rFont val="Calibri"/>
        <family val="2"/>
        <scheme val="minor"/>
      </rPr>
      <t>davon</t>
    </r>
    <r>
      <rPr>
        <b/>
        <sz val="11"/>
        <color theme="1"/>
        <rFont val="Calibri"/>
        <family val="2"/>
        <scheme val="minor"/>
      </rPr>
      <t xml:space="preserve"> periodenfremde Aufwendungen</t>
    </r>
  </si>
  <si>
    <r>
      <rPr>
        <b/>
        <u/>
        <sz val="11"/>
        <color theme="1"/>
        <rFont val="Calibri"/>
        <family val="2"/>
        <scheme val="minor"/>
      </rPr>
      <t xml:space="preserve">davon </t>
    </r>
    <r>
      <rPr>
        <b/>
        <sz val="11"/>
        <color theme="1"/>
        <rFont val="Calibri"/>
        <family val="2"/>
        <scheme val="minor"/>
      </rPr>
      <t>periodenfremde Erträge</t>
    </r>
  </si>
  <si>
    <r>
      <rPr>
        <b/>
        <u/>
        <sz val="11"/>
        <color theme="1"/>
        <rFont val="Calibri"/>
        <family val="2"/>
        <scheme val="minor"/>
      </rPr>
      <t>davon</t>
    </r>
    <r>
      <rPr>
        <b/>
        <sz val="11"/>
        <color theme="1"/>
        <rFont val="Calibri"/>
        <family val="2"/>
        <scheme val="minor"/>
      </rPr>
      <t xml:space="preserve"> periodenfremde Erträge</t>
    </r>
  </si>
  <si>
    <t>geplante Rückerstattung investiver Vorteile</t>
  </si>
  <si>
    <t>Arbeitskosten inländische Netzreserve</t>
  </si>
  <si>
    <t>Plan-Arbeitskosten inländische Netzreserve</t>
  </si>
  <si>
    <t>7.</t>
  </si>
  <si>
    <t>6.</t>
  </si>
  <si>
    <t>5.</t>
  </si>
  <si>
    <t>4.</t>
  </si>
  <si>
    <t>3.</t>
  </si>
  <si>
    <t>2.</t>
  </si>
  <si>
    <t>1.</t>
  </si>
  <si>
    <t>Leistungsvergütung</t>
  </si>
  <si>
    <t>Reserveleistung in MW</t>
  </si>
  <si>
    <t>bezuschlagter Bieter</t>
  </si>
  <si>
    <t>Zuschlagsnummer</t>
  </si>
  <si>
    <t>ÜNB</t>
  </si>
  <si>
    <t>Laufende Nummerierung</t>
  </si>
  <si>
    <t>HoBA-Spitzabrechnung aus Vorjahren</t>
  </si>
  <si>
    <t>Summe</t>
  </si>
  <si>
    <t>50Hertz Transmission GmbH</t>
  </si>
  <si>
    <t>Amprion GmbH</t>
  </si>
  <si>
    <t>TenneT TSO GmbH</t>
  </si>
  <si>
    <t>TransnetBW GmbH</t>
  </si>
  <si>
    <t>Anteil je ÜNB an den Gesamtkosten gem. Kostenschlüssel</t>
  </si>
  <si>
    <t>Kostenschätzung bei Anschluss-ÜNB</t>
  </si>
  <si>
    <t>8.</t>
  </si>
  <si>
    <t>Vergütung für die Vorhaltung der Sicherheitsbereitschaft</t>
  </si>
  <si>
    <t>Kraftwerksblock</t>
  </si>
  <si>
    <t>Statkraft 01 Emden</t>
  </si>
  <si>
    <t>Statkraft 02 Landesbergen</t>
  </si>
  <si>
    <t>RWE Generation Gersteinwerk Block F</t>
  </si>
  <si>
    <t>LEAG_Thy_CDE_04</t>
  </si>
  <si>
    <t>LEAG_Ahf_AB_01</t>
  </si>
  <si>
    <t>Lausitz Energie Kraftwerke AG</t>
  </si>
  <si>
    <t>LEAG_Ahf_CD_02</t>
  </si>
  <si>
    <t>LEAG_Thy_AB_03</t>
  </si>
  <si>
    <t>RWE Generation SE</t>
  </si>
  <si>
    <t>RWE Generation Gersteinwerk Block G</t>
  </si>
  <si>
    <t>Statkraft Markets GmbH</t>
  </si>
  <si>
    <t>Einsatz in der Netzreserve</t>
  </si>
  <si>
    <t>Einsatz für die Erfüllung besonderer technischer Anforderungen aus der Netzreserve</t>
  </si>
  <si>
    <t>Leistung MW</t>
  </si>
  <si>
    <t>Jänschwalde E</t>
  </si>
  <si>
    <t>Jänschwalde F</t>
  </si>
  <si>
    <t>Frimmersdorf P</t>
  </si>
  <si>
    <t>Frimmersdorf Q</t>
  </si>
  <si>
    <t>Niederaußem E</t>
  </si>
  <si>
    <t>Niederaußem F</t>
  </si>
  <si>
    <t>Neurath C</t>
  </si>
  <si>
    <t>Buschhaus</t>
  </si>
  <si>
    <t>Sicherheitsbereitschaft</t>
  </si>
  <si>
    <t>Kapazitätsreserve</t>
  </si>
  <si>
    <t>Zuschlagsnummer 
Auswahl per Dropdown-Menü</t>
  </si>
  <si>
    <t>Kraftwerksblock
Auswahl per Dropdown-Menü</t>
  </si>
  <si>
    <t>Ausland</t>
  </si>
  <si>
    <t xml:space="preserve">Arbeitskosten </t>
  </si>
  <si>
    <t>Inland</t>
  </si>
  <si>
    <t>Plankosten der Wiederherstellung der Betriebsbereitschaft</t>
  </si>
  <si>
    <t>Istkosten der Wiederherstellung der Beriebsbereitschaft</t>
  </si>
  <si>
    <t xml:space="preserve">Vergütung für die Vorhaltung </t>
  </si>
  <si>
    <t>Kostenübersicht</t>
  </si>
  <si>
    <t>Kosten bei Anschluss-ÜNB</t>
  </si>
  <si>
    <t>Vergütung für die Vorhaltung der Sicherheitsbereitschaft 2019</t>
  </si>
  <si>
    <t>Schlüssel</t>
  </si>
  <si>
    <t>Letztverbrauchermengen</t>
  </si>
  <si>
    <t>Anteil an den Gesamtkosten zur Verrechnung im Regulierungskonto</t>
  </si>
  <si>
    <t>Maßnahme 11</t>
  </si>
  <si>
    <t>Maßnahme 12</t>
  </si>
  <si>
    <t>Maßnahme 13</t>
  </si>
  <si>
    <t>Maßnahme 14</t>
  </si>
  <si>
    <t>Maßnahme 15</t>
  </si>
  <si>
    <t>Maßnahme 16</t>
  </si>
  <si>
    <t>Maßnahme 17</t>
  </si>
  <si>
    <t>Maßnahme 18</t>
  </si>
  <si>
    <t>Maßnahme 19</t>
  </si>
  <si>
    <t>Maßnahme 20</t>
  </si>
  <si>
    <t>Präzisierung, wenn möglich
Auswahl per Dropdown-Menü</t>
  </si>
  <si>
    <t>Ergänzende Hinweise</t>
  </si>
  <si>
    <t>Maßnahme 21</t>
  </si>
  <si>
    <t>Maßnahme 22</t>
  </si>
  <si>
    <t>Maßnahme 23</t>
  </si>
  <si>
    <t>Maßnahme 24</t>
  </si>
  <si>
    <t>Maßnahme 25</t>
  </si>
  <si>
    <t>Maßnahme 26</t>
  </si>
  <si>
    <t>Maßnahme 27</t>
  </si>
  <si>
    <t>Maßnahme 28</t>
  </si>
  <si>
    <t>Maßnahme 29</t>
  </si>
  <si>
    <t>Maßnahme 30</t>
  </si>
  <si>
    <t>Maßnahme 31</t>
  </si>
  <si>
    <t>Maßnahme 32</t>
  </si>
  <si>
    <t>Maßnahme 33</t>
  </si>
  <si>
    <t>Maßnahme 34</t>
  </si>
  <si>
    <t>Maßnahme 35</t>
  </si>
  <si>
    <t>Maßnahme 36</t>
  </si>
  <si>
    <t>Maßnahme 37</t>
  </si>
  <si>
    <t>Maßnahme 38</t>
  </si>
  <si>
    <t>Maßnahme 39</t>
  </si>
  <si>
    <t>Maßnahme 40</t>
  </si>
  <si>
    <t>Vergütung nach § 19 Abs. 1 Satz 1 KapResV</t>
  </si>
  <si>
    <t>Zuschlagswert gemäß 
https://www.netztransparenz.de/EnWG/Kapazitaetsreserve</t>
  </si>
  <si>
    <t>Monate im Erhebungszeitraum 
in der Kapazitätsreserve</t>
  </si>
  <si>
    <t>Sonstiges</t>
  </si>
  <si>
    <t>Kosten</t>
  </si>
  <si>
    <t>Erlöse</t>
  </si>
  <si>
    <t>Sofern für einen Einsatz, 
Datum des Einsatzes (dd.mm.yy)</t>
  </si>
  <si>
    <t>Sofern für einen Einsatz, 
Dauer des Einsatzes (hh:mm)</t>
  </si>
  <si>
    <t>§ 19 (4) KapResV - Herstellung der Schwarzstartfähigkeit</t>
  </si>
  <si>
    <t>§ 19 (4) KapResV - Fähigkeit zur Blindleistungseinspeisung (ohne Wirkleistungseinspeisung)</t>
  </si>
  <si>
    <t>§ 19 (4) KapResV - Ausgleichsenergiekosten</t>
  </si>
  <si>
    <t>§ 19 (5) KapResV - Anpassung der Wirkleistung</t>
  </si>
  <si>
    <t>§ 19 (5) KapResV - Blindleistung</t>
  </si>
  <si>
    <t>§ 19 (5) KapResV - bestimmte Brennstoffe</t>
  </si>
  <si>
    <t>§ 19 (5) KapResV - Emissionszertifikate</t>
  </si>
  <si>
    <t>§ 19 (5) KapResV - variable Instandhaltungskosten</t>
  </si>
  <si>
    <t>§ 19 (5) KapResV - Opportunitätskosten</t>
  </si>
  <si>
    <t>Sofern es sich um Planungs-/ Vorbereitungskosten handelt, 
Auswahl per Dropdown-Menü</t>
  </si>
  <si>
    <t>ÜNB 
Bitte im Blatt Kostenübersicht per Dropdown-Menü eintragen</t>
  </si>
  <si>
    <t>Prognoseschlüssel</t>
  </si>
  <si>
    <r>
      <rPr>
        <b/>
        <u/>
        <sz val="10"/>
        <color theme="1"/>
        <rFont val="Arial"/>
        <family val="2"/>
      </rPr>
      <t>davon</t>
    </r>
    <r>
      <rPr>
        <b/>
        <sz val="10"/>
        <color theme="1"/>
        <rFont val="Arial"/>
        <family val="2"/>
      </rPr>
      <t xml:space="preserve"> periodenfremd</t>
    </r>
  </si>
  <si>
    <t>§ 19 (4) KapResV - Netzreserve</t>
  </si>
  <si>
    <t>geplanter anteiliger Werteverbrauch</t>
  </si>
  <si>
    <t>Anteiliger Werteverbrauch</t>
  </si>
  <si>
    <r>
      <rPr>
        <b/>
        <u/>
        <sz val="11"/>
        <color theme="1"/>
        <rFont val="Calibri"/>
        <family val="2"/>
        <scheme val="minor"/>
      </rPr>
      <t xml:space="preserve">davon </t>
    </r>
    <r>
      <rPr>
        <b/>
        <sz val="11"/>
        <color theme="1"/>
        <rFont val="Calibri"/>
        <family val="2"/>
        <scheme val="minor"/>
      </rPr>
      <t>periodenfremd</t>
    </r>
  </si>
  <si>
    <t>Differenz Kosten-Erlöse</t>
  </si>
  <si>
    <t/>
  </si>
  <si>
    <t>monatliche Leistungsvergütung</t>
  </si>
  <si>
    <t>Abrufkosten</t>
  </si>
  <si>
    <t>Vorbereitung der Ausschreibung</t>
  </si>
  <si>
    <t>Auswahl per Dropdown-Menü</t>
  </si>
  <si>
    <t>Durchführung der Ausschreibung</t>
  </si>
  <si>
    <t>Erarbeitung der Standardbedingungen</t>
  </si>
  <si>
    <t>eingenommene Vertragsstrafen</t>
  </si>
  <si>
    <t>gekürzte Vergütung</t>
  </si>
  <si>
    <t>bnbm</t>
  </si>
  <si>
    <t>Plankosten der Wiederherstellung der Beriebsbereitschaft</t>
  </si>
  <si>
    <t>Vergütung</t>
  </si>
  <si>
    <t>Anzahl der Monate</t>
  </si>
  <si>
    <t xml:space="preserve"> Weitere Kosten</t>
  </si>
  <si>
    <t>Kosten für die Vorhaltung</t>
  </si>
  <si>
    <t>Kosten gesamt</t>
  </si>
  <si>
    <t>Verteilungsschlüssel nach maßgeblichem KWK-Schlüssel</t>
  </si>
  <si>
    <t>Verteilungsschlüssel nach maßgeblichen KWK-Schlüssel</t>
  </si>
  <si>
    <t>betreffendes besonderes netztechnisches Betriebsmittel</t>
  </si>
  <si>
    <t>Irsching 6</t>
  </si>
  <si>
    <t>Marbach</t>
  </si>
  <si>
    <t>Biblis</t>
  </si>
  <si>
    <t>Leipheim</t>
  </si>
  <si>
    <t>Summe Plankosten Rotierende Phasenschieber</t>
  </si>
  <si>
    <t>Umgerüstete Kraftwerke zum rotierenden Phasenschieber</t>
  </si>
  <si>
    <t>Summe Kosten rotierende Phasenschieber</t>
  </si>
  <si>
    <t>rPSA 1</t>
  </si>
  <si>
    <t>rPSA 2</t>
  </si>
  <si>
    <t>rPSA 3</t>
  </si>
  <si>
    <t>rPSA 4</t>
  </si>
  <si>
    <t>rPSA 5</t>
  </si>
  <si>
    <t>geplante Kosten der Umrüstung</t>
  </si>
  <si>
    <t>Nachgewiesene Kosten der Umrüstung</t>
  </si>
  <si>
    <t>Geplante Kosten der Umrüstung</t>
  </si>
  <si>
    <t xml:space="preserve">In dieses Tabellenblatt sind lediglich das Unternehmen und die Betriebsnummer des Übertragungsnetzbetreibers (ÜNB) einzutragen (Zellen C2 und C3). Die übrigen Zellen beinhalten geschützte Verknüpfungen zu den Tabellenblättern "Istkosten" und "Plankosten". </t>
  </si>
  <si>
    <t>Das Tabellenblatt Plankosten Netzreserve orientiert sich am Tabellenblatt zur Istkostenabfrage der Netzreserve. Einzutragen sind hier jedoch die in der Erlösobergrenze des abgefragten Jahres enthaltenen Planansätze für die Netzreserve. 
Zusätzlich ist die geplante Anzahl der Einsätze aufzuführen. Es ist in den Kommentarzellen der Spalte D kurz darzustellen, wie sich die Plankosten zusammen setzen und welche Annahmen zugrunde gelegt wurden.</t>
  </si>
  <si>
    <t>Das Tabellenblatt Plankosten rPhasenschieber orientiert sich am Tabellenblatt zur Istkostenabfrage der zum rotierenden Phasenschieber umgebauten Kraftwerke. Einzutragen sind hier die in der Erlösobergrenze des abgefragten Jahres enthaltenen Planansätze für die zum rotierenden Phasenschieber umgebauten/umzubauenden Kraftwerke.
Es ist in den Kommentarzellen der Spalte D kurz darzustellen, wie sich die Plankosten zusammen setzen und welche Annahmen zugrunde gelegt wurden.</t>
  </si>
  <si>
    <t>Kontrahierte Leistung in MVAr</t>
  </si>
  <si>
    <t>Leistung [MW]</t>
  </si>
  <si>
    <t>Qualifizierte, betriebswirtschaftlich validierte Schätzungen, die auf Grundlage der Bildung von berechtigten Rückstellungen oder Rechnungsabgrenzungsposten erfolgt sind, müssen abgebildet werden und sind im Zuge ihrer tatsächlichen buchhalterischen Auflösung ebenfalls in den Istkosten abzurechnen.</t>
  </si>
  <si>
    <t>Plankosten Netzreserve 2023</t>
  </si>
  <si>
    <t>Plankosten 2023</t>
  </si>
  <si>
    <t>Istkosten Netzreserve 2023</t>
  </si>
  <si>
    <t>Istkosten 2023</t>
  </si>
  <si>
    <t>Nachweise für die Arbeitskosten für die Netzreserve 2023</t>
  </si>
  <si>
    <t>Nachweise für die Kosten der Wiederherstellung für die Netzreserve 2023</t>
  </si>
  <si>
    <t>Plankosten Rotierende Phasenschieber 2023</t>
  </si>
  <si>
    <t>Istkosten rotierende Phasenschieber 2023</t>
  </si>
  <si>
    <t>Nachweise Arbeitskosten Rotierende Phasenschieber 2023</t>
  </si>
  <si>
    <t>Nachweise für Wiederherstellungskosten Rotierende Phasenschieber 2023</t>
  </si>
  <si>
    <t>Plankosten Kapazitätsreserve 2023</t>
  </si>
  <si>
    <t>EOG 2023</t>
  </si>
  <si>
    <t>Anteil, der in der EOG verrechnet wurde 2023</t>
  </si>
  <si>
    <t>Plankosten Sicherheitsbereitschaft 2023</t>
  </si>
  <si>
    <t>Plankosten besondere netztechnische Betriebsmittel 2023</t>
  </si>
  <si>
    <t>Istkosten besondere netztechnische Betriebsmittel 2023</t>
  </si>
  <si>
    <t>Istkosten Kapazitätsreserve 2023</t>
  </si>
  <si>
    <t>Kalenderjahr 2023</t>
  </si>
  <si>
    <t>Tabellenblatt N_3 (Nachweise Arbeitskosten Netzreserve)</t>
  </si>
  <si>
    <t>Tabellenblatt N_4 (Wiederherstellungskosten Netzreserve)</t>
  </si>
  <si>
    <t>Tabellenblatt N_1 (Plankosten Netzreserve)</t>
  </si>
  <si>
    <t>Tabellenblatt P_1  (Plankosten Phasenschieber)</t>
  </si>
  <si>
    <t>Tabellenblatt P_2 (Istkosten Phasenschieber)</t>
  </si>
  <si>
    <t>Tabellenblatt  P_3 (Umrüstungskosten Phasenschieber)</t>
  </si>
  <si>
    <t>Tabellenblatt P_4 (Nachweise Arbeitskosten Phasenschieber)</t>
  </si>
  <si>
    <t>Tabellenblatt P_5 (Wiederherstellungskosten Phasenschieber)</t>
  </si>
  <si>
    <t>Tabellenblatt K_1 (Plankosten Kapazitätsreserve)</t>
  </si>
  <si>
    <t>Tabellenblatt K_2 (Istkosten Kapazitätsreserve)</t>
  </si>
  <si>
    <t>Tabellenblatt S_1 (Plankosten Sicherheitsbereitschaft)</t>
  </si>
  <si>
    <t>Tabellenblatt S_2 (Istkosten Sicherheitsbereitschaft)</t>
  </si>
  <si>
    <t>Tabellenblatt B_1 (Plankosten besondere netztechnische Betriebsmittel)</t>
  </si>
  <si>
    <t>Plankosten besondere netztechnische Betriebsmittel</t>
  </si>
  <si>
    <t xml:space="preserve">Bitte befüllen Sie nur die gelb hinterlegten Zellen.
Alle Vergütungsbestandteile (mit Ausnahme der Leistungsvorhaltung) sind hinreichend zu belegen (Rechnungen der Kraftwerke, Systemauszüge z.B. SAP o.ä.). Entsprechende Nachweise sind analog zur Übermittlung des 
Erhebungsbogens vorzulegen. Dabei sind insbesondere die in den Hinweispapieren der Beschlusskammer erörterten Anforderungen an die Nachweiserbringung zu beachten. Insbesondere ergibt sich hieraus für die geltend gemachten einmaligen Kosten für die Herstellung der Betriebsbereitschaft, dass nach Maßgabe des Stufenmodells etwaige Gutachten vorzulegen bzw. Gesetzes- oder Herstellervorgaben, auf die eine Maßnahme gründet, zu benennen sind. Im Tabellenblatt "N_4 Nachweise Wiederherstellungskosten Netzreserve" ist die entsprechende Stufe auszuwählen (Spalte H).
Die aus den Netzreserveverträgen i. S. d. § 4 Abs. 3 ARegV i. V. m. § 5 NetzResV resultierenden Istkosten (Kosten und Erlöse) sind gesondert zu erfassen und gegenüber der Beschlusskammer 8 substantiiert und nachvollziehbar darzulegen. Bei dieser Darlegung sind die tatsächlichen GuV-Werte einzutragen.  </t>
  </si>
  <si>
    <t>Tabellenblatt N_2 (Istkosten Netzreserve)</t>
  </si>
  <si>
    <t xml:space="preserve">Die Istkosten der Netzreserve werden auf Basis von GuV-Werten abgerechnet. Im Tabellenblatt "N2_Istkosten Netzreserve" sind die in der GuV des jeweiligen Jahres verbuchten Aufwendungen (inklusive periodenfremder Aufwendungen) im Zusammenhang mit der Netzreserve einzutragen. Das Tabellenblatt ist unterteilt in die ausländischen Netzreserveanlagen (IBV) und die inländischen Netzreserveanlagen. 
Für die ausländische Netzreserve ist je Anlage die Vergütung für die Leistungsvorhaltung einzutragen. 
Für die inländischen Netzreserveanlagen kann die Art der Leistungsvorhaltekosten ("Abschlagszahlung" oder "abgestimmtes Kostenniveau") in der Kommentarspalte per Dropdownmenü ausgewählt werden. Für beide können periodenfremde Aufwendungen und Erträge eingetragen werden. Sofern es unterjährig einen Wechsel zwischen der „Abschlagszahlung“ und dem „abgestimmten Kostenniveau“ gab, besteht die Möglichkeit die Felder in Spalte D mit Freitext zu belegen. In diesem Fall sollte erläutert werden, in welchem Zeitraum eine Abschlagszahlung und in welchem Zeitraum eine Zahlung auf Basis des Leistungspreises gewährt wurde. 
Darüber hinaus sind die Vergütungsaufwendungen für die inländische Netzreserve je Anlage gegliedert nach Opportunitätskosten, anteiligem Werteverbrauch sowie Rückerstattung investiver Vorteile zu befüllen. Für die Opportunitätskosten können ebenfalls periodenfremde Aufwendungen und Erträge hinterlegt werden. Die Rückerstattung investiver Vorteile ist als negativer Wert ausgegeben, da er sich kostenmindernd auswirkt. 
Die Arbeitskosten und die Kosten zur Wiederherstellung der Betriebsbereitschaft werden automatisiert aus dem Tabellenblatt "N3_Nachweise Arbeitskosten Netzreserve" sowie "N4_Nachweise Wiederherstellungskosten Netzreserve" übernommen.
 Die Kommentarzellen in der Spalte D können für weitere Erläuterungen verwendet werden. </t>
  </si>
  <si>
    <t xml:space="preserve">Das Tabellenblatt „N4_Nachweise Wiederherstellungskosten Netzreserve" soll verwendet werden, um die Kosten der Wiederherstellung der Betriebsbereitschaft anhand des Stufenmodells nachvollziehen zu können. Die eingegebenen Daten werden automatisiert in das Tabellenblatt "N1_Istkosten Netzreserve" übertragen.  
Im Tabellenblatt "N4_Nachweise Wiederherstellungskosten Netzreserve" sind die entsprechenden Maßnahmen je Kraftwerk für die inländische Netzreserve einzutragen, aufgeschlüsselt nach dem Zeitraum, in dem die Maßnahme stattfand und dem Rechnungsdatum. Hier besteht ebenfalls die Möglichkeit periodenfremde Aufwendungen und Erträge auszuweisen.  In Spalte G kann die entsprechende Maßnahme per Dropdownmenü kategorisiert werden. In Spalte H ist die entsprechende Stufe (2 - 4) nach dem 4-Stufen-Modell ebenfalls per Dropdownmenü auszuwählen. Das Kommentarfeld in der Spalte I kann für weitere Erläuterungen verwendet werden. </t>
  </si>
  <si>
    <t xml:space="preserve">Das Tabellenblatt „N3_Nachweise Arbeitskosten Netzreserve“ soll verwendet werden, um die Arbeitskosten einsatzscharf oder nach Brennstoffen oder sonstigen arbeitsspezifischen Kosten nachvollziehen zu können. Die eingegebenen Daten werden automatisiert in das Tabellenblatt "N2_Istkosten Netzreserve" übertragen. Im Tabellenblatt "N3_Nachweise Arbeitskosten Netzreserve" müssen die Aufwands- oder Ertragsposition des jeweiligen Kraftwerks eingetragen werden. Weiterhin können auch hier periodenfremde Aufwendungen und Erträge eingetragen werden. Das Kommentarfeld in der Spalte G kann für weitere Erläuterungen verwendet werden. Bitte tragen Sie hier auch mögliche Aufwendungen und Erlöse für Testfahrten ein.
</t>
  </si>
  <si>
    <t>Nachweise für die Umrüstungskosten für zum rotierenden Phasenschieber umgebaute Kraftwerke 2023</t>
  </si>
  <si>
    <t xml:space="preserve">Die Istkosten zum rotierenden Phasenschieber umgebauten Kraftwerke werden auf Basis von GuV-Werten abgerechnet. Im Tabellenblatt "P_2 Istkosten rPhasenschieber " sind die in der GuV des jeweiligen Jahres verbuchten Aufwendungen (inklusive periodenfremden Aufwendungen) einzutragen. Es können  von den Leistungsvorhaltekosten periodenfremde Aufwendungen und Erträge eingetragen werden. Darüber hinaus sind die Vergütungsaufwendungen je Anlage gegliedert nach Opportunitätskosten, anteiligem Werteverbrauch sowie Rückerstattung investiver Vorteile zu befüllen. Die Rückerstattung investiver Vorteile ist als negativer Wert ausgegeben, da er sich kostenmindernd auswirkt. 
Die Arbeitskosten und die Kosten zur Wiederherstellung der Betriebsbereitschaft werden automatisiert aus dem Tabellenblatt "P_4 Nachweise Arbeitskosten rPhasenschieber" sowie "P_5 Nachweise Wiederherstellungskosten rPhasenschieber" übernommen.
Die Kommentarzellen in der Spalte D können für weitere Erläuterungen verwendet werden. </t>
  </si>
  <si>
    <t>Im Tabellenblatt "P_3 Umrüstungskosten rPhasenschieber" sind die entsprechenden Umbaumaßnahmen während oder vor der Umbauphase zum rotierenden Phasenschieber einzutragen, aufgeschlüsselt nach dem Zeitraum, in dem die Maßnahme stattfand und dem Rechnungsdatum. Hier besteht ebenfalls die Möglichkeit periodenfremde Aufwendungen und Erträge auszuweisen.  Die eingegebenen Daten werden automatisiert in das Tabellenblatt "P_2 Istkosten rPhasenschieber" übertragen.  Die Kosten der Umrüstung müssen von den Kosten des vorherigen Betriebs abgegrenzt werden.</t>
  </si>
  <si>
    <t xml:space="preserve">Das Tabellenblatt „P_4 Nachweise Arbeitskosten rPhasenschieber“ soll verwendet werden, um die Arbeitskosten einsatzscharf nachvollziehen zu können. Die eingegebenen Daten werden automatisiert in das Tabellenblatt "P_2 Istkosten rPhasenschieber" übertragen. Im Tabellenblatt "P_4 Nachweise Arbeitskosten rPhasenschieber" müssen die Aufwands- oder Ertragsposition des jeweiligen zum rotierenden Phasenschieber umgerüsteten/umzurüstenden Kraftwerks eingetragen werden. Weiterhin können auch hier periodenfremde Aufwendungen und Erträge eingetragen werden. Das Kommentarfeld in der Spalte G kann für weitere Erläuterungen verwendet werden. 
</t>
  </si>
  <si>
    <t xml:space="preserve">Das Tabellenblatt „P_5 Nachweise Wiederherstellungskosten rPhasenschieber" soll verwendet werden, um die Kosten der Wiederherstellung der Betriebsbereitschaft anhand des Stufenmodells nachvollziehen zu können. Die eingegebenen Daten werden automatisiert in das Tabellenblatt "P_2 Istkosten rPhasenschieber" übertragen.  
Im Tabellenblatt "P_5 Nachweise Wiederherstellungskosten rPhasenschieber" sind die entsprechenden Maßnahmen je zum rotierenden Phasenschieber umgebauten/umzubauenden Kraftwerk einzutragen, aufgeschlüsselt nach dem Zeitraum, in dem die Maßnahme stattfand und dem Rechnungsdatum. Hier besteht ebenfalls die Möglichkeit periodenfremde Aufwendungen und Erträge auszuweisen.  In Spalte G kann die entsprechende Maßnahme per Dropdownmenü kategorisiert werden. In Spalte H ist die entsprechende Stufe (2 - 4) nach dem 4-Stufen-Modell ebenfalls per Dropdownmenü auszuwählen. Das Kommentarfeld in der Spalte I kann für weitere Erläuterungen verwendet werden. </t>
  </si>
  <si>
    <t>Das Tabellenblatt „K_1 Plankosten Kapazitätsreserve“ orientiert sich am Tabellenblatt "K_2 Istkosten der Kapazitätsreserve".</t>
  </si>
  <si>
    <t>Das Tabellenblatt „K_2 Istkosten Kapazitätsreserve“ dient der Darlegung der Kosten der Kapazitätsreserve unter Anwendung des horizontalen Belastungsausgleichs. In der Tabelle in Zeilen 6 - 9 sind jeweils unter Spalte B die Mengen nach § 13e Abs. 3 S. 5 EnWG einzutragen. In den Zeilen 9-15 sind die beim jeweiligen Anschluss-ÜNB anfallenden Kosten einzutragen.  Die Kosten und Erlöse des Anschluss-ÜNB sind einsatzspezifisch in der Tabelle ab Zeile 23 einzutragen. Im Einzelnen: In Spalte C (per Dropdown) wird die jeweils Zuschlagsnummer ausgewählt. Automatisiert erfolgt die Ausgabe in den Spalten D, E und H. In der Spalte F sollen die Anzahl der Monate im Erhebungszeitraum in der Kapazitätsreserve eingetragen werden. In den Spalten I und J sollen die Kosten bzw. Erlöse vermerkt werden. Sofern es sich um Einsätze handelt, sollen in den Spalten K und  L das Datum sowie die Dauer des Einsatzes hinterlegt werden. Die Kosten bzw. Erlöse nach § 19 Abs. 4 bzw. Abs. 5 KapReV lassen sich per Dropdown-Menü in der Spalte M präzisieren.  Sofern Planungs- und Vorbereitungskosten geltend gemacht werden müssen, lassen sich diese per Dropdown-Menü in Spalte N darstellen. Bei ergänzenden Kommentaren nutzen Sie bitte die Spalte O. Die Zeilen sind nur für die Einsätze ab dem 17. Einsatz zu befüllen. Soweit eine Netzreserveanlage an der Kapazitätsreserve teilnimmt, richtet sich die Vergütung ausschließlich nach § 13e Abs. 3 EnWG i.V.m. §§ 19 f. KapResV. Für solche Anlagen hat kein Ansatz im Tabellenblatt „K_2 Plankosten Netzreserve“ zu erfolgen. 
Der Plan-Ist-Abgleich selbst erfolgt über das Regulierungskonto.</t>
  </si>
  <si>
    <t>Das Tabellenblatt „B_1 Plankosten besondere netztechnische Betriebsmittel“ orientiert sich am Tabellenblatt "B_2 Istkosten besondere netztechnische Betriebsmittel".</t>
  </si>
  <si>
    <t>Tabellenblatt B_2 (Istkosten besondere netztechnische Betriebsmittel)</t>
  </si>
  <si>
    <t>Das Tabellenblatt „B_2 Istkosten besondere netztechnische Betriebsmittel“ dient der Darlegung der Kosten der besonderen netztechnischen Betriebsmittels. 
In Spalte D ist die vertraglich vereinbarte monatliche Leistungsvergütung einzutragen. In Spalte E ist die Anzahl der Monate einzutragen, in der das besondere netztechnische Betriebsmittel vorgehalten wird. In Spalte F werden automatisiert die Kosten für die Vorhaltung ausgegeben. In der Spalte G und I sollen weitere Kosten und Erlöse hinterlegt werden, welche sich per Dropdown-Menü in der Spalte H und J präzisieren lassen.  Kommentare können in Spalte K hinterlegt werden.</t>
  </si>
  <si>
    <t xml:space="preserve">Das Tabellenblatt „S_2 Istkosten Sicherheitsbereitschaft“ dient der Darlegung der Kosten der Sicherheitsbereitschaft unter Anwendung des horizontalen Belastungsausgleichs. In der Tabelle in Zeilen 6 – 9 sind jeweils unter Spalte B die Mengen nach § 13g Abs. 7 i.V.m. § 13e Abs. 3 S. 5 EnWG einzutragen. In den Zeilen 14 - 17 sind die beim jeweiligen Anschluss-ÜNB anfallenden Kosten einzutragen.  
In Spalte C wird per Dropdown der jeweilige Kraftwerksblock ausgewählt. Automatisiert erfolgt die Ausgabe der Leistung in MW in den Spalten D. In den Spalten E und F sollen die Vergütung für die Vorhaltung der Sicherheitsbereitschaft bzw. periodenfremde Kostenkomponenten (davon-Position) hinterlegt werden.
Sollten andere relevante Kosten im Zusammenhang mit Braunkohlereserven (Versorgungsreserve, zeitlich  gestreckte Stilllegung) relevant sein, sind diese auch an dieser Stelle aufzunehmen und gesondert zu erläutern. </t>
  </si>
  <si>
    <t xml:space="preserve">Das Tabellenblatt „S_1 Plankosten Sicherheitsbereitschaft“ orientiert sich am Tabellenblatt "S_2 Istkosten der Sicherheitsbereitschaft".
Sollten andere relevante Kosten im Zusammenhang mit Braunkohlereserven (Versorgungsreserve, zeitlich  gestreckte Stilllegung) relevant sein, sind diese auch an dieser Stelle aufzunehmen und gesondert zu erläutern. </t>
  </si>
  <si>
    <t>Kosten im Zusammenhang mit dem Erbringungszeitraum 1.10.2022-30.9.2024</t>
  </si>
  <si>
    <t>=BEREICH.VERSCHIEBEN('+'!$B$126:$E$126;1;VERGLEICH(B27;'+'!$B$126:$E$126;0)-1;ANZAHL2(INDEX('+'!$B$126:$E$130;;VERGLEICH(B27;'+'!$B$126:$E$126;0)))-1;1)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</si>
</sst>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6" formatCode="#,##0\ &quot;€&quot;;[Red]\-#,##0\ &quot;€&quot;"/>
    <numFmt numFmtId="7" formatCode="#,##0.00\ &quot;€&quot;;\-#,##0.00\ &quot;€&quot;"/>
    <numFmt numFmtId="8" formatCode="#,##0.00\ &quot;€&quot;;[Red]\-#,##0.00\ &quot;€&quot;"/>
    <numFmt numFmtId="43" formatCode="_-* #,##0.00\ _€_-;\-* #,##0.00\ _€_-;_-* &quot;-&quot;??\ _€_-;_-@_-"/>
    <numFmt numFmtId="164" formatCode="#,##0.00\ &quot;€&quot;"/>
    <numFmt numFmtId="165" formatCode="[$-407]d/\ mmmm\ yyyy;@"/>
    <numFmt numFmtId="166" formatCode="\-\ 0.00\ &quot;€&quot;"/>
    <numFmt numFmtId="167" formatCode="#,##0\ &quot;kWh&quot;"/>
    <numFmt numFmtId="168" formatCode="_-* #,##0.00\ [$€-407]_-;\-* #,##0.00\ [$€-407]_-;_-* &quot;-&quot;??\ [$€-407]_-;_-@_-"/>
  </numFmts>
  <fonts count="43"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sz val="11"/>
      <name val="Calibri"/>
      <family val="2"/>
      <scheme val="minor"/>
    </font>
    <font>
      <b/>
      <sz val="18"/>
      <color theme="1"/>
      <name val="Calibri"/>
      <family val="2"/>
      <scheme val="minor"/>
    </font>
    <font>
      <sz val="14"/>
      <color theme="1"/>
      <name val="Calibri"/>
      <family val="2"/>
      <scheme val="minor"/>
    </font>
    <font>
      <u/>
      <sz val="11"/>
      <color theme="1"/>
      <name val="Calibri"/>
      <family val="2"/>
      <scheme val="minor"/>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u/>
      <sz val="14"/>
      <color theme="1"/>
      <name val="Calibri"/>
      <family val="2"/>
      <scheme val="minor"/>
    </font>
    <font>
      <b/>
      <u/>
      <sz val="11"/>
      <color theme="1"/>
      <name val="Calibri"/>
      <family val="2"/>
      <scheme val="minor"/>
    </font>
    <font>
      <b/>
      <sz val="11"/>
      <color rgb="FFFF0000"/>
      <name val="Calibri"/>
      <family val="2"/>
      <scheme val="minor"/>
    </font>
    <font>
      <sz val="11"/>
      <color theme="1"/>
      <name val="Calibri"/>
      <family val="2"/>
      <scheme val="minor"/>
    </font>
    <font>
      <sz val="11"/>
      <color rgb="FF000000"/>
      <name val="Calibri"/>
      <family val="2"/>
    </font>
    <font>
      <b/>
      <sz val="11"/>
      <color rgb="FF000000"/>
      <name val="Calibri"/>
      <family val="2"/>
    </font>
    <font>
      <sz val="11"/>
      <color theme="1"/>
      <name val="Calibri"/>
      <family val="2"/>
      <scheme val="minor"/>
    </font>
    <font>
      <b/>
      <u/>
      <sz val="11"/>
      <color rgb="FF000000"/>
      <name val="Calibri"/>
      <family val="2"/>
    </font>
    <font>
      <sz val="10"/>
      <color theme="1"/>
      <name val="Calibri"/>
      <family val="2"/>
      <scheme val="minor"/>
    </font>
    <font>
      <sz val="10"/>
      <color theme="1"/>
      <name val="Arial"/>
      <family val="2"/>
    </font>
    <font>
      <b/>
      <sz val="10"/>
      <color theme="1"/>
      <name val="Arial"/>
      <family val="2"/>
    </font>
    <font>
      <b/>
      <u/>
      <sz val="10"/>
      <name val="Arial"/>
      <family val="2"/>
    </font>
    <font>
      <b/>
      <sz val="10"/>
      <name val="Arial"/>
      <family val="2"/>
    </font>
    <font>
      <b/>
      <u val="double"/>
      <sz val="11"/>
      <color theme="1"/>
      <name val="Calibri"/>
      <family val="2"/>
      <scheme val="minor"/>
    </font>
    <font>
      <b/>
      <u/>
      <sz val="10"/>
      <color theme="1"/>
      <name val="Arial"/>
      <family val="2"/>
    </font>
    <font>
      <sz val="11"/>
      <color theme="1"/>
      <name val="Calibri"/>
      <family val="2"/>
      <scheme val="minor"/>
    </font>
    <font>
      <b/>
      <sz val="22"/>
      <name val="Calibri"/>
      <family val="2"/>
      <scheme val="minor"/>
    </font>
    <font>
      <b/>
      <u/>
      <sz val="14"/>
      <name val="Calibri"/>
      <family val="2"/>
      <scheme val="minor"/>
    </font>
    <font>
      <b/>
      <sz val="14"/>
      <name val="Calibri"/>
      <family val="2"/>
      <scheme val="minor"/>
    </font>
  </fonts>
  <fills count="43">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6795556505021"/>
        <bgColor indexed="64"/>
      </patternFill>
    </fill>
    <fill>
      <patternFill patternType="solid">
        <fgColor rgb="FFFFFF99"/>
        <bgColor indexed="64"/>
      </patternFill>
    </fill>
    <fill>
      <patternFill patternType="solid">
        <fgColor theme="0" tint="-0.34998626667073579"/>
        <bgColor rgb="FF000000"/>
      </patternFill>
    </fill>
    <fill>
      <patternFill patternType="solid">
        <fgColor rgb="FFFFFF99"/>
        <bgColor rgb="FF000000"/>
      </patternFill>
    </fill>
    <fill>
      <patternFill patternType="solid">
        <fgColor rgb="FFFFFF00"/>
        <bgColor indexed="64"/>
      </patternFill>
    </fill>
  </fills>
  <borders count="94">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double">
        <color indexed="64"/>
      </left>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top/>
      <bottom style="thin">
        <color indexed="64"/>
      </bottom>
      <diagonal/>
    </border>
    <border>
      <left style="thin">
        <color indexed="64"/>
      </left>
      <right/>
      <top/>
      <bottom style="thin">
        <color indexed="64"/>
      </bottom>
      <diagonal/>
    </border>
    <border>
      <left style="double">
        <color indexed="64"/>
      </left>
      <right/>
      <top style="thin">
        <color indexed="64"/>
      </top>
      <bottom style="thin">
        <color indexed="64"/>
      </bottom>
      <diagonal/>
    </border>
    <border>
      <left style="double">
        <color indexed="64"/>
      </left>
      <right style="thin">
        <color auto="1"/>
      </right>
      <top style="thin">
        <color auto="1"/>
      </top>
      <bottom style="thin">
        <color auto="1"/>
      </bottom>
      <diagonal/>
    </border>
    <border>
      <left style="double">
        <color indexed="64"/>
      </left>
      <right/>
      <top style="thin">
        <color indexed="64"/>
      </top>
      <bottom/>
      <diagonal/>
    </border>
    <border>
      <left style="double">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double">
        <color indexed="64"/>
      </left>
      <right/>
      <top/>
      <bottom/>
      <diagonal/>
    </border>
    <border>
      <left style="thin">
        <color indexed="64"/>
      </left>
      <right/>
      <top style="thin">
        <color indexed="64"/>
      </top>
      <bottom style="medium">
        <color indexed="64"/>
      </bottom>
      <diagonal/>
    </border>
    <border>
      <left style="double">
        <color indexed="64"/>
      </left>
      <right style="thin">
        <color auto="1"/>
      </right>
      <top style="thin">
        <color auto="1"/>
      </top>
      <bottom/>
      <diagonal/>
    </border>
    <border>
      <left style="thin">
        <color indexed="64"/>
      </left>
      <right style="thin">
        <color indexed="64"/>
      </right>
      <top style="thin">
        <color indexed="64"/>
      </top>
      <bottom/>
      <diagonal/>
    </border>
    <border>
      <left style="double">
        <color indexed="64"/>
      </left>
      <right/>
      <top style="medium">
        <color indexed="64"/>
      </top>
      <bottom style="thin">
        <color indexed="64"/>
      </bottom>
      <diagonal/>
    </border>
    <border>
      <left style="double">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right/>
      <top/>
      <bottom style="medium">
        <color indexed="64"/>
      </bottom>
      <diagonal/>
    </border>
    <border>
      <left/>
      <right style="thin">
        <color indexed="64"/>
      </right>
      <top/>
      <bottom style="thin">
        <color indexed="64"/>
      </bottom>
      <diagonal/>
    </border>
    <border>
      <left style="thin">
        <color indexed="64"/>
      </left>
      <right style="medium">
        <color indexed="64"/>
      </right>
      <top/>
      <bottom/>
      <diagonal/>
    </border>
    <border>
      <left style="double">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double">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indexed="64"/>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rgb="FF000000"/>
      </left>
      <right style="thin">
        <color rgb="FF000000"/>
      </right>
      <top style="medium">
        <color indexed="64"/>
      </top>
      <bottom style="thin">
        <color rgb="FF000000"/>
      </bottom>
      <diagonal/>
    </border>
    <border>
      <left style="thin">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indexed="64"/>
      </left>
      <right style="thin">
        <color rgb="FF000000"/>
      </right>
      <top style="thin">
        <color rgb="FF000000"/>
      </top>
      <bottom/>
      <diagonal/>
    </border>
    <border>
      <left style="thin">
        <color rgb="FF000000"/>
      </left>
      <right style="medium">
        <color indexed="64"/>
      </right>
      <top style="thin">
        <color rgb="FF000000"/>
      </top>
      <bottom/>
      <diagonal/>
    </border>
    <border>
      <left/>
      <right/>
      <top style="thin">
        <color indexed="64"/>
      </top>
      <bottom/>
      <diagonal/>
    </border>
    <border>
      <left/>
      <right style="thin">
        <color indexed="64"/>
      </right>
      <top/>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bottom/>
      <diagonal/>
    </border>
    <border>
      <left/>
      <right style="medium">
        <color indexed="64"/>
      </right>
      <top style="thin">
        <color indexed="64"/>
      </top>
      <bottom style="thin">
        <color indexed="64"/>
      </bottom>
      <diagonal/>
    </border>
    <border>
      <left style="thick">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medium">
        <color indexed="64"/>
      </left>
      <right style="thin">
        <color indexed="64"/>
      </right>
      <top/>
      <bottom/>
      <diagonal/>
    </border>
  </borders>
  <cellStyleXfs count="50">
    <xf numFmtId="0" fontId="0" fillId="0" borderId="0"/>
    <xf numFmtId="0" fontId="8" fillId="0" borderId="0"/>
    <xf numFmtId="0" fontId="1" fillId="0" borderId="0"/>
    <xf numFmtId="0" fontId="9" fillId="0" borderId="0" applyNumberFormat="0" applyFill="0" applyBorder="0" applyAlignment="0" applyProtection="0"/>
    <xf numFmtId="0" fontId="10" fillId="0" borderId="22" applyNumberFormat="0" applyFill="0" applyAlignment="0" applyProtection="0"/>
    <xf numFmtId="0" fontId="11" fillId="0" borderId="23" applyNumberFormat="0" applyFill="0" applyAlignment="0" applyProtection="0"/>
    <xf numFmtId="0" fontId="12" fillId="0" borderId="24" applyNumberFormat="0" applyFill="0" applyAlignment="0" applyProtection="0"/>
    <xf numFmtId="0" fontId="12" fillId="0" borderId="0" applyNumberFormat="0" applyFill="0" applyBorder="0" applyAlignment="0" applyProtection="0"/>
    <xf numFmtId="0" fontId="13" fillId="7" borderId="0" applyNumberFormat="0" applyBorder="0" applyAlignment="0" applyProtection="0"/>
    <xf numFmtId="0" fontId="14" fillId="8" borderId="0" applyNumberFormat="0" applyBorder="0" applyAlignment="0" applyProtection="0"/>
    <xf numFmtId="0" fontId="15" fillId="9" borderId="0" applyNumberFormat="0" applyBorder="0" applyAlignment="0" applyProtection="0"/>
    <xf numFmtId="0" fontId="16" fillId="10" borderId="25" applyNumberFormat="0" applyAlignment="0" applyProtection="0"/>
    <xf numFmtId="0" fontId="17" fillId="11" borderId="26" applyNumberFormat="0" applyAlignment="0" applyProtection="0"/>
    <xf numFmtId="0" fontId="18" fillId="11" borderId="25" applyNumberFormat="0" applyAlignment="0" applyProtection="0"/>
    <xf numFmtId="0" fontId="19" fillId="0" borderId="27" applyNumberFormat="0" applyFill="0" applyAlignment="0" applyProtection="0"/>
    <xf numFmtId="0" fontId="20" fillId="12" borderId="28" applyNumberFormat="0" applyAlignment="0" applyProtection="0"/>
    <xf numFmtId="0" fontId="21" fillId="0" borderId="0" applyNumberFormat="0" applyFill="0" applyBorder="0" applyAlignment="0" applyProtection="0"/>
    <xf numFmtId="0" fontId="1" fillId="13" borderId="29" applyNumberFormat="0" applyFont="0" applyAlignment="0" applyProtection="0"/>
    <xf numFmtId="0" fontId="22" fillId="0" borderId="0" applyNumberFormat="0" applyFill="0" applyBorder="0" applyAlignment="0" applyProtection="0"/>
    <xf numFmtId="0" fontId="2" fillId="0" borderId="30" applyNumberFormat="0" applyFill="0" applyAlignment="0" applyProtection="0"/>
    <xf numFmtId="0" fontId="23"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3" fillId="33" borderId="0" applyNumberFormat="0" applyBorder="0" applyAlignment="0" applyProtection="0"/>
    <xf numFmtId="0" fontId="23"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23" fillId="37" borderId="0" applyNumberFormat="0" applyBorder="0" applyAlignment="0" applyProtection="0"/>
    <xf numFmtId="43" fontId="1" fillId="0" borderId="0" applyFont="0" applyFill="0" applyBorder="0" applyAlignment="0" applyProtection="0"/>
    <xf numFmtId="0" fontId="1" fillId="0" borderId="0"/>
    <xf numFmtId="0" fontId="8" fillId="0" borderId="0"/>
    <xf numFmtId="9" fontId="1" fillId="0" borderId="0" applyFont="0" applyFill="0" applyBorder="0" applyAlignment="0" applyProtection="0"/>
    <xf numFmtId="43" fontId="1" fillId="0" borderId="0" applyFont="0" applyFill="0" applyBorder="0" applyAlignment="0" applyProtection="0"/>
    <xf numFmtId="0" fontId="8" fillId="0" borderId="0"/>
  </cellStyleXfs>
  <cellXfs count="650">
    <xf numFmtId="0" fontId="0" fillId="0" borderId="0" xfId="0"/>
    <xf numFmtId="0" fontId="0" fillId="2" borderId="0" xfId="0" applyFill="1" applyBorder="1"/>
    <xf numFmtId="0" fontId="0" fillId="2" borderId="0" xfId="0" applyFill="1"/>
    <xf numFmtId="4" fontId="0" fillId="0" borderId="0" xfId="0" applyNumberFormat="1"/>
    <xf numFmtId="0" fontId="0" fillId="5" borderId="16" xfId="0" applyFill="1" applyBorder="1" applyAlignment="1">
      <alignment horizontal="left" indent="2"/>
    </xf>
    <xf numFmtId="4" fontId="2" fillId="5" borderId="10" xfId="0" applyNumberFormat="1" applyFont="1" applyFill="1" applyBorder="1"/>
    <xf numFmtId="49" fontId="0" fillId="5" borderId="17" xfId="0" applyNumberFormat="1" applyFill="1" applyBorder="1"/>
    <xf numFmtId="49" fontId="0" fillId="2" borderId="0" xfId="0" applyNumberFormat="1" applyFill="1"/>
    <xf numFmtId="49" fontId="0" fillId="6" borderId="15" xfId="0" applyNumberFormat="1" applyFill="1" applyBorder="1"/>
    <xf numFmtId="0" fontId="0" fillId="6" borderId="16" xfId="0" applyFont="1" applyFill="1" applyBorder="1" applyAlignment="1">
      <alignment horizontal="left" indent="2"/>
    </xf>
    <xf numFmtId="49" fontId="0" fillId="6" borderId="21" xfId="0" applyNumberFormat="1" applyFill="1" applyBorder="1"/>
    <xf numFmtId="0" fontId="0" fillId="6" borderId="16" xfId="0" applyFill="1" applyBorder="1" applyAlignment="1">
      <alignment horizontal="left" indent="2"/>
    </xf>
    <xf numFmtId="49" fontId="0" fillId="6" borderId="17" xfId="0" applyNumberFormat="1" applyFill="1" applyBorder="1"/>
    <xf numFmtId="0" fontId="0" fillId="6" borderId="18" xfId="0" applyFill="1" applyBorder="1" applyAlignment="1">
      <alignment horizontal="left" indent="2"/>
    </xf>
    <xf numFmtId="49" fontId="0" fillId="6" borderId="20" xfId="0" applyNumberFormat="1" applyFill="1" applyBorder="1"/>
    <xf numFmtId="4" fontId="0" fillId="2" borderId="0" xfId="0" applyNumberFormat="1" applyFill="1"/>
    <xf numFmtId="4" fontId="0" fillId="6" borderId="10" xfId="0" applyNumberFormat="1" applyFill="1" applyBorder="1"/>
    <xf numFmtId="0" fontId="0" fillId="0" borderId="0" xfId="0"/>
    <xf numFmtId="0" fontId="2" fillId="3" borderId="34" xfId="0" applyFont="1" applyFill="1" applyBorder="1"/>
    <xf numFmtId="0" fontId="2" fillId="3" borderId="35" xfId="0" applyFont="1" applyFill="1" applyBorder="1"/>
    <xf numFmtId="0" fontId="0" fillId="3" borderId="36" xfId="0" applyFont="1" applyFill="1" applyBorder="1"/>
    <xf numFmtId="0" fontId="0" fillId="3" borderId="37" xfId="0" applyFont="1" applyFill="1" applyBorder="1"/>
    <xf numFmtId="0" fontId="0" fillId="3" borderId="38" xfId="0" applyFill="1" applyBorder="1"/>
    <xf numFmtId="0" fontId="0" fillId="3" borderId="11" xfId="0" applyFill="1" applyBorder="1"/>
    <xf numFmtId="4" fontId="0" fillId="2" borderId="0" xfId="0" applyNumberFormat="1" applyFill="1" applyBorder="1"/>
    <xf numFmtId="0" fontId="0" fillId="6" borderId="39" xfId="0" applyFill="1" applyBorder="1"/>
    <xf numFmtId="0" fontId="0" fillId="6" borderId="10" xfId="0" applyFill="1" applyBorder="1"/>
    <xf numFmtId="0" fontId="0" fillId="6" borderId="11" xfId="0" applyFill="1" applyBorder="1"/>
    <xf numFmtId="0" fontId="0" fillId="6" borderId="45" xfId="0" applyFill="1" applyBorder="1"/>
    <xf numFmtId="0" fontId="0" fillId="6" borderId="46" xfId="0" applyFill="1" applyBorder="1"/>
    <xf numFmtId="0" fontId="0" fillId="6" borderId="41" xfId="0" applyFill="1" applyBorder="1"/>
    <xf numFmtId="0" fontId="0" fillId="6" borderId="14" xfId="0" applyFill="1" applyBorder="1"/>
    <xf numFmtId="0" fontId="0" fillId="6" borderId="19" xfId="0" applyFill="1" applyBorder="1"/>
    <xf numFmtId="3" fontId="2" fillId="6" borderId="10" xfId="0" applyNumberFormat="1" applyFont="1" applyFill="1" applyBorder="1"/>
    <xf numFmtId="0" fontId="0" fillId="6" borderId="42" xfId="0" applyFill="1" applyBorder="1"/>
    <xf numFmtId="0" fontId="0" fillId="6" borderId="44" xfId="0" applyFill="1" applyBorder="1"/>
    <xf numFmtId="0" fontId="0" fillId="6" borderId="32" xfId="0" applyFill="1" applyBorder="1"/>
    <xf numFmtId="0" fontId="3" fillId="6" borderId="13" xfId="0" applyFont="1" applyFill="1" applyBorder="1" applyAlignment="1">
      <alignment horizontal="left"/>
    </xf>
    <xf numFmtId="0" fontId="0" fillId="6" borderId="47" xfId="0" applyFill="1" applyBorder="1"/>
    <xf numFmtId="3" fontId="0" fillId="6" borderId="42" xfId="0" applyNumberFormat="1" applyFill="1" applyBorder="1" applyAlignment="1">
      <alignment wrapText="1"/>
    </xf>
    <xf numFmtId="0" fontId="0" fillId="6" borderId="38" xfId="0" applyFill="1" applyBorder="1"/>
    <xf numFmtId="0" fontId="0" fillId="6" borderId="48" xfId="0" applyFill="1" applyBorder="1"/>
    <xf numFmtId="0" fontId="0" fillId="2" borderId="1" xfId="0" applyFill="1" applyBorder="1" applyAlignment="1">
      <alignment horizontal="left" indent="3"/>
    </xf>
    <xf numFmtId="0" fontId="0" fillId="2" borderId="1" xfId="0" applyFill="1" applyBorder="1"/>
    <xf numFmtId="4" fontId="0" fillId="2" borderId="1" xfId="0" applyNumberFormat="1" applyFill="1" applyBorder="1"/>
    <xf numFmtId="49" fontId="0" fillId="2" borderId="1" xfId="0" applyNumberFormat="1" applyFill="1" applyBorder="1"/>
    <xf numFmtId="0" fontId="0" fillId="2" borderId="1" xfId="0" applyFill="1" applyBorder="1" applyAlignment="1">
      <alignment horizontal="left" indent="2"/>
    </xf>
    <xf numFmtId="4" fontId="2" fillId="2" borderId="1" xfId="0" applyNumberFormat="1" applyFont="1" applyFill="1" applyBorder="1"/>
    <xf numFmtId="0" fontId="3" fillId="5" borderId="13" xfId="0" applyFont="1" applyFill="1" applyBorder="1"/>
    <xf numFmtId="49" fontId="0" fillId="5" borderId="15" xfId="0" applyNumberFormat="1" applyFont="1" applyFill="1" applyBorder="1"/>
    <xf numFmtId="0" fontId="0" fillId="5" borderId="16" xfId="0" applyFont="1" applyFill="1" applyBorder="1" applyAlignment="1">
      <alignment horizontal="left" indent="1"/>
    </xf>
    <xf numFmtId="0" fontId="0" fillId="4" borderId="3" xfId="0" applyFill="1" applyBorder="1"/>
    <xf numFmtId="0" fontId="2" fillId="4" borderId="4"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3" fillId="4" borderId="6" xfId="0" applyFont="1" applyFill="1" applyBorder="1"/>
    <xf numFmtId="4" fontId="6" fillId="4" borderId="7" xfId="0" applyNumberFormat="1" applyFont="1" applyFill="1" applyBorder="1"/>
    <xf numFmtId="49" fontId="0" fillId="4" borderId="8" xfId="0" applyNumberFormat="1" applyFont="1" applyFill="1" applyBorder="1"/>
    <xf numFmtId="0" fontId="0" fillId="4" borderId="9" xfId="0" applyFill="1" applyBorder="1" applyAlignment="1">
      <alignment horizontal="left" indent="2"/>
    </xf>
    <xf numFmtId="49" fontId="0" fillId="4" borderId="12" xfId="0" applyNumberFormat="1" applyFill="1" applyBorder="1"/>
    <xf numFmtId="0" fontId="0" fillId="5" borderId="50" xfId="0" applyFill="1" applyBorder="1" applyAlignment="1">
      <alignment horizontal="left" indent="2"/>
    </xf>
    <xf numFmtId="49" fontId="0" fillId="5" borderId="51" xfId="0" applyNumberFormat="1" applyFill="1" applyBorder="1"/>
    <xf numFmtId="0" fontId="0" fillId="4" borderId="52" xfId="0" applyFill="1" applyBorder="1" applyAlignment="1">
      <alignment horizontal="left" indent="2"/>
    </xf>
    <xf numFmtId="49" fontId="0" fillId="4" borderId="53" xfId="0" applyNumberFormat="1" applyFill="1" applyBorder="1"/>
    <xf numFmtId="0" fontId="0" fillId="3" borderId="40" xfId="0" applyFill="1" applyBorder="1"/>
    <xf numFmtId="0" fontId="0" fillId="3" borderId="32" xfId="0" applyFill="1" applyBorder="1"/>
    <xf numFmtId="4" fontId="0" fillId="5" borderId="10" xfId="0" applyNumberFormat="1" applyFont="1" applyFill="1" applyBorder="1"/>
    <xf numFmtId="0" fontId="0" fillId="5" borderId="10" xfId="0" applyFill="1" applyBorder="1"/>
    <xf numFmtId="0" fontId="0" fillId="6" borderId="55" xfId="0" applyFill="1" applyBorder="1"/>
    <xf numFmtId="0" fontId="0" fillId="6" borderId="32" xfId="0" applyFont="1" applyFill="1" applyBorder="1"/>
    <xf numFmtId="0" fontId="0" fillId="2" borderId="0" xfId="0" applyFill="1" applyBorder="1" applyAlignment="1">
      <alignment horizontal="left" indent="3"/>
    </xf>
    <xf numFmtId="4" fontId="0" fillId="2" borderId="0" xfId="0" applyNumberFormat="1" applyFont="1" applyFill="1" applyBorder="1"/>
    <xf numFmtId="4" fontId="0" fillId="2" borderId="56" xfId="0" applyNumberFormat="1" applyFill="1" applyBorder="1"/>
    <xf numFmtId="4" fontId="0" fillId="2" borderId="56" xfId="0" applyNumberFormat="1" applyFont="1" applyFill="1" applyBorder="1"/>
    <xf numFmtId="0" fontId="0" fillId="2" borderId="56" xfId="0" applyFill="1" applyBorder="1" applyAlignment="1">
      <alignment horizontal="left" indent="3"/>
    </xf>
    <xf numFmtId="0" fontId="7" fillId="6" borderId="49" xfId="0" applyFont="1" applyFill="1" applyBorder="1" applyAlignment="1">
      <alignment horizontal="left" indent="2"/>
    </xf>
    <xf numFmtId="0" fontId="0" fillId="2" borderId="31" xfId="0" applyFill="1" applyBorder="1"/>
    <xf numFmtId="0" fontId="0" fillId="2" borderId="57" xfId="0" applyFill="1" applyBorder="1" applyAlignment="1">
      <alignment horizontal="left" indent="3"/>
    </xf>
    <xf numFmtId="0" fontId="0" fillId="2" borderId="57" xfId="0" applyFill="1" applyBorder="1"/>
    <xf numFmtId="4" fontId="0" fillId="2" borderId="57" xfId="0" applyNumberFormat="1" applyFill="1" applyBorder="1"/>
    <xf numFmtId="49" fontId="0" fillId="2" borderId="57" xfId="0" applyNumberFormat="1" applyFill="1" applyBorder="1"/>
    <xf numFmtId="0" fontId="0" fillId="6" borderId="50" xfId="0" applyFill="1" applyBorder="1" applyAlignment="1">
      <alignment horizontal="left" indent="2"/>
    </xf>
    <xf numFmtId="49" fontId="0" fillId="6" borderId="51" xfId="0" applyNumberFormat="1" applyFill="1" applyBorder="1"/>
    <xf numFmtId="0" fontId="0" fillId="6" borderId="40" xfId="0" applyFill="1" applyBorder="1"/>
    <xf numFmtId="0" fontId="0" fillId="6" borderId="43" xfId="0" applyFill="1" applyBorder="1"/>
    <xf numFmtId="0" fontId="0" fillId="6" borderId="58" xfId="0" applyFont="1" applyFill="1" applyBorder="1" applyAlignment="1">
      <alignment horizontal="left" indent="2"/>
    </xf>
    <xf numFmtId="0" fontId="0" fillId="3" borderId="10" xfId="0" applyFill="1" applyBorder="1"/>
    <xf numFmtId="4" fontId="27" fillId="2" borderId="0" xfId="0" applyNumberFormat="1" applyFont="1" applyFill="1" applyBorder="1"/>
    <xf numFmtId="0" fontId="0" fillId="5" borderId="16" xfId="0" applyFill="1" applyBorder="1" applyAlignment="1">
      <alignment horizontal="left" indent="3"/>
    </xf>
    <xf numFmtId="0" fontId="0" fillId="6" borderId="15" xfId="0" applyFill="1" applyBorder="1"/>
    <xf numFmtId="0" fontId="0" fillId="6" borderId="17" xfId="0" applyFill="1" applyBorder="1"/>
    <xf numFmtId="0" fontId="0" fillId="6" borderId="51" xfId="0" applyFont="1" applyFill="1" applyBorder="1"/>
    <xf numFmtId="0" fontId="0" fillId="6" borderId="59" xfId="0" applyFill="1" applyBorder="1"/>
    <xf numFmtId="0" fontId="0" fillId="6" borderId="51" xfId="0" applyFill="1" applyBorder="1"/>
    <xf numFmtId="0" fontId="0" fillId="6" borderId="20" xfId="0" applyFill="1" applyBorder="1"/>
    <xf numFmtId="0" fontId="0" fillId="5" borderId="49" xfId="0" applyFont="1" applyFill="1" applyBorder="1" applyAlignment="1">
      <alignment horizontal="left" indent="3"/>
    </xf>
    <xf numFmtId="0" fontId="2" fillId="5" borderId="61" xfId="0" applyFont="1" applyFill="1" applyBorder="1" applyAlignment="1">
      <alignment horizontal="left" indent="2"/>
    </xf>
    <xf numFmtId="164" fontId="2" fillId="5" borderId="10" xfId="0" applyNumberFormat="1" applyFont="1" applyFill="1" applyBorder="1"/>
    <xf numFmtId="0" fontId="0" fillId="5" borderId="49" xfId="0" applyFill="1" applyBorder="1" applyAlignment="1">
      <alignment horizontal="left"/>
    </xf>
    <xf numFmtId="0" fontId="3" fillId="5" borderId="1" xfId="0" applyFont="1" applyFill="1" applyBorder="1"/>
    <xf numFmtId="4" fontId="2" fillId="5" borderId="1" xfId="0" applyNumberFormat="1" applyFont="1" applyFill="1" applyBorder="1"/>
    <xf numFmtId="49" fontId="0" fillId="5" borderId="2" xfId="0" applyNumberFormat="1" applyFont="1" applyFill="1" applyBorder="1"/>
    <xf numFmtId="0" fontId="3" fillId="6" borderId="1" xfId="0" applyFont="1" applyFill="1" applyBorder="1"/>
    <xf numFmtId="4" fontId="2" fillId="6" borderId="1" xfId="0" applyNumberFormat="1" applyFont="1" applyFill="1" applyBorder="1"/>
    <xf numFmtId="0" fontId="0" fillId="6" borderId="49" xfId="0" applyFont="1" applyFill="1" applyBorder="1" applyAlignment="1">
      <alignment horizontal="left"/>
    </xf>
    <xf numFmtId="164" fontId="6" fillId="4" borderId="7" xfId="0" applyNumberFormat="1" applyFont="1" applyFill="1" applyBorder="1"/>
    <xf numFmtId="164" fontId="2" fillId="4" borderId="10" xfId="0" applyNumberFormat="1" applyFont="1" applyFill="1" applyBorder="1"/>
    <xf numFmtId="164" fontId="2" fillId="4" borderId="46" xfId="0" applyNumberFormat="1" applyFont="1" applyFill="1" applyBorder="1"/>
    <xf numFmtId="164" fontId="2" fillId="5" borderId="14" xfId="0" applyNumberFormat="1" applyFont="1" applyFill="1" applyBorder="1"/>
    <xf numFmtId="164" fontId="2" fillId="5" borderId="46" xfId="0" applyNumberFormat="1" applyFont="1" applyFill="1" applyBorder="1"/>
    <xf numFmtId="164" fontId="3" fillId="6" borderId="14" xfId="0" applyNumberFormat="1" applyFont="1" applyFill="1" applyBorder="1"/>
    <xf numFmtId="164" fontId="2" fillId="6" borderId="10" xfId="0" applyNumberFormat="1" applyFont="1" applyFill="1" applyBorder="1"/>
    <xf numFmtId="164" fontId="2" fillId="6" borderId="46" xfId="0" applyNumberFormat="1" applyFont="1" applyFill="1" applyBorder="1"/>
    <xf numFmtId="164" fontId="2" fillId="6" borderId="19" xfId="0" applyNumberFormat="1" applyFont="1" applyFill="1" applyBorder="1"/>
    <xf numFmtId="164" fontId="2" fillId="6" borderId="14" xfId="0" applyNumberFormat="1" applyFont="1" applyFill="1" applyBorder="1"/>
    <xf numFmtId="4" fontId="0" fillId="5" borderId="17" xfId="0" applyNumberFormat="1" applyFill="1" applyBorder="1"/>
    <xf numFmtId="4" fontId="0" fillId="6" borderId="11" xfId="0" applyNumberFormat="1" applyFont="1" applyFill="1" applyBorder="1"/>
    <xf numFmtId="0" fontId="0" fillId="6" borderId="49" xfId="0" applyFill="1" applyBorder="1"/>
    <xf numFmtId="164" fontId="0" fillId="6" borderId="46" xfId="0" applyNumberFormat="1" applyFill="1" applyBorder="1"/>
    <xf numFmtId="0" fontId="0" fillId="6" borderId="60" xfId="0" applyFill="1" applyBorder="1"/>
    <xf numFmtId="0" fontId="2" fillId="6" borderId="58" xfId="0" applyFont="1" applyFill="1" applyBorder="1" applyAlignment="1">
      <alignment horizontal="left" indent="2"/>
    </xf>
    <xf numFmtId="164" fontId="2" fillId="6" borderId="32" xfId="0" applyNumberFormat="1" applyFont="1" applyFill="1" applyBorder="1"/>
    <xf numFmtId="0" fontId="0" fillId="6" borderId="40" xfId="0" applyFont="1" applyFill="1" applyBorder="1"/>
    <xf numFmtId="0" fontId="0" fillId="6" borderId="11" xfId="0" applyFont="1" applyFill="1" applyBorder="1"/>
    <xf numFmtId="0" fontId="0" fillId="6" borderId="17" xfId="0" applyFont="1" applyFill="1" applyBorder="1"/>
    <xf numFmtId="0" fontId="0" fillId="6" borderId="38" xfId="0" applyFont="1" applyFill="1" applyBorder="1" applyAlignment="1">
      <alignment wrapText="1"/>
    </xf>
    <xf numFmtId="0" fontId="0" fillId="6" borderId="11" xfId="0" applyFont="1" applyFill="1" applyBorder="1" applyAlignment="1">
      <alignment wrapText="1"/>
    </xf>
    <xf numFmtId="0" fontId="0" fillId="5" borderId="10" xfId="0" applyFill="1" applyBorder="1" applyAlignment="1">
      <alignment wrapText="1"/>
    </xf>
    <xf numFmtId="0" fontId="25" fillId="5" borderId="10" xfId="0" applyFont="1" applyFill="1" applyBorder="1"/>
    <xf numFmtId="164" fontId="0" fillId="6" borderId="1" xfId="0" applyNumberFormat="1" applyFont="1" applyFill="1" applyBorder="1"/>
    <xf numFmtId="4" fontId="0" fillId="6" borderId="46" xfId="0" applyNumberFormat="1" applyFont="1" applyFill="1" applyBorder="1"/>
    <xf numFmtId="164" fontId="0" fillId="6" borderId="10" xfId="0" applyNumberFormat="1" applyFont="1" applyFill="1" applyBorder="1"/>
    <xf numFmtId="0" fontId="0" fillId="5" borderId="58" xfId="0" applyFont="1" applyFill="1" applyBorder="1" applyAlignment="1">
      <alignment horizontal="left" indent="3"/>
    </xf>
    <xf numFmtId="164" fontId="0" fillId="39" borderId="10" xfId="0" applyNumberFormat="1" applyFont="1" applyFill="1" applyBorder="1" applyProtection="1">
      <protection locked="0"/>
    </xf>
    <xf numFmtId="4" fontId="0" fillId="39" borderId="10" xfId="0" applyNumberFormat="1" applyFill="1" applyBorder="1" applyProtection="1">
      <protection locked="0"/>
    </xf>
    <xf numFmtId="164" fontId="0" fillId="39" borderId="10" xfId="0" applyNumberFormat="1" applyFill="1" applyBorder="1" applyProtection="1">
      <protection locked="0"/>
    </xf>
    <xf numFmtId="49" fontId="0" fillId="39" borderId="11" xfId="0" applyNumberFormat="1" applyFill="1" applyBorder="1" applyProtection="1">
      <protection locked="0"/>
    </xf>
    <xf numFmtId="4" fontId="0" fillId="39" borderId="19" xfId="0" applyNumberFormat="1" applyFill="1" applyBorder="1" applyProtection="1">
      <protection locked="0"/>
    </xf>
    <xf numFmtId="0" fontId="2" fillId="39" borderId="13" xfId="0" applyFont="1" applyFill="1" applyBorder="1" applyAlignment="1" applyProtection="1">
      <alignment horizontal="left" indent="2"/>
      <protection locked="0"/>
    </xf>
    <xf numFmtId="164" fontId="0" fillId="39" borderId="7" xfId="0" applyNumberFormat="1" applyFont="1" applyFill="1" applyBorder="1" applyProtection="1">
      <protection locked="0"/>
    </xf>
    <xf numFmtId="164" fontId="0" fillId="39" borderId="46" xfId="0" applyNumberFormat="1" applyFont="1" applyFill="1" applyBorder="1" applyProtection="1">
      <protection locked="0"/>
    </xf>
    <xf numFmtId="14" fontId="0" fillId="39" borderId="10" xfId="0" applyNumberFormat="1" applyFont="1" applyFill="1" applyBorder="1" applyProtection="1">
      <protection locked="0"/>
    </xf>
    <xf numFmtId="14" fontId="0" fillId="39" borderId="46" xfId="0" applyNumberFormat="1" applyFont="1" applyFill="1" applyBorder="1" applyProtection="1">
      <protection locked="0"/>
    </xf>
    <xf numFmtId="0" fontId="2" fillId="5" borderId="14" xfId="0" applyFont="1" applyFill="1" applyBorder="1" applyAlignment="1">
      <alignment horizontal="left" indent="2"/>
    </xf>
    <xf numFmtId="0" fontId="2" fillId="5" borderId="42" xfId="0" applyFont="1" applyFill="1" applyBorder="1" applyAlignment="1">
      <alignment horizontal="left" indent="2"/>
    </xf>
    <xf numFmtId="0" fontId="2" fillId="6" borderId="61" xfId="0" applyFont="1" applyFill="1" applyBorder="1" applyAlignment="1">
      <alignment horizontal="left" indent="2"/>
    </xf>
    <xf numFmtId="0" fontId="2" fillId="6" borderId="14" xfId="0" applyFont="1" applyFill="1" applyBorder="1" applyAlignment="1">
      <alignment horizontal="left" indent="2"/>
    </xf>
    <xf numFmtId="0" fontId="2" fillId="6" borderId="42" xfId="0" applyFont="1" applyFill="1" applyBorder="1" applyAlignment="1">
      <alignment horizontal="left" indent="2"/>
    </xf>
    <xf numFmtId="0" fontId="0" fillId="6" borderId="61" xfId="0" applyFill="1" applyBorder="1"/>
    <xf numFmtId="49" fontId="0" fillId="39" borderId="17" xfId="0" applyNumberFormat="1" applyFill="1" applyBorder="1" applyProtection="1">
      <protection locked="0"/>
    </xf>
    <xf numFmtId="0" fontId="0" fillId="39" borderId="17" xfId="0" applyFill="1" applyBorder="1" applyProtection="1">
      <protection locked="0"/>
    </xf>
    <xf numFmtId="49" fontId="0" fillId="6" borderId="51" xfId="0" applyNumberFormat="1" applyFont="1" applyFill="1" applyBorder="1"/>
    <xf numFmtId="49" fontId="0" fillId="6" borderId="17" xfId="0" applyNumberFormat="1" applyFont="1" applyFill="1" applyBorder="1"/>
    <xf numFmtId="4" fontId="0" fillId="39" borderId="17" xfId="0" applyNumberFormat="1" applyFill="1" applyBorder="1" applyProtection="1">
      <protection locked="0"/>
    </xf>
    <xf numFmtId="49" fontId="0" fillId="39" borderId="59" xfId="0" applyNumberFormat="1" applyFill="1" applyBorder="1" applyProtection="1">
      <protection locked="0"/>
    </xf>
    <xf numFmtId="49" fontId="0" fillId="39" borderId="51" xfId="0" applyNumberFormat="1" applyFill="1" applyBorder="1" applyProtection="1">
      <protection locked="0"/>
    </xf>
    <xf numFmtId="49" fontId="0" fillId="39" borderId="20" xfId="0" applyNumberFormat="1" applyFill="1" applyBorder="1" applyProtection="1">
      <protection locked="0"/>
    </xf>
    <xf numFmtId="166" fontId="0" fillId="39" borderId="19" xfId="0" applyNumberFormat="1" applyFont="1" applyFill="1" applyBorder="1" applyProtection="1">
      <protection locked="0"/>
    </xf>
    <xf numFmtId="166" fontId="2" fillId="6" borderId="19" xfId="0" applyNumberFormat="1" applyFont="1" applyFill="1" applyBorder="1"/>
    <xf numFmtId="164" fontId="0" fillId="5" borderId="10" xfId="0" applyNumberFormat="1" applyFill="1" applyBorder="1"/>
    <xf numFmtId="49" fontId="0" fillId="5" borderId="15" xfId="0" applyNumberFormat="1" applyFill="1" applyBorder="1"/>
    <xf numFmtId="0" fontId="0" fillId="5" borderId="10" xfId="0" applyFont="1" applyFill="1" applyBorder="1"/>
    <xf numFmtId="49" fontId="0" fillId="6" borderId="1" xfId="0" applyNumberFormat="1" applyFont="1" applyFill="1" applyBorder="1"/>
    <xf numFmtId="166" fontId="2" fillId="5" borderId="10" xfId="0" applyNumberFormat="1" applyFont="1" applyFill="1" applyBorder="1"/>
    <xf numFmtId="0" fontId="0" fillId="5" borderId="11" xfId="0" applyFont="1" applyFill="1" applyBorder="1"/>
    <xf numFmtId="164" fontId="0" fillId="5" borderId="10" xfId="0" applyNumberFormat="1" applyFont="1" applyFill="1" applyBorder="1"/>
    <xf numFmtId="166" fontId="0" fillId="5" borderId="10" xfId="0" applyNumberFormat="1" applyFont="1" applyFill="1" applyBorder="1"/>
    <xf numFmtId="0" fontId="2" fillId="6" borderId="65" xfId="0" applyFont="1" applyFill="1" applyBorder="1" applyAlignment="1">
      <alignment horizontal="left" indent="2"/>
    </xf>
    <xf numFmtId="0" fontId="2" fillId="6" borderId="66" xfId="0" applyFont="1" applyFill="1" applyBorder="1" applyAlignment="1">
      <alignment horizontal="left" indent="2"/>
    </xf>
    <xf numFmtId="0" fontId="0" fillId="6" borderId="67" xfId="0" applyFont="1" applyFill="1" applyBorder="1" applyAlignment="1">
      <alignment horizontal="left" indent="2"/>
    </xf>
    <xf numFmtId="0" fontId="7" fillId="6" borderId="67" xfId="0" applyFont="1" applyFill="1" applyBorder="1" applyAlignment="1">
      <alignment horizontal="left" indent="2"/>
    </xf>
    <xf numFmtId="0" fontId="0" fillId="6" borderId="67" xfId="0" applyFont="1" applyFill="1" applyBorder="1" applyAlignment="1">
      <alignment horizontal="left"/>
    </xf>
    <xf numFmtId="14" fontId="0" fillId="39" borderId="68" xfId="0" applyNumberFormat="1" applyFont="1" applyFill="1" applyBorder="1" applyProtection="1">
      <protection locked="0"/>
    </xf>
    <xf numFmtId="164" fontId="0" fillId="39" borderId="68" xfId="0" applyNumberFormat="1" applyFont="1" applyFill="1" applyBorder="1" applyProtection="1">
      <protection locked="0"/>
    </xf>
    <xf numFmtId="14" fontId="0" fillId="39" borderId="69" xfId="0" applyNumberFormat="1" applyFont="1" applyFill="1" applyBorder="1" applyProtection="1">
      <protection locked="0"/>
    </xf>
    <xf numFmtId="164" fontId="0" fillId="39" borderId="69" xfId="0" applyNumberFormat="1" applyFont="1" applyFill="1" applyBorder="1" applyProtection="1">
      <protection locked="0"/>
    </xf>
    <xf numFmtId="164" fontId="28" fillId="39" borderId="68" xfId="0" applyNumberFormat="1" applyFont="1" applyFill="1" applyBorder="1" applyProtection="1">
      <protection locked="0"/>
    </xf>
    <xf numFmtId="164" fontId="28" fillId="39" borderId="69" xfId="0" applyNumberFormat="1" applyFont="1" applyFill="1" applyBorder="1" applyProtection="1">
      <protection locked="0"/>
    </xf>
    <xf numFmtId="0" fontId="28" fillId="39" borderId="68" xfId="0" applyFont="1" applyFill="1" applyBorder="1" applyProtection="1">
      <protection locked="0"/>
    </xf>
    <xf numFmtId="0" fontId="28" fillId="39" borderId="69" xfId="0" applyFont="1" applyFill="1" applyBorder="1" applyProtection="1">
      <protection locked="0"/>
    </xf>
    <xf numFmtId="164" fontId="2" fillId="6" borderId="66" xfId="0" applyNumberFormat="1" applyFont="1" applyFill="1" applyBorder="1"/>
    <xf numFmtId="164" fontId="2" fillId="6" borderId="66" xfId="0" applyNumberFormat="1" applyFont="1" applyFill="1" applyBorder="1" applyAlignment="1" applyProtection="1">
      <alignment horizontal="left" indent="2"/>
      <protection locked="0"/>
    </xf>
    <xf numFmtId="164" fontId="29" fillId="6" borderId="66" xfId="0" applyNumberFormat="1" applyFont="1" applyFill="1" applyBorder="1" applyAlignment="1" applyProtection="1">
      <alignment horizontal="left" indent="2"/>
      <protection locked="0"/>
    </xf>
    <xf numFmtId="0" fontId="29" fillId="6" borderId="66" xfId="0" applyFont="1" applyFill="1" applyBorder="1" applyAlignment="1" applyProtection="1">
      <alignment horizontal="left" indent="2"/>
      <protection locked="0"/>
    </xf>
    <xf numFmtId="0" fontId="29" fillId="40" borderId="66" xfId="0" applyFont="1" applyFill="1" applyBorder="1" applyAlignment="1">
      <alignment horizontal="left" indent="2"/>
    </xf>
    <xf numFmtId="0" fontId="28" fillId="41" borderId="68" xfId="0" applyFont="1" applyFill="1" applyBorder="1" applyProtection="1">
      <protection locked="0"/>
    </xf>
    <xf numFmtId="0" fontId="28" fillId="41" borderId="69" xfId="0" applyFont="1" applyFill="1" applyBorder="1" applyProtection="1">
      <protection locked="0"/>
    </xf>
    <xf numFmtId="164" fontId="0" fillId="39" borderId="32" xfId="0" applyNumberFormat="1" applyFont="1" applyFill="1" applyBorder="1" applyProtection="1">
      <protection locked="0"/>
    </xf>
    <xf numFmtId="0" fontId="0" fillId="39" borderId="51" xfId="0" applyFill="1" applyBorder="1" applyProtection="1">
      <protection locked="0"/>
    </xf>
    <xf numFmtId="164" fontId="2" fillId="39" borderId="10" xfId="0" applyNumberFormat="1" applyFont="1" applyFill="1" applyBorder="1" applyProtection="1">
      <protection locked="0"/>
    </xf>
    <xf numFmtId="14" fontId="0" fillId="6" borderId="16" xfId="0" applyNumberFormat="1" applyFill="1" applyBorder="1" applyAlignment="1">
      <alignment horizontal="left" indent="2"/>
    </xf>
    <xf numFmtId="14" fontId="0" fillId="6" borderId="17" xfId="0" applyNumberFormat="1" applyFill="1" applyBorder="1"/>
    <xf numFmtId="14" fontId="0" fillId="6" borderId="18" xfId="0" applyNumberFormat="1" applyFill="1" applyBorder="1" applyAlignment="1">
      <alignment horizontal="left" indent="2"/>
    </xf>
    <xf numFmtId="14" fontId="0" fillId="6" borderId="20" xfId="0" applyNumberFormat="1" applyFill="1" applyBorder="1"/>
    <xf numFmtId="0" fontId="0" fillId="38" borderId="10" xfId="0" applyFont="1" applyFill="1" applyBorder="1"/>
    <xf numFmtId="0" fontId="0" fillId="38" borderId="10" xfId="0" applyFill="1" applyBorder="1"/>
    <xf numFmtId="4" fontId="0" fillId="38" borderId="10" xfId="0" applyNumberFormat="1" applyFont="1" applyFill="1" applyBorder="1"/>
    <xf numFmtId="49" fontId="0" fillId="5" borderId="1" xfId="0" applyNumberFormat="1" applyFont="1" applyFill="1" applyBorder="1"/>
    <xf numFmtId="0" fontId="3" fillId="5" borderId="70" xfId="0" applyFont="1" applyFill="1" applyBorder="1"/>
    <xf numFmtId="0" fontId="2" fillId="38" borderId="10" xfId="0" applyFont="1" applyFill="1" applyBorder="1" applyAlignment="1">
      <alignment horizontal="left" indent="2"/>
    </xf>
    <xf numFmtId="166" fontId="2" fillId="6" borderId="10" xfId="0" applyNumberFormat="1" applyFont="1" applyFill="1" applyBorder="1"/>
    <xf numFmtId="166" fontId="0" fillId="6" borderId="10" xfId="0" applyNumberFormat="1" applyFont="1" applyFill="1" applyBorder="1"/>
    <xf numFmtId="4" fontId="30" fillId="6" borderId="10" xfId="0" applyNumberFormat="1" applyFont="1" applyFill="1" applyBorder="1"/>
    <xf numFmtId="0" fontId="30" fillId="6" borderId="10" xfId="0" applyFont="1" applyFill="1" applyBorder="1"/>
    <xf numFmtId="0" fontId="0" fillId="6" borderId="10" xfId="0" applyFont="1" applyFill="1" applyBorder="1"/>
    <xf numFmtId="164" fontId="0" fillId="6" borderId="32" xfId="0" applyNumberFormat="1" applyFont="1" applyFill="1" applyBorder="1" applyProtection="1">
      <protection locked="0"/>
    </xf>
    <xf numFmtId="0" fontId="0" fillId="6" borderId="51" xfId="0" applyFill="1" applyBorder="1" applyProtection="1">
      <protection locked="0"/>
    </xf>
    <xf numFmtId="0" fontId="3" fillId="6" borderId="70" xfId="0" applyFont="1" applyFill="1" applyBorder="1"/>
    <xf numFmtId="0" fontId="0" fillId="6" borderId="1" xfId="0" applyFill="1" applyBorder="1"/>
    <xf numFmtId="0" fontId="0" fillId="6" borderId="2" xfId="0" applyFill="1" applyBorder="1"/>
    <xf numFmtId="49" fontId="0" fillId="5" borderId="20" xfId="0" applyNumberFormat="1" applyFill="1" applyBorder="1"/>
    <xf numFmtId="4" fontId="0" fillId="39" borderId="19" xfId="0" applyNumberFormat="1" applyFont="1" applyFill="1" applyBorder="1" applyProtection="1">
      <protection locked="0"/>
    </xf>
    <xf numFmtId="0" fontId="0" fillId="6" borderId="39" xfId="0" applyFont="1" applyFill="1" applyBorder="1"/>
    <xf numFmtId="166" fontId="2" fillId="6" borderId="19" xfId="0" applyNumberFormat="1" applyFont="1" applyFill="1" applyBorder="1" applyProtection="1">
      <protection locked="0"/>
    </xf>
    <xf numFmtId="164" fontId="0" fillId="3" borderId="37" xfId="0" applyNumberFormat="1" applyFont="1" applyFill="1" applyBorder="1"/>
    <xf numFmtId="164" fontId="6" fillId="3" borderId="7" xfId="0" applyNumberFormat="1" applyFont="1" applyFill="1" applyBorder="1"/>
    <xf numFmtId="164" fontId="2" fillId="3" borderId="37" xfId="0" applyNumberFormat="1" applyFont="1" applyFill="1" applyBorder="1"/>
    <xf numFmtId="164" fontId="0" fillId="3" borderId="11" xfId="0" applyNumberFormat="1" applyFill="1" applyBorder="1"/>
    <xf numFmtId="164" fontId="2" fillId="3" borderId="10" xfId="0" applyNumberFormat="1" applyFont="1" applyFill="1" applyBorder="1"/>
    <xf numFmtId="164" fontId="0" fillId="3" borderId="32" xfId="0" applyNumberFormat="1" applyFill="1" applyBorder="1"/>
    <xf numFmtId="164" fontId="2" fillId="3" borderId="46" xfId="0" applyNumberFormat="1" applyFont="1" applyFill="1" applyBorder="1"/>
    <xf numFmtId="164" fontId="0" fillId="2" borderId="1" xfId="0" applyNumberFormat="1" applyFill="1" applyBorder="1"/>
    <xf numFmtId="164" fontId="2" fillId="2" borderId="1" xfId="0" applyNumberFormat="1" applyFont="1" applyFill="1" applyBorder="1"/>
    <xf numFmtId="164" fontId="26" fillId="2" borderId="1" xfId="0" applyNumberFormat="1" applyFont="1" applyFill="1" applyBorder="1"/>
    <xf numFmtId="164" fontId="0" fillId="6" borderId="42" xfId="0" applyNumberFormat="1" applyFill="1" applyBorder="1"/>
    <xf numFmtId="164" fontId="3" fillId="6" borderId="42" xfId="0" applyNumberFormat="1" applyFont="1" applyFill="1" applyBorder="1"/>
    <xf numFmtId="164" fontId="0" fillId="6" borderId="11" xfId="0" applyNumberFormat="1" applyFill="1" applyBorder="1"/>
    <xf numFmtId="164" fontId="0" fillId="6" borderId="55" xfId="0" applyNumberFormat="1" applyFill="1" applyBorder="1"/>
    <xf numFmtId="164" fontId="0" fillId="6" borderId="32" xfId="0" applyNumberFormat="1" applyFill="1" applyBorder="1"/>
    <xf numFmtId="164" fontId="2" fillId="6" borderId="11" xfId="0" applyNumberFormat="1" applyFont="1" applyFill="1" applyBorder="1"/>
    <xf numFmtId="164" fontId="0" fillId="6" borderId="44" xfId="0" applyNumberFormat="1" applyFill="1" applyBorder="1"/>
    <xf numFmtId="164" fontId="0" fillId="6" borderId="14" xfId="0" applyNumberFormat="1" applyFill="1" applyBorder="1"/>
    <xf numFmtId="164" fontId="26" fillId="6" borderId="14" xfId="0" applyNumberFormat="1" applyFont="1" applyFill="1" applyBorder="1"/>
    <xf numFmtId="164" fontId="26" fillId="6" borderId="14" xfId="44" applyNumberFormat="1" applyFont="1" applyFill="1" applyBorder="1"/>
    <xf numFmtId="164" fontId="0" fillId="6" borderId="10" xfId="0" applyNumberFormat="1" applyFill="1" applyBorder="1"/>
    <xf numFmtId="164" fontId="26" fillId="6" borderId="11" xfId="0" applyNumberFormat="1" applyFont="1" applyFill="1" applyBorder="1"/>
    <xf numFmtId="164" fontId="26" fillId="6" borderId="32" xfId="0" applyNumberFormat="1" applyFont="1" applyFill="1" applyBorder="1"/>
    <xf numFmtId="164" fontId="0" fillId="6" borderId="32" xfId="0" applyNumberFormat="1" applyFont="1" applyFill="1" applyBorder="1"/>
    <xf numFmtId="164" fontId="0" fillId="6" borderId="11" xfId="0" applyNumberFormat="1" applyFont="1" applyFill="1" applyBorder="1"/>
    <xf numFmtId="164" fontId="26" fillId="6" borderId="10" xfId="0" applyNumberFormat="1" applyFont="1" applyFill="1" applyBorder="1"/>
    <xf numFmtId="164" fontId="0" fillId="6" borderId="19" xfId="0" applyNumberFormat="1" applyFill="1" applyBorder="1"/>
    <xf numFmtId="164" fontId="26" fillId="6" borderId="19" xfId="0" applyNumberFormat="1" applyFont="1" applyFill="1" applyBorder="1"/>
    <xf numFmtId="164" fontId="0" fillId="2" borderId="57" xfId="0" applyNumberFormat="1" applyFill="1" applyBorder="1"/>
    <xf numFmtId="164" fontId="26" fillId="2" borderId="57" xfId="0" applyNumberFormat="1" applyFont="1" applyFill="1" applyBorder="1"/>
    <xf numFmtId="164" fontId="0" fillId="2" borderId="31" xfId="0" applyNumberFormat="1" applyFill="1" applyBorder="1"/>
    <xf numFmtId="164" fontId="26" fillId="2" borderId="31" xfId="0" applyNumberFormat="1" applyFont="1" applyFill="1" applyBorder="1"/>
    <xf numFmtId="0" fontId="0" fillId="6" borderId="39" xfId="0" applyFont="1" applyFill="1" applyBorder="1" applyAlignment="1">
      <alignment wrapText="1"/>
    </xf>
    <xf numFmtId="0" fontId="0" fillId="6" borderId="10" xfId="0" applyFont="1" applyFill="1" applyBorder="1" applyAlignment="1">
      <alignment wrapText="1"/>
    </xf>
    <xf numFmtId="49" fontId="0" fillId="6" borderId="32" xfId="0" applyNumberFormat="1" applyFill="1" applyBorder="1"/>
    <xf numFmtId="49" fontId="0" fillId="39" borderId="32" xfId="0" applyNumberFormat="1" applyFill="1" applyBorder="1" applyProtection="1">
      <protection locked="0"/>
    </xf>
    <xf numFmtId="0" fontId="7" fillId="5" borderId="16" xfId="0" applyFont="1" applyFill="1" applyBorder="1" applyAlignment="1">
      <alignment horizontal="left" indent="3"/>
    </xf>
    <xf numFmtId="0" fontId="0" fillId="5" borderId="18" xfId="0" applyFill="1" applyBorder="1" applyAlignment="1">
      <alignment horizontal="left" indent="3"/>
    </xf>
    <xf numFmtId="4" fontId="0" fillId="39" borderId="20" xfId="0" applyNumberFormat="1" applyFill="1" applyBorder="1" applyProtection="1">
      <protection locked="0"/>
    </xf>
    <xf numFmtId="0" fontId="7" fillId="6" borderId="16" xfId="0" applyFont="1" applyFill="1" applyBorder="1" applyAlignment="1">
      <alignment horizontal="left" indent="2"/>
    </xf>
    <xf numFmtId="0" fontId="0" fillId="6" borderId="16" xfId="0" applyFill="1" applyBorder="1" applyAlignment="1">
      <alignment horizontal="left" indent="3"/>
    </xf>
    <xf numFmtId="166" fontId="0" fillId="39" borderId="10" xfId="0" applyNumberFormat="1" applyFont="1" applyFill="1" applyBorder="1" applyProtection="1">
      <protection locked="0"/>
    </xf>
    <xf numFmtId="0" fontId="0" fillId="6" borderId="49" xfId="0" applyFill="1" applyBorder="1" applyAlignment="1">
      <alignment horizontal="left" indent="2"/>
    </xf>
    <xf numFmtId="49" fontId="0" fillId="6" borderId="11" xfId="0" applyNumberFormat="1" applyFill="1" applyBorder="1"/>
    <xf numFmtId="0" fontId="7" fillId="6" borderId="58" xfId="0" applyFont="1" applyFill="1" applyBorder="1" applyAlignment="1">
      <alignment horizontal="left" indent="2"/>
    </xf>
    <xf numFmtId="164" fontId="0" fillId="6" borderId="7" xfId="0" applyNumberFormat="1" applyFont="1" applyFill="1" applyBorder="1"/>
    <xf numFmtId="49" fontId="0" fillId="6" borderId="37" xfId="0" applyNumberFormat="1" applyFill="1" applyBorder="1"/>
    <xf numFmtId="0" fontId="0" fillId="6" borderId="54" xfId="0" applyFill="1" applyBorder="1" applyAlignment="1">
      <alignment horizontal="left" indent="2"/>
    </xf>
    <xf numFmtId="164" fontId="0" fillId="39" borderId="46" xfId="0" applyNumberFormat="1" applyFill="1" applyBorder="1" applyProtection="1">
      <protection locked="0"/>
    </xf>
    <xf numFmtId="165" fontId="0" fillId="39" borderId="16" xfId="0" applyNumberFormat="1" applyFont="1" applyFill="1" applyBorder="1" applyAlignment="1" applyProtection="1">
      <alignment horizontal="left"/>
      <protection locked="0"/>
    </xf>
    <xf numFmtId="0" fontId="0" fillId="39" borderId="10" xfId="0" applyFont="1" applyFill="1" applyBorder="1" applyProtection="1">
      <protection locked="0"/>
    </xf>
    <xf numFmtId="0" fontId="0" fillId="39" borderId="10" xfId="0" applyFill="1" applyBorder="1" applyProtection="1">
      <protection locked="0"/>
    </xf>
    <xf numFmtId="165" fontId="0" fillId="39" borderId="18" xfId="0" applyNumberFormat="1" applyFont="1" applyFill="1" applyBorder="1" applyAlignment="1" applyProtection="1">
      <alignment horizontal="left"/>
      <protection locked="0"/>
    </xf>
    <xf numFmtId="164" fontId="0" fillId="39" borderId="19" xfId="0" applyNumberFormat="1" applyFont="1" applyFill="1" applyBorder="1" applyProtection="1">
      <protection locked="0"/>
    </xf>
    <xf numFmtId="0" fontId="0" fillId="39" borderId="19" xfId="0" applyFont="1" applyFill="1" applyBorder="1" applyProtection="1">
      <protection locked="0"/>
    </xf>
    <xf numFmtId="0" fontId="0" fillId="39" borderId="19" xfId="0" applyFill="1" applyBorder="1" applyProtection="1">
      <protection locked="0"/>
    </xf>
    <xf numFmtId="0" fontId="30" fillId="39" borderId="10" xfId="0" applyFont="1" applyFill="1" applyBorder="1" applyProtection="1">
      <protection locked="0"/>
    </xf>
    <xf numFmtId="0" fontId="30" fillId="39" borderId="19" xfId="0" applyFont="1" applyFill="1" applyBorder="1" applyProtection="1">
      <protection locked="0"/>
    </xf>
    <xf numFmtId="164" fontId="33" fillId="2" borderId="31" xfId="45" applyNumberFormat="1" applyFont="1" applyFill="1" applyBorder="1"/>
    <xf numFmtId="20" fontId="33" fillId="2" borderId="31" xfId="45" applyNumberFormat="1" applyFont="1" applyFill="1" applyBorder="1"/>
    <xf numFmtId="14" fontId="33" fillId="2" borderId="31" xfId="45" applyNumberFormat="1" applyFont="1" applyFill="1" applyBorder="1"/>
    <xf numFmtId="0" fontId="33" fillId="2" borderId="31" xfId="45" applyFont="1" applyFill="1" applyBorder="1"/>
    <xf numFmtId="6" fontId="33" fillId="2" borderId="31" xfId="45" applyNumberFormat="1" applyFont="1" applyFill="1" applyBorder="1" applyAlignment="1">
      <alignment horizontal="left" vertical="center"/>
    </xf>
    <xf numFmtId="0" fontId="33" fillId="0" borderId="0" xfId="45" applyFont="1"/>
    <xf numFmtId="0" fontId="8" fillId="0" borderId="0" xfId="46" applyFont="1" applyFill="1" applyBorder="1"/>
    <xf numFmtId="0" fontId="34" fillId="0" borderId="76" xfId="45" applyFont="1" applyBorder="1"/>
    <xf numFmtId="0" fontId="33" fillId="0" borderId="46" xfId="45" applyFont="1" applyBorder="1"/>
    <xf numFmtId="3" fontId="33" fillId="0" borderId="10" xfId="45" applyNumberFormat="1" applyFont="1" applyBorder="1"/>
    <xf numFmtId="0" fontId="33" fillId="0" borderId="10" xfId="45" applyFont="1" applyBorder="1"/>
    <xf numFmtId="0" fontId="33" fillId="0" borderId="0" xfId="45" applyFont="1" applyBorder="1"/>
    <xf numFmtId="0" fontId="25" fillId="0" borderId="0" xfId="0" applyFont="1"/>
    <xf numFmtId="0" fontId="2" fillId="0" borderId="56" xfId="0" applyFont="1" applyBorder="1"/>
    <xf numFmtId="0" fontId="0" fillId="42" borderId="0" xfId="0" applyFill="1"/>
    <xf numFmtId="10" fontId="34" fillId="0" borderId="74" xfId="47" applyNumberFormat="1" applyFont="1" applyBorder="1"/>
    <xf numFmtId="8" fontId="34" fillId="0" borderId="75" xfId="45" applyNumberFormat="1" applyFont="1" applyBorder="1"/>
    <xf numFmtId="0" fontId="37" fillId="5" borderId="10" xfId="0" applyFont="1" applyFill="1" applyBorder="1"/>
    <xf numFmtId="164" fontId="37" fillId="5" borderId="10" xfId="0" applyNumberFormat="1" applyFont="1" applyFill="1" applyBorder="1"/>
    <xf numFmtId="0" fontId="37" fillId="5" borderId="10" xfId="0" applyFont="1" applyFill="1" applyBorder="1" applyAlignment="1">
      <alignment horizontal="right"/>
    </xf>
    <xf numFmtId="164" fontId="25" fillId="5" borderId="10" xfId="0" applyNumberFormat="1" applyFont="1" applyFill="1" applyBorder="1"/>
    <xf numFmtId="164" fontId="0" fillId="5" borderId="10" xfId="0" applyNumberFormat="1" applyFill="1" applyBorder="1" applyAlignment="1">
      <alignment horizontal="left"/>
    </xf>
    <xf numFmtId="166" fontId="0" fillId="5" borderId="10" xfId="0" applyNumberFormat="1" applyFill="1" applyBorder="1" applyAlignment="1">
      <alignment horizontal="left"/>
    </xf>
    <xf numFmtId="164" fontId="0" fillId="5" borderId="46" xfId="0" applyNumberFormat="1" applyFill="1" applyBorder="1" applyAlignment="1">
      <alignment horizontal="left"/>
    </xf>
    <xf numFmtId="166" fontId="33" fillId="2" borderId="31" xfId="45" applyNumberFormat="1" applyFont="1" applyFill="1" applyBorder="1"/>
    <xf numFmtId="164" fontId="0" fillId="5" borderId="10" xfId="0" applyNumberFormat="1" applyFont="1" applyFill="1" applyBorder="1" applyAlignment="1">
      <alignment horizontal="left"/>
    </xf>
    <xf numFmtId="164" fontId="25" fillId="5" borderId="10" xfId="0" applyNumberFormat="1" applyFont="1" applyFill="1" applyBorder="1" applyAlignment="1">
      <alignment horizontal="right"/>
    </xf>
    <xf numFmtId="7" fontId="2" fillId="4" borderId="19" xfId="0" applyNumberFormat="1" applyFont="1" applyFill="1" applyBorder="1"/>
    <xf numFmtId="10" fontId="33" fillId="0" borderId="10" xfId="47" applyNumberFormat="1" applyFont="1" applyBorder="1" applyAlignment="1">
      <alignment horizontal="right"/>
    </xf>
    <xf numFmtId="167" fontId="34" fillId="0" borderId="75" xfId="45" applyNumberFormat="1" applyFont="1" applyBorder="1"/>
    <xf numFmtId="4" fontId="2" fillId="6" borderId="68" xfId="0" applyNumberFormat="1" applyFont="1" applyFill="1" applyBorder="1" applyProtection="1"/>
    <xf numFmtId="49" fontId="0" fillId="6" borderId="68" xfId="0" applyNumberFormat="1" applyFill="1" applyBorder="1" applyProtection="1"/>
    <xf numFmtId="164" fontId="0" fillId="6" borderId="68" xfId="0" applyNumberFormat="1" applyFont="1" applyFill="1" applyBorder="1" applyProtection="1"/>
    <xf numFmtId="164" fontId="2" fillId="6" borderId="68" xfId="0" applyNumberFormat="1" applyFont="1" applyFill="1" applyBorder="1" applyProtection="1"/>
    <xf numFmtId="164" fontId="28" fillId="6" borderId="68" xfId="0" applyNumberFormat="1" applyFont="1" applyFill="1" applyBorder="1" applyProtection="1"/>
    <xf numFmtId="49" fontId="28" fillId="6" borderId="68" xfId="0" applyNumberFormat="1" applyFont="1" applyFill="1" applyBorder="1" applyProtection="1"/>
    <xf numFmtId="49" fontId="28" fillId="40" borderId="68" xfId="0" applyNumberFormat="1" applyFont="1" applyFill="1" applyBorder="1" applyProtection="1"/>
    <xf numFmtId="4" fontId="0" fillId="6" borderId="68" xfId="0" applyNumberFormat="1" applyFill="1" applyBorder="1" applyProtection="1"/>
    <xf numFmtId="4" fontId="2" fillId="6" borderId="7" xfId="0" applyNumberFormat="1" applyFont="1" applyFill="1" applyBorder="1" applyProtection="1"/>
    <xf numFmtId="49" fontId="0" fillId="6" borderId="7" xfId="0" applyNumberFormat="1" applyFill="1" applyBorder="1" applyProtection="1"/>
    <xf numFmtId="4" fontId="0" fillId="6" borderId="10" xfId="0" applyNumberFormat="1" applyFill="1" applyBorder="1" applyProtection="1"/>
    <xf numFmtId="49" fontId="0" fillId="6" borderId="10" xfId="0" applyNumberFormat="1" applyFill="1" applyBorder="1" applyProtection="1"/>
    <xf numFmtId="164" fontId="2" fillId="6" borderId="78" xfId="0" applyNumberFormat="1" applyFont="1" applyFill="1" applyBorder="1"/>
    <xf numFmtId="164" fontId="2" fillId="6" borderId="77" xfId="0" applyNumberFormat="1" applyFont="1" applyFill="1" applyBorder="1" applyAlignment="1" applyProtection="1">
      <alignment horizontal="left" indent="2"/>
      <protection locked="0"/>
    </xf>
    <xf numFmtId="164" fontId="29" fillId="6" borderId="77" xfId="0" applyNumberFormat="1" applyFont="1" applyFill="1" applyBorder="1" applyAlignment="1" applyProtection="1">
      <alignment horizontal="left" indent="2"/>
      <protection locked="0"/>
    </xf>
    <xf numFmtId="0" fontId="29" fillId="6" borderId="77" xfId="0" applyFont="1" applyFill="1" applyBorder="1" applyAlignment="1" applyProtection="1">
      <alignment horizontal="left" indent="2"/>
      <protection locked="0"/>
    </xf>
    <xf numFmtId="0" fontId="29" fillId="40" borderId="79" xfId="0" applyFont="1" applyFill="1" applyBorder="1" applyAlignment="1">
      <alignment horizontal="left" indent="2"/>
    </xf>
    <xf numFmtId="14" fontId="0" fillId="39" borderId="80" xfId="0" applyNumberFormat="1" applyFont="1" applyFill="1" applyBorder="1" applyProtection="1">
      <protection locked="0"/>
    </xf>
    <xf numFmtId="0" fontId="28" fillId="41" borderId="81" xfId="0" applyFont="1" applyFill="1" applyBorder="1" applyProtection="1">
      <protection locked="0"/>
    </xf>
    <xf numFmtId="14" fontId="0" fillId="39" borderId="82" xfId="0" applyNumberFormat="1" applyFont="1" applyFill="1" applyBorder="1" applyProtection="1">
      <protection locked="0"/>
    </xf>
    <xf numFmtId="0" fontId="28" fillId="41" borderId="83" xfId="0" applyFont="1" applyFill="1" applyBorder="1" applyProtection="1">
      <protection locked="0"/>
    </xf>
    <xf numFmtId="164" fontId="0" fillId="6" borderId="80" xfId="0" applyNumberFormat="1" applyFont="1" applyFill="1" applyBorder="1" applyProtection="1"/>
    <xf numFmtId="49" fontId="28" fillId="40" borderId="81" xfId="0" applyNumberFormat="1" applyFont="1" applyFill="1" applyBorder="1" applyProtection="1"/>
    <xf numFmtId="0" fontId="29" fillId="40" borderId="77" xfId="0" applyFont="1" applyFill="1" applyBorder="1" applyAlignment="1">
      <alignment horizontal="left" indent="2"/>
    </xf>
    <xf numFmtId="167" fontId="33" fillId="39" borderId="10" xfId="48" applyNumberFormat="1" applyFont="1" applyFill="1" applyBorder="1" applyProtection="1">
      <protection locked="0"/>
    </xf>
    <xf numFmtId="8" fontId="33" fillId="39" borderId="10" xfId="45" applyNumberFormat="1" applyFont="1" applyFill="1" applyBorder="1" applyProtection="1">
      <protection locked="0"/>
    </xf>
    <xf numFmtId="8" fontId="33" fillId="39" borderId="46" xfId="45" applyNumberFormat="1" applyFont="1" applyFill="1" applyBorder="1" applyProtection="1">
      <protection locked="0"/>
    </xf>
    <xf numFmtId="164" fontId="36" fillId="39" borderId="10" xfId="46" applyNumberFormat="1" applyFont="1" applyFill="1" applyBorder="1" applyAlignment="1" applyProtection="1">
      <alignment horizontal="right" vertical="center"/>
      <protection locked="0"/>
    </xf>
    <xf numFmtId="0" fontId="33" fillId="39" borderId="10" xfId="45" applyFont="1" applyFill="1" applyBorder="1" applyProtection="1">
      <protection locked="0"/>
    </xf>
    <xf numFmtId="0" fontId="33" fillId="2" borderId="31" xfId="45" applyFont="1" applyFill="1" applyBorder="1" applyProtection="1">
      <protection hidden="1"/>
    </xf>
    <xf numFmtId="164" fontId="33" fillId="2" borderId="31" xfId="45" applyNumberFormat="1" applyFont="1" applyFill="1" applyBorder="1" applyProtection="1">
      <protection hidden="1"/>
    </xf>
    <xf numFmtId="164" fontId="33" fillId="39" borderId="16" xfId="45" applyNumberFormat="1" applyFont="1" applyFill="1" applyBorder="1" applyProtection="1">
      <protection locked="0"/>
    </xf>
    <xf numFmtId="166" fontId="33" fillId="39" borderId="31" xfId="45" applyNumberFormat="1" applyFont="1" applyFill="1" applyBorder="1" applyProtection="1">
      <protection locked="0"/>
    </xf>
    <xf numFmtId="14" fontId="33" fillId="39" borderId="10" xfId="45" applyNumberFormat="1" applyFont="1" applyFill="1" applyBorder="1" applyProtection="1">
      <protection locked="0"/>
    </xf>
    <xf numFmtId="20" fontId="33" fillId="39" borderId="31" xfId="45" applyNumberFormat="1" applyFont="1" applyFill="1" applyBorder="1" applyProtection="1">
      <protection locked="0"/>
    </xf>
    <xf numFmtId="0" fontId="3" fillId="6" borderId="1" xfId="0" applyFont="1" applyFill="1" applyBorder="1" applyAlignment="1"/>
    <xf numFmtId="0" fontId="3" fillId="6" borderId="2" xfId="0" applyFont="1" applyFill="1" applyBorder="1" applyAlignment="1"/>
    <xf numFmtId="0" fontId="0" fillId="39" borderId="10" xfId="0" applyNumberFormat="1" applyFont="1" applyFill="1" applyBorder="1" applyProtection="1">
      <protection locked="0"/>
    </xf>
    <xf numFmtId="164" fontId="33" fillId="0" borderId="10" xfId="47" applyNumberFormat="1" applyFont="1" applyBorder="1"/>
    <xf numFmtId="164" fontId="34" fillId="0" borderId="74" xfId="47" applyNumberFormat="1" applyFont="1" applyBorder="1"/>
    <xf numFmtId="164" fontId="33" fillId="39" borderId="11" xfId="45" applyNumberFormat="1" applyFont="1" applyFill="1" applyBorder="1" applyProtection="1">
      <protection locked="0"/>
    </xf>
    <xf numFmtId="0" fontId="2" fillId="5" borderId="10" xfId="0" applyFont="1" applyFill="1" applyBorder="1"/>
    <xf numFmtId="0" fontId="0" fillId="39" borderId="49" xfId="0" applyFill="1" applyBorder="1" applyProtection="1">
      <protection locked="0"/>
    </xf>
    <xf numFmtId="164" fontId="33" fillId="39" borderId="10" xfId="45" applyNumberFormat="1" applyFont="1" applyFill="1" applyBorder="1" applyProtection="1">
      <protection locked="0"/>
    </xf>
    <xf numFmtId="0" fontId="0" fillId="6" borderId="86" xfId="0" applyFill="1" applyBorder="1"/>
    <xf numFmtId="4" fontId="0" fillId="6" borderId="10" xfId="0" applyNumberFormat="1" applyFont="1" applyFill="1" applyBorder="1"/>
    <xf numFmtId="0" fontId="0" fillId="6" borderId="87" xfId="0" applyFill="1" applyBorder="1" applyAlignment="1">
      <alignment horizontal="left" indent="2"/>
    </xf>
    <xf numFmtId="164" fontId="0" fillId="6" borderId="7" xfId="0" applyNumberFormat="1" applyFill="1" applyBorder="1"/>
    <xf numFmtId="49" fontId="0" fillId="6" borderId="17" xfId="0" applyNumberFormat="1" applyFill="1" applyBorder="1" applyProtection="1"/>
    <xf numFmtId="49" fontId="0" fillId="6" borderId="20" xfId="0" applyNumberFormat="1" applyFill="1" applyBorder="1" applyProtection="1"/>
    <xf numFmtId="164" fontId="2" fillId="6" borderId="10" xfId="0" applyNumberFormat="1" applyFont="1" applyFill="1" applyBorder="1" applyProtection="1"/>
    <xf numFmtId="49" fontId="0" fillId="6" borderId="15" xfId="0" applyNumberFormat="1" applyFill="1" applyBorder="1" applyProtection="1"/>
    <xf numFmtId="164" fontId="2" fillId="6" borderId="32" xfId="0" applyNumberFormat="1" applyFont="1" applyFill="1" applyBorder="1" applyProtection="1"/>
    <xf numFmtId="49" fontId="0" fillId="6" borderId="51" xfId="0" applyNumberFormat="1" applyFill="1" applyBorder="1" applyProtection="1"/>
    <xf numFmtId="0" fontId="33" fillId="6" borderId="10" xfId="45" applyFont="1" applyFill="1" applyBorder="1"/>
    <xf numFmtId="0" fontId="34" fillId="6" borderId="10" xfId="45" applyFont="1" applyFill="1" applyBorder="1" applyAlignment="1">
      <alignment horizontal="center" vertical="center"/>
    </xf>
    <xf numFmtId="0" fontId="36" fillId="6" borderId="10" xfId="45" applyFont="1" applyFill="1" applyBorder="1" applyAlignment="1">
      <alignment horizontal="center" vertical="center"/>
    </xf>
    <xf numFmtId="0" fontId="34" fillId="6" borderId="10" xfId="45" applyFont="1" applyFill="1" applyBorder="1" applyAlignment="1">
      <alignment horizontal="center" vertical="center" wrapText="1"/>
    </xf>
    <xf numFmtId="0" fontId="34" fillId="6" borderId="10" xfId="45" applyFont="1" applyFill="1" applyBorder="1" applyAlignment="1">
      <alignment vertical="center" wrapText="1"/>
    </xf>
    <xf numFmtId="14" fontId="34" fillId="6" borderId="10" xfId="45" applyNumberFormat="1" applyFont="1" applyFill="1" applyBorder="1" applyAlignment="1">
      <alignment vertical="center" wrapText="1"/>
    </xf>
    <xf numFmtId="0" fontId="34" fillId="6" borderId="10" xfId="45" applyFont="1" applyFill="1" applyBorder="1" applyAlignment="1" applyProtection="1">
      <alignment horizontal="center" vertical="center"/>
      <protection hidden="1"/>
    </xf>
    <xf numFmtId="0" fontId="34" fillId="6" borderId="11" xfId="45" applyFont="1" applyFill="1" applyBorder="1" applyAlignment="1" applyProtection="1">
      <alignment horizontal="center" vertical="center"/>
      <protection hidden="1"/>
    </xf>
    <xf numFmtId="0" fontId="34" fillId="6" borderId="11" xfId="45" applyFont="1" applyFill="1" applyBorder="1" applyAlignment="1" applyProtection="1">
      <alignment horizontal="center" vertical="center" wrapText="1"/>
      <protection hidden="1"/>
    </xf>
    <xf numFmtId="0" fontId="36" fillId="6" borderId="17" xfId="45" applyFont="1" applyFill="1" applyBorder="1" applyAlignment="1" applyProtection="1">
      <alignment horizontal="center" vertical="center"/>
      <protection hidden="1"/>
    </xf>
    <xf numFmtId="0" fontId="34" fillId="6" borderId="16" xfId="45" applyFont="1" applyFill="1" applyBorder="1" applyAlignment="1">
      <alignment horizontal="center" vertical="center"/>
    </xf>
    <xf numFmtId="0" fontId="34" fillId="6" borderId="31" xfId="45" applyFont="1" applyFill="1" applyBorder="1" applyAlignment="1">
      <alignment horizontal="center" vertical="center"/>
    </xf>
    <xf numFmtId="0" fontId="34" fillId="6" borderId="31" xfId="45" applyFont="1" applyFill="1" applyBorder="1" applyAlignment="1">
      <alignment horizontal="center" vertical="center" wrapText="1"/>
    </xf>
    <xf numFmtId="166" fontId="33" fillId="39" borderId="16" xfId="45" applyNumberFormat="1" applyFont="1" applyFill="1" applyBorder="1" applyProtection="1">
      <protection locked="0"/>
    </xf>
    <xf numFmtId="0" fontId="34" fillId="6" borderId="17" xfId="45" applyFont="1" applyFill="1" applyBorder="1" applyAlignment="1">
      <alignment horizontal="center" vertical="center" wrapText="1"/>
    </xf>
    <xf numFmtId="14" fontId="7" fillId="6" borderId="16" xfId="0" applyNumberFormat="1" applyFont="1" applyFill="1" applyBorder="1" applyAlignment="1">
      <alignment horizontal="left" indent="2"/>
    </xf>
    <xf numFmtId="166" fontId="0" fillId="39" borderId="32" xfId="0" applyNumberFormat="1" applyFont="1" applyFill="1" applyBorder="1" applyProtection="1">
      <protection locked="0"/>
    </xf>
    <xf numFmtId="0" fontId="0" fillId="0" borderId="0" xfId="0" applyProtection="1"/>
    <xf numFmtId="0" fontId="34" fillId="6" borderId="0" xfId="45" applyFont="1" applyFill="1" applyBorder="1" applyAlignment="1" applyProtection="1">
      <alignment horizontal="center" vertical="center" wrapText="1"/>
    </xf>
    <xf numFmtId="0" fontId="36" fillId="6" borderId="31" xfId="45" applyFont="1" applyFill="1" applyBorder="1" applyAlignment="1" applyProtection="1">
      <alignment horizontal="center" vertical="center"/>
    </xf>
    <xf numFmtId="164" fontId="33" fillId="2" borderId="31" xfId="45" applyNumberFormat="1" applyFont="1" applyFill="1" applyBorder="1" applyProtection="1"/>
    <xf numFmtId="0" fontId="34" fillId="6" borderId="10" xfId="45" applyFont="1" applyFill="1" applyBorder="1" applyAlignment="1" applyProtection="1">
      <alignment horizontal="center" vertical="center"/>
    </xf>
    <xf numFmtId="0" fontId="34" fillId="6" borderId="10" xfId="45" applyFont="1" applyFill="1" applyBorder="1" applyAlignment="1" applyProtection="1">
      <alignment horizontal="center" vertical="center" wrapText="1"/>
    </xf>
    <xf numFmtId="0" fontId="34" fillId="6" borderId="11" xfId="45" applyFont="1" applyFill="1" applyBorder="1" applyAlignment="1" applyProtection="1">
      <alignment horizontal="center" vertical="center" wrapText="1"/>
    </xf>
    <xf numFmtId="6" fontId="33" fillId="2" borderId="31" xfId="45" applyNumberFormat="1" applyFont="1" applyFill="1" applyBorder="1" applyAlignment="1" applyProtection="1">
      <alignment horizontal="left" vertical="center"/>
    </xf>
    <xf numFmtId="0" fontId="8" fillId="0" borderId="31" xfId="0" applyFont="1" applyFill="1" applyBorder="1" applyAlignment="1" applyProtection="1">
      <alignment horizontal="left" vertical="center" wrapText="1"/>
    </xf>
    <xf numFmtId="10" fontId="33" fillId="0" borderId="10" xfId="47" applyNumberFormat="1" applyFont="1" applyBorder="1" applyAlignment="1" applyProtection="1">
      <alignment horizontal="right"/>
    </xf>
    <xf numFmtId="10" fontId="34" fillId="0" borderId="74" xfId="47" applyNumberFormat="1" applyFont="1" applyBorder="1" applyProtection="1"/>
    <xf numFmtId="167" fontId="34" fillId="0" borderId="75" xfId="45" applyNumberFormat="1" applyFont="1" applyBorder="1" applyProtection="1"/>
    <xf numFmtId="0" fontId="33" fillId="6" borderId="10" xfId="45" applyFont="1" applyFill="1" applyBorder="1" applyProtection="1"/>
    <xf numFmtId="0" fontId="33" fillId="0" borderId="10" xfId="45" applyFont="1" applyBorder="1" applyProtection="1"/>
    <xf numFmtId="0" fontId="33" fillId="0" borderId="46" xfId="45" applyFont="1" applyBorder="1" applyProtection="1"/>
    <xf numFmtId="0" fontId="34" fillId="0" borderId="76" xfId="45" applyFont="1" applyBorder="1" applyProtection="1"/>
    <xf numFmtId="3" fontId="33" fillId="0" borderId="10" xfId="45" applyNumberFormat="1" applyFont="1" applyBorder="1" applyProtection="1"/>
    <xf numFmtId="10" fontId="33" fillId="0" borderId="10" xfId="47" applyNumberFormat="1" applyFont="1" applyBorder="1" applyProtection="1"/>
    <xf numFmtId="8" fontId="34" fillId="0" borderId="75" xfId="45" applyNumberFormat="1" applyFont="1" applyBorder="1" applyProtection="1"/>
    <xf numFmtId="0" fontId="34" fillId="6" borderId="10" xfId="45" applyFont="1" applyFill="1" applyBorder="1" applyAlignment="1" applyProtection="1">
      <alignment vertical="center" wrapText="1"/>
    </xf>
    <xf numFmtId="0" fontId="33" fillId="2" borderId="10" xfId="45" applyFont="1" applyFill="1" applyBorder="1" applyProtection="1"/>
    <xf numFmtId="49" fontId="33" fillId="0" borderId="10" xfId="45" applyNumberFormat="1" applyFont="1" applyFill="1" applyBorder="1" applyProtection="1"/>
    <xf numFmtId="0" fontId="33" fillId="2" borderId="10" xfId="45" applyFont="1" applyFill="1" applyBorder="1" applyAlignment="1" applyProtection="1">
      <alignment horizontal="center"/>
    </xf>
    <xf numFmtId="0" fontId="36" fillId="6" borderId="10" xfId="45" applyFont="1" applyFill="1" applyBorder="1" applyAlignment="1" applyProtection="1">
      <alignment horizontal="center" vertical="center"/>
    </xf>
    <xf numFmtId="0" fontId="39" fillId="39" borderId="10" xfId="0" applyFont="1" applyFill="1" applyBorder="1" applyProtection="1">
      <protection locked="0"/>
    </xf>
    <xf numFmtId="0" fontId="39" fillId="39" borderId="46" xfId="0" applyFont="1" applyFill="1" applyBorder="1" applyProtection="1">
      <protection locked="0"/>
    </xf>
    <xf numFmtId="0" fontId="0" fillId="6" borderId="10" xfId="0" applyFont="1" applyFill="1" applyBorder="1" applyAlignment="1">
      <alignment horizontal="left" indent="2"/>
    </xf>
    <xf numFmtId="49" fontId="0" fillId="39" borderId="17" xfId="0" applyNumberFormat="1" applyFont="1" applyFill="1" applyBorder="1"/>
    <xf numFmtId="0" fontId="2" fillId="38" borderId="13" xfId="0" applyFont="1" applyFill="1" applyBorder="1" applyAlignment="1">
      <alignment horizontal="left" indent="2"/>
    </xf>
    <xf numFmtId="0" fontId="0" fillId="5" borderId="18" xfId="0" applyFont="1" applyFill="1" applyBorder="1" applyAlignment="1">
      <alignment horizontal="left" indent="3"/>
    </xf>
    <xf numFmtId="164" fontId="2" fillId="5" borderId="19" xfId="0" applyNumberFormat="1" applyFont="1" applyFill="1" applyBorder="1"/>
    <xf numFmtId="4" fontId="0" fillId="5" borderId="20" xfId="0" applyNumberFormat="1" applyFill="1" applyBorder="1"/>
    <xf numFmtId="0" fontId="0" fillId="6" borderId="84" xfId="0" applyFill="1" applyBorder="1"/>
    <xf numFmtId="0" fontId="0" fillId="6" borderId="49" xfId="0" applyFont="1" applyFill="1" applyBorder="1"/>
    <xf numFmtId="0" fontId="0" fillId="6" borderId="49" xfId="0" applyFont="1" applyFill="1" applyBorder="1" applyAlignment="1">
      <alignment wrapText="1"/>
    </xf>
    <xf numFmtId="0" fontId="2" fillId="6" borderId="13" xfId="0" applyFont="1" applyFill="1" applyBorder="1" applyAlignment="1">
      <alignment horizontal="left" indent="2"/>
    </xf>
    <xf numFmtId="164" fontId="0" fillId="6" borderId="10" xfId="0" applyNumberFormat="1" applyFont="1" applyFill="1" applyBorder="1" applyProtection="1">
      <protection locked="0"/>
    </xf>
    <xf numFmtId="0" fontId="0" fillId="6" borderId="17" xfId="0" applyFill="1" applyBorder="1" applyProtection="1">
      <protection locked="0"/>
    </xf>
    <xf numFmtId="0" fontId="0" fillId="5" borderId="10" xfId="0" applyFill="1" applyBorder="1" applyAlignment="1" applyProtection="1">
      <alignment horizontal="right" indent="3"/>
    </xf>
    <xf numFmtId="3" fontId="2" fillId="6" borderId="10" xfId="0" applyNumberFormat="1" applyFont="1" applyFill="1" applyBorder="1" applyProtection="1"/>
    <xf numFmtId="0" fontId="0" fillId="4" borderId="3" xfId="0" applyFill="1" applyBorder="1" applyProtection="1"/>
    <xf numFmtId="0" fontId="2" fillId="4" borderId="4" xfId="0" applyFont="1" applyFill="1" applyBorder="1" applyAlignment="1" applyProtection="1">
      <alignment horizontal="center" vertical="center" wrapText="1"/>
    </xf>
    <xf numFmtId="0" fontId="2" fillId="4" borderId="5" xfId="0" applyFont="1" applyFill="1" applyBorder="1" applyAlignment="1" applyProtection="1">
      <alignment horizontal="center" vertical="center" wrapText="1"/>
    </xf>
    <xf numFmtId="0" fontId="3" fillId="4" borderId="6" xfId="0" applyFont="1" applyFill="1" applyBorder="1" applyProtection="1"/>
    <xf numFmtId="164" fontId="6" fillId="4" borderId="7" xfId="0" applyNumberFormat="1" applyFont="1" applyFill="1" applyBorder="1" applyProtection="1"/>
    <xf numFmtId="49" fontId="0" fillId="4" borderId="8" xfId="0" applyNumberFormat="1" applyFont="1" applyFill="1" applyBorder="1" applyProtection="1"/>
    <xf numFmtId="0" fontId="0" fillId="4" borderId="9" xfId="0" applyFill="1" applyBorder="1" applyAlignment="1" applyProtection="1">
      <alignment horizontal="left" indent="2"/>
    </xf>
    <xf numFmtId="4" fontId="6" fillId="4" borderId="7" xfId="0" applyNumberFormat="1" applyFont="1" applyFill="1" applyBorder="1" applyProtection="1"/>
    <xf numFmtId="164" fontId="2" fillId="4" borderId="10" xfId="0" applyNumberFormat="1" applyFont="1" applyFill="1" applyBorder="1" applyProtection="1"/>
    <xf numFmtId="49" fontId="0" fillId="4" borderId="12" xfId="0" applyNumberFormat="1" applyFill="1" applyBorder="1" applyProtection="1"/>
    <xf numFmtId="0" fontId="0" fillId="4" borderId="52" xfId="0" applyFill="1" applyBorder="1" applyAlignment="1" applyProtection="1">
      <alignment horizontal="left" indent="2"/>
    </xf>
    <xf numFmtId="164" fontId="2" fillId="4" borderId="46" xfId="0" applyNumberFormat="1" applyFont="1" applyFill="1" applyBorder="1" applyProtection="1"/>
    <xf numFmtId="49" fontId="0" fillId="4" borderId="53" xfId="0" applyNumberFormat="1" applyFill="1" applyBorder="1" applyProtection="1"/>
    <xf numFmtId="166" fontId="2" fillId="4" borderId="46" xfId="0" applyNumberFormat="1" applyFont="1" applyFill="1" applyBorder="1" applyProtection="1"/>
    <xf numFmtId="0" fontId="0" fillId="2" borderId="0" xfId="0" applyFill="1" applyProtection="1"/>
    <xf numFmtId="4" fontId="0" fillId="2" borderId="0" xfId="0" applyNumberFormat="1" applyFill="1" applyProtection="1"/>
    <xf numFmtId="49" fontId="0" fillId="2" borderId="0" xfId="0" applyNumberFormat="1" applyFill="1" applyProtection="1"/>
    <xf numFmtId="0" fontId="3" fillId="6" borderId="13" xfId="0" applyFont="1" applyFill="1" applyBorder="1" applyAlignment="1" applyProtection="1">
      <alignment horizontal="left"/>
    </xf>
    <xf numFmtId="164" fontId="3" fillId="6" borderId="14" xfId="0" applyNumberFormat="1" applyFont="1" applyFill="1" applyBorder="1" applyProtection="1"/>
    <xf numFmtId="0" fontId="0" fillId="6" borderId="16" xfId="0" applyFont="1" applyFill="1" applyBorder="1" applyAlignment="1" applyProtection="1">
      <alignment horizontal="left" indent="2"/>
    </xf>
    <xf numFmtId="49" fontId="0" fillId="6" borderId="21" xfId="0" applyNumberFormat="1" applyFill="1" applyBorder="1" applyProtection="1"/>
    <xf numFmtId="0" fontId="0" fillId="6" borderId="16" xfId="0" applyFill="1" applyBorder="1" applyAlignment="1" applyProtection="1">
      <alignment horizontal="left" indent="2"/>
    </xf>
    <xf numFmtId="49" fontId="0" fillId="6" borderId="62" xfId="0" applyNumberFormat="1" applyFill="1" applyBorder="1" applyProtection="1"/>
    <xf numFmtId="0" fontId="0" fillId="6" borderId="50" xfId="0" applyFill="1" applyBorder="1" applyAlignment="1" applyProtection="1">
      <alignment horizontal="left" indent="2"/>
    </xf>
    <xf numFmtId="164" fontId="2" fillId="6" borderId="46" xfId="0" applyNumberFormat="1" applyFont="1" applyFill="1" applyBorder="1" applyProtection="1"/>
    <xf numFmtId="0" fontId="0" fillId="6" borderId="18" xfId="0" applyFill="1" applyBorder="1" applyAlignment="1" applyProtection="1">
      <alignment horizontal="left" indent="2"/>
    </xf>
    <xf numFmtId="166" fontId="2" fillId="6" borderId="19" xfId="0" applyNumberFormat="1" applyFont="1" applyFill="1" applyBorder="1" applyProtection="1"/>
    <xf numFmtId="0" fontId="0" fillId="6" borderId="63" xfId="0" applyFill="1" applyBorder="1" applyAlignment="1" applyProtection="1">
      <alignment horizontal="left" indent="2"/>
    </xf>
    <xf numFmtId="0" fontId="0" fillId="6" borderId="63" xfId="0" applyFont="1" applyFill="1" applyBorder="1" applyAlignment="1" applyProtection="1">
      <alignment horizontal="left" indent="2"/>
    </xf>
    <xf numFmtId="0" fontId="0" fillId="6" borderId="64" xfId="0" applyFont="1" applyFill="1" applyBorder="1" applyAlignment="1" applyProtection="1">
      <alignment horizontal="left" indent="2"/>
    </xf>
    <xf numFmtId="0" fontId="0" fillId="2" borderId="57" xfId="0" applyFill="1" applyBorder="1" applyAlignment="1" applyProtection="1">
      <alignment horizontal="left" indent="3"/>
    </xf>
    <xf numFmtId="168" fontId="34" fillId="39" borderId="10" xfId="45" applyNumberFormat="1" applyFont="1" applyFill="1" applyBorder="1" applyProtection="1">
      <protection locked="0"/>
    </xf>
    <xf numFmtId="0" fontId="34" fillId="6" borderId="17" xfId="45" applyFont="1" applyFill="1" applyBorder="1" applyAlignment="1" applyProtection="1">
      <alignment horizontal="center" vertical="center" wrapText="1"/>
      <protection locked="0"/>
    </xf>
    <xf numFmtId="14" fontId="2" fillId="5" borderId="10" xfId="0" applyNumberFormat="1" applyFont="1" applyFill="1" applyBorder="1"/>
    <xf numFmtId="0" fontId="0" fillId="6" borderId="90" xfId="0" applyFont="1" applyFill="1" applyBorder="1" applyAlignment="1">
      <alignment horizontal="left" indent="2"/>
    </xf>
    <xf numFmtId="4" fontId="0" fillId="6" borderId="19" xfId="0" applyNumberFormat="1" applyFill="1" applyBorder="1"/>
    <xf numFmtId="0" fontId="37" fillId="5" borderId="7" xfId="0" applyFont="1" applyFill="1" applyBorder="1"/>
    <xf numFmtId="0" fontId="0" fillId="2" borderId="88" xfId="0" applyFill="1" applyBorder="1" applyAlignment="1">
      <alignment horizontal="left" indent="3"/>
    </xf>
    <xf numFmtId="4" fontId="0" fillId="2" borderId="88" xfId="0" applyNumberFormat="1" applyFill="1" applyBorder="1"/>
    <xf numFmtId="49" fontId="0" fillId="2" borderId="88" xfId="0" applyNumberFormat="1" applyFill="1" applyBorder="1"/>
    <xf numFmtId="49" fontId="0" fillId="39" borderId="12" xfId="0" applyNumberFormat="1" applyFill="1" applyBorder="1" applyProtection="1">
      <protection locked="0"/>
    </xf>
    <xf numFmtId="49" fontId="0" fillId="6" borderId="12" xfId="0" applyNumberFormat="1" applyFill="1" applyBorder="1"/>
    <xf numFmtId="49" fontId="0" fillId="2" borderId="0" xfId="0" applyNumberFormat="1" applyFill="1" applyBorder="1"/>
    <xf numFmtId="0" fontId="7" fillId="6" borderId="87" xfId="0" applyFont="1" applyFill="1" applyBorder="1" applyAlignment="1">
      <alignment horizontal="left" indent="2"/>
    </xf>
    <xf numFmtId="0" fontId="2" fillId="39" borderId="10" xfId="0" applyFont="1" applyFill="1" applyBorder="1" applyAlignment="1" applyProtection="1">
      <alignment horizontal="left" indent="2"/>
      <protection locked="0"/>
    </xf>
    <xf numFmtId="49" fontId="0" fillId="6" borderId="10" xfId="0" applyNumberFormat="1" applyFill="1" applyBorder="1"/>
    <xf numFmtId="49" fontId="0" fillId="39" borderId="10" xfId="0" applyNumberFormat="1" applyFill="1" applyBorder="1" applyProtection="1">
      <protection locked="0"/>
    </xf>
    <xf numFmtId="0" fontId="7" fillId="6" borderId="10" xfId="0" applyFont="1" applyFill="1" applyBorder="1" applyAlignment="1">
      <alignment horizontal="left" indent="2"/>
    </xf>
    <xf numFmtId="0" fontId="0" fillId="6" borderId="10" xfId="0" applyFill="1" applyBorder="1" applyAlignment="1">
      <alignment horizontal="left" indent="2"/>
    </xf>
    <xf numFmtId="0" fontId="7" fillId="6" borderId="7" xfId="0" applyFont="1" applyFill="1" applyBorder="1" applyAlignment="1">
      <alignment horizontal="left" indent="2"/>
    </xf>
    <xf numFmtId="49" fontId="0" fillId="6" borderId="7" xfId="0" applyNumberFormat="1" applyFill="1" applyBorder="1"/>
    <xf numFmtId="0" fontId="0" fillId="6" borderId="46" xfId="0" applyFill="1" applyBorder="1" applyAlignment="1">
      <alignment horizontal="left" indent="2"/>
    </xf>
    <xf numFmtId="0" fontId="0" fillId="6" borderId="7" xfId="0" applyFill="1" applyBorder="1" applyAlignment="1">
      <alignment horizontal="left" indent="2"/>
    </xf>
    <xf numFmtId="0" fontId="0" fillId="6" borderId="10" xfId="0" applyFill="1" applyBorder="1" applyAlignment="1">
      <alignment horizontal="left" indent="3"/>
    </xf>
    <xf numFmtId="14" fontId="7" fillId="6" borderId="10" xfId="0" applyNumberFormat="1" applyFont="1" applyFill="1" applyBorder="1" applyAlignment="1">
      <alignment horizontal="left" indent="2"/>
    </xf>
    <xf numFmtId="14" fontId="0" fillId="6" borderId="10" xfId="0" applyNumberFormat="1" applyFill="1" applyBorder="1" applyAlignment="1">
      <alignment horizontal="left" indent="2"/>
    </xf>
    <xf numFmtId="164" fontId="0" fillId="39" borderId="11" xfId="0" applyNumberFormat="1" applyFill="1" applyBorder="1" applyProtection="1">
      <protection locked="0"/>
    </xf>
    <xf numFmtId="49" fontId="0" fillId="39" borderId="37" xfId="0" applyNumberFormat="1" applyFill="1" applyBorder="1" applyProtection="1">
      <protection locked="0"/>
    </xf>
    <xf numFmtId="49" fontId="0" fillId="39" borderId="21" xfId="0" applyNumberFormat="1" applyFill="1" applyBorder="1" applyProtection="1">
      <protection locked="0"/>
    </xf>
    <xf numFmtId="166" fontId="0" fillId="39" borderId="0" xfId="0" applyNumberFormat="1" applyFill="1" applyBorder="1" applyProtection="1">
      <protection locked="0"/>
    </xf>
    <xf numFmtId="0" fontId="0" fillId="6" borderId="54" xfId="0" applyFill="1" applyBorder="1"/>
    <xf numFmtId="0" fontId="7" fillId="2" borderId="84" xfId="0" applyFont="1" applyFill="1" applyBorder="1" applyAlignment="1" applyProtection="1">
      <alignment horizontal="left" indent="3"/>
    </xf>
    <xf numFmtId="4" fontId="2" fillId="2" borderId="84" xfId="0" applyNumberFormat="1" applyFont="1" applyFill="1" applyBorder="1"/>
    <xf numFmtId="0" fontId="0" fillId="2" borderId="84" xfId="0" applyFill="1" applyBorder="1"/>
    <xf numFmtId="0" fontId="2" fillId="6" borderId="13" xfId="0" applyFont="1" applyFill="1" applyBorder="1" applyAlignment="1" applyProtection="1">
      <alignment horizontal="left" indent="2"/>
    </xf>
    <xf numFmtId="0" fontId="0" fillId="6" borderId="17" xfId="0" applyFont="1" applyFill="1" applyBorder="1" applyAlignment="1" applyProtection="1">
      <alignment horizontal="left" indent="2"/>
    </xf>
    <xf numFmtId="49" fontId="0" fillId="39" borderId="53" xfId="0" applyNumberFormat="1" applyFill="1" applyBorder="1" applyProtection="1">
      <protection locked="0"/>
    </xf>
    <xf numFmtId="0" fontId="4" fillId="2" borderId="0" xfId="0" applyFont="1" applyFill="1" applyBorder="1"/>
    <xf numFmtId="0" fontId="4" fillId="2" borderId="0" xfId="0" applyFont="1" applyFill="1"/>
    <xf numFmtId="0" fontId="40" fillId="2" borderId="0" xfId="0" applyFont="1" applyFill="1"/>
    <xf numFmtId="0" fontId="41" fillId="2" borderId="0" xfId="0" applyFont="1" applyFill="1" applyBorder="1"/>
    <xf numFmtId="0" fontId="42" fillId="2" borderId="0" xfId="0" applyFont="1" applyFill="1" applyBorder="1"/>
    <xf numFmtId="0" fontId="4" fillId="2" borderId="0" xfId="0" applyFont="1" applyFill="1" applyBorder="1" applyAlignment="1">
      <alignment horizontal="center"/>
    </xf>
    <xf numFmtId="4" fontId="4" fillId="2" borderId="0" xfId="0" applyNumberFormat="1" applyFont="1" applyFill="1" applyBorder="1"/>
    <xf numFmtId="0" fontId="4" fillId="2" borderId="84" xfId="0" applyFont="1" applyFill="1" applyBorder="1"/>
    <xf numFmtId="0" fontId="4" fillId="2" borderId="0" xfId="0" applyFont="1" applyFill="1" applyBorder="1" applyAlignment="1">
      <alignment horizontal="left"/>
    </xf>
    <xf numFmtId="0" fontId="4" fillId="2" borderId="0" xfId="0" applyFont="1" applyFill="1" applyBorder="1" applyAlignment="1">
      <alignment horizontal="left" vertical="top" wrapText="1"/>
    </xf>
    <xf numFmtId="0" fontId="4" fillId="2" borderId="0" xfId="0" applyFont="1" applyFill="1" applyBorder="1" applyAlignment="1">
      <alignment horizontal="left" vertical="top"/>
    </xf>
    <xf numFmtId="0" fontId="4" fillId="2" borderId="0" xfId="0" applyFont="1" applyFill="1" applyBorder="1" applyAlignment="1">
      <alignment horizontal="left" wrapText="1"/>
    </xf>
    <xf numFmtId="0" fontId="4" fillId="2" borderId="56" xfId="0" applyFont="1" applyFill="1" applyBorder="1"/>
    <xf numFmtId="0" fontId="42" fillId="2" borderId="84" xfId="0" applyFont="1" applyFill="1" applyBorder="1"/>
    <xf numFmtId="0" fontId="4" fillId="2" borderId="84" xfId="0" applyFont="1" applyFill="1" applyBorder="1" applyAlignment="1">
      <alignment horizontal="center"/>
    </xf>
    <xf numFmtId="0" fontId="4" fillId="2" borderId="56" xfId="0" applyFont="1" applyFill="1" applyBorder="1" applyAlignment="1">
      <alignment horizontal="left" vertical="top" wrapText="1"/>
    </xf>
    <xf numFmtId="0" fontId="4" fillId="2" borderId="56" xfId="0" applyFont="1" applyFill="1" applyBorder="1" applyAlignment="1">
      <alignment horizontal="left" vertical="top"/>
    </xf>
    <xf numFmtId="0" fontId="4" fillId="2" borderId="84" xfId="0" applyFont="1" applyFill="1" applyBorder="1" applyAlignment="1">
      <alignment horizontal="left" vertical="top" wrapText="1"/>
    </xf>
    <xf numFmtId="0" fontId="4" fillId="2" borderId="84" xfId="0" applyFont="1" applyFill="1" applyBorder="1" applyAlignment="1">
      <alignment horizontal="left" vertical="top"/>
    </xf>
    <xf numFmtId="0" fontId="4" fillId="2" borderId="84" xfId="0" applyFont="1" applyFill="1" applyBorder="1" applyAlignment="1">
      <alignment horizontal="left" wrapText="1"/>
    </xf>
    <xf numFmtId="0" fontId="4" fillId="2" borderId="84" xfId="0" applyFont="1" applyFill="1" applyBorder="1" applyAlignment="1">
      <alignment horizontal="left"/>
    </xf>
    <xf numFmtId="0" fontId="5" fillId="2" borderId="0" xfId="0" applyFont="1" applyFill="1"/>
    <xf numFmtId="14" fontId="0" fillId="2" borderId="0" xfId="0" applyNumberFormat="1" applyFill="1"/>
    <xf numFmtId="164" fontId="0" fillId="2" borderId="0" xfId="0" applyNumberFormat="1" applyFill="1"/>
    <xf numFmtId="0" fontId="3" fillId="2" borderId="88" xfId="0" applyFont="1" applyFill="1" applyBorder="1"/>
    <xf numFmtId="4" fontId="2" fillId="2" borderId="88" xfId="0" applyNumberFormat="1" applyFont="1" applyFill="1" applyBorder="1"/>
    <xf numFmtId="0" fontId="0" fillId="2" borderId="1" xfId="0" applyFill="1" applyBorder="1" applyAlignment="1">
      <alignment horizontal="left" indent="1"/>
    </xf>
    <xf numFmtId="0" fontId="0" fillId="2" borderId="0" xfId="0" applyFill="1" applyProtection="1">
      <protection locked="0"/>
    </xf>
    <xf numFmtId="14" fontId="0" fillId="2" borderId="0" xfId="0" applyNumberFormat="1" applyFill="1" applyBorder="1"/>
    <xf numFmtId="0" fontId="2" fillId="2" borderId="0" xfId="0" applyFont="1" applyFill="1" applyBorder="1"/>
    <xf numFmtId="0" fontId="0" fillId="2" borderId="0" xfId="0" applyFont="1" applyFill="1" applyBorder="1"/>
    <xf numFmtId="0" fontId="0" fillId="2" borderId="0" xfId="0" applyFont="1" applyFill="1" applyBorder="1" applyAlignment="1">
      <alignment wrapText="1"/>
    </xf>
    <xf numFmtId="0" fontId="0" fillId="4" borderId="91" xfId="0" applyFill="1" applyBorder="1" applyAlignment="1">
      <alignment horizontal="left" indent="2"/>
    </xf>
    <xf numFmtId="166" fontId="2" fillId="4" borderId="19" xfId="0" applyNumberFormat="1" applyFont="1" applyFill="1" applyBorder="1"/>
    <xf numFmtId="49" fontId="0" fillId="4" borderId="92" xfId="0" applyNumberFormat="1" applyFill="1" applyBorder="1"/>
    <xf numFmtId="0" fontId="0" fillId="5" borderId="18" xfId="0" applyFill="1" applyBorder="1" applyAlignment="1">
      <alignment horizontal="left" indent="2"/>
    </xf>
    <xf numFmtId="0" fontId="2" fillId="3" borderId="3" xfId="0" applyFont="1" applyFill="1" applyBorder="1"/>
    <xf numFmtId="0" fontId="0" fillId="3" borderId="6" xfId="0" applyFont="1" applyFill="1" applyBorder="1"/>
    <xf numFmtId="0" fontId="0" fillId="3" borderId="9" xfId="0" applyFill="1" applyBorder="1"/>
    <xf numFmtId="0" fontId="0" fillId="3" borderId="52" xfId="0" applyFill="1" applyBorder="1"/>
    <xf numFmtId="0" fontId="0" fillId="3" borderId="91" xfId="0" applyFill="1" applyBorder="1"/>
    <xf numFmtId="0" fontId="0" fillId="6" borderId="16" xfId="0" applyFill="1" applyBorder="1"/>
    <xf numFmtId="0" fontId="0" fillId="6" borderId="93" xfId="0" applyFill="1" applyBorder="1"/>
    <xf numFmtId="0" fontId="0" fillId="6" borderId="50" xfId="0" applyFill="1" applyBorder="1"/>
    <xf numFmtId="0" fontId="0" fillId="6" borderId="18" xfId="0" applyFill="1" applyBorder="1"/>
    <xf numFmtId="0" fontId="0" fillId="6" borderId="50" xfId="0" applyFont="1" applyFill="1" applyBorder="1"/>
    <xf numFmtId="0" fontId="0" fillId="6" borderId="16" xfId="0" applyFont="1" applyFill="1" applyBorder="1" applyAlignment="1">
      <alignment wrapText="1"/>
    </xf>
    <xf numFmtId="0" fontId="0" fillId="6" borderId="16" xfId="0" applyFont="1" applyFill="1" applyBorder="1"/>
    <xf numFmtId="164" fontId="3" fillId="6" borderId="7" xfId="0" applyNumberFormat="1" applyFont="1" applyFill="1" applyBorder="1"/>
    <xf numFmtId="0" fontId="0" fillId="6" borderId="87" xfId="0" applyFill="1" applyBorder="1"/>
    <xf numFmtId="3" fontId="0" fillId="6" borderId="37" xfId="0" applyNumberFormat="1" applyFill="1" applyBorder="1" applyAlignment="1">
      <alignment wrapText="1"/>
    </xf>
    <xf numFmtId="164" fontId="0" fillId="6" borderId="37" xfId="0" applyNumberFormat="1" applyFill="1" applyBorder="1"/>
    <xf numFmtId="164" fontId="3" fillId="6" borderId="37" xfId="0" applyNumberFormat="1" applyFont="1" applyFill="1" applyBorder="1"/>
    <xf numFmtId="0" fontId="0" fillId="6" borderId="37" xfId="0" applyFill="1" applyBorder="1"/>
    <xf numFmtId="0" fontId="0" fillId="6" borderId="21" xfId="0" applyFill="1" applyBorder="1"/>
    <xf numFmtId="164" fontId="2" fillId="6" borderId="7" xfId="0" applyNumberFormat="1" applyFont="1" applyFill="1" applyBorder="1"/>
    <xf numFmtId="0" fontId="0" fillId="6" borderId="7" xfId="0" applyFill="1" applyBorder="1"/>
    <xf numFmtId="164" fontId="26" fillId="6" borderId="7" xfId="0" applyNumberFormat="1" applyFont="1" applyFill="1" applyBorder="1"/>
    <xf numFmtId="164" fontId="26" fillId="6" borderId="7" xfId="44" applyNumberFormat="1" applyFont="1" applyFill="1" applyBorder="1"/>
    <xf numFmtId="0" fontId="2" fillId="3" borderId="4" xfId="0" applyFont="1" applyFill="1" applyBorder="1"/>
    <xf numFmtId="0" fontId="0" fillId="3" borderId="7" xfId="0" applyFont="1" applyFill="1" applyBorder="1"/>
    <xf numFmtId="0" fontId="0" fillId="3" borderId="46" xfId="0" applyFill="1" applyBorder="1"/>
    <xf numFmtId="0" fontId="0" fillId="2" borderId="89" xfId="0" applyFill="1" applyBorder="1"/>
    <xf numFmtId="0" fontId="3" fillId="2" borderId="1" xfId="0" applyFont="1" applyFill="1" applyBorder="1" applyProtection="1"/>
    <xf numFmtId="4" fontId="2" fillId="2" borderId="1" xfId="0" applyNumberFormat="1" applyFont="1" applyFill="1" applyBorder="1" applyProtection="1"/>
    <xf numFmtId="49" fontId="0" fillId="2" borderId="1" xfId="0" applyNumberFormat="1" applyFill="1" applyBorder="1" applyProtection="1"/>
    <xf numFmtId="0" fontId="34" fillId="2" borderId="0" xfId="45" applyFont="1" applyFill="1"/>
    <xf numFmtId="0" fontId="33" fillId="2" borderId="0" xfId="45" applyFont="1" applyFill="1"/>
    <xf numFmtId="0" fontId="8" fillId="2" borderId="0" xfId="46" applyFont="1" applyFill="1" applyBorder="1"/>
    <xf numFmtId="0" fontId="8" fillId="2" borderId="0" xfId="49" applyFont="1" applyFill="1"/>
    <xf numFmtId="0" fontId="35" fillId="2" borderId="0" xfId="46" applyFont="1" applyFill="1" applyBorder="1"/>
    <xf numFmtId="0" fontId="8" fillId="2" borderId="0" xfId="46" applyFont="1" applyFill="1"/>
    <xf numFmtId="0" fontId="36" fillId="2" borderId="0" xfId="49" applyFont="1" applyFill="1"/>
    <xf numFmtId="0" fontId="0" fillId="2" borderId="0" xfId="0" applyFill="1" applyProtection="1">
      <protection hidden="1"/>
    </xf>
    <xf numFmtId="0" fontId="34" fillId="2" borderId="0" xfId="45" applyFont="1" applyFill="1" applyProtection="1"/>
    <xf numFmtId="0" fontId="8" fillId="2" borderId="31" xfId="0" applyFont="1" applyFill="1" applyBorder="1" applyAlignment="1" applyProtection="1">
      <alignment horizontal="left" vertical="center" wrapText="1"/>
      <protection locked="0"/>
    </xf>
    <xf numFmtId="0" fontId="32" fillId="2" borderId="0" xfId="0" applyFont="1" applyFill="1"/>
    <xf numFmtId="46" fontId="0" fillId="2" borderId="0" xfId="0" applyNumberFormat="1" applyFill="1"/>
    <xf numFmtId="0" fontId="33" fillId="2" borderId="0" xfId="45" applyFont="1" applyFill="1" applyProtection="1"/>
    <xf numFmtId="0" fontId="8" fillId="2" borderId="31" xfId="0" applyFont="1" applyFill="1" applyBorder="1" applyAlignment="1" applyProtection="1">
      <alignment horizontal="left" vertical="center" wrapText="1"/>
    </xf>
    <xf numFmtId="0" fontId="5" fillId="2" borderId="0" xfId="0" applyFont="1" applyFill="1" applyProtection="1">
      <protection hidden="1"/>
    </xf>
    <xf numFmtId="0" fontId="0" fillId="2" borderId="88" xfId="0" applyFill="1" applyBorder="1"/>
    <xf numFmtId="164" fontId="0" fillId="2" borderId="88" xfId="0" applyNumberFormat="1" applyFill="1" applyBorder="1"/>
    <xf numFmtId="164" fontId="2" fillId="2" borderId="88" xfId="0" applyNumberFormat="1" applyFont="1" applyFill="1" applyBorder="1"/>
    <xf numFmtId="164" fontId="26" fillId="2" borderId="88" xfId="0" applyNumberFormat="1" applyFont="1" applyFill="1" applyBorder="1"/>
    <xf numFmtId="164" fontId="0" fillId="2" borderId="0" xfId="0" applyNumberFormat="1" applyFill="1" applyBorder="1"/>
    <xf numFmtId="164" fontId="26" fillId="2" borderId="0" xfId="0" applyNumberFormat="1" applyFont="1" applyFill="1" applyBorder="1"/>
    <xf numFmtId="0" fontId="7" fillId="2" borderId="84" xfId="0" applyFont="1" applyFill="1" applyBorder="1" applyAlignment="1">
      <alignment horizontal="left" indent="3"/>
    </xf>
    <xf numFmtId="164" fontId="0" fillId="2" borderId="84" xfId="0" applyNumberFormat="1" applyFill="1" applyBorder="1"/>
    <xf numFmtId="164" fontId="26" fillId="2" borderId="84" xfId="0" applyNumberFormat="1" applyFont="1" applyFill="1" applyBorder="1"/>
    <xf numFmtId="0" fontId="0" fillId="2" borderId="0" xfId="0" applyFill="1" applyBorder="1" applyProtection="1">
      <protection locked="0"/>
    </xf>
    <xf numFmtId="0" fontId="3" fillId="2" borderId="0" xfId="0" applyFont="1" applyFill="1"/>
    <xf numFmtId="0" fontId="24" fillId="2" borderId="0" xfId="0" applyFont="1" applyFill="1"/>
    <xf numFmtId="0" fontId="25" fillId="2" borderId="0" xfId="0" applyFont="1" applyFill="1" applyBorder="1"/>
    <xf numFmtId="0" fontId="0" fillId="2" borderId="10" xfId="0" applyFill="1" applyBorder="1"/>
    <xf numFmtId="0" fontId="25" fillId="2" borderId="10" xfId="0" applyFont="1" applyFill="1" applyBorder="1"/>
    <xf numFmtId="164" fontId="25" fillId="2" borderId="10" xfId="0" applyNumberFormat="1" applyFont="1" applyFill="1" applyBorder="1"/>
    <xf numFmtId="164" fontId="0" fillId="2" borderId="10" xfId="0" applyNumberFormat="1" applyFill="1" applyBorder="1"/>
    <xf numFmtId="0" fontId="37" fillId="2" borderId="10" xfId="0" applyFont="1" applyFill="1" applyBorder="1"/>
    <xf numFmtId="164" fontId="37" fillId="2" borderId="10" xfId="0" applyNumberFormat="1" applyFont="1" applyFill="1" applyBorder="1"/>
    <xf numFmtId="0" fontId="2" fillId="2" borderId="0" xfId="0" applyFont="1" applyFill="1" applyBorder="1" applyAlignment="1">
      <alignment horizontal="right"/>
    </xf>
    <xf numFmtId="4" fontId="2" fillId="2" borderId="0" xfId="0" applyNumberFormat="1" applyFont="1" applyFill="1" applyBorder="1"/>
    <xf numFmtId="166" fontId="0" fillId="2" borderId="0" xfId="0" applyNumberFormat="1" applyFill="1"/>
    <xf numFmtId="49" fontId="0" fillId="2" borderId="0" xfId="0" applyNumberFormat="1" applyFill="1" applyProtection="1">
      <protection hidden="1"/>
    </xf>
    <xf numFmtId="0" fontId="0" fillId="0" borderId="0" xfId="0" quotePrefix="1"/>
    <xf numFmtId="0" fontId="4" fillId="2" borderId="0" xfId="0" applyFont="1" applyFill="1" applyBorder="1" applyAlignment="1">
      <alignment horizontal="left" wrapText="1"/>
    </xf>
    <xf numFmtId="0" fontId="41" fillId="2" borderId="0" xfId="0" applyFont="1" applyFill="1" applyBorder="1" applyAlignment="1">
      <alignment horizontal="center" vertical="center" wrapText="1"/>
    </xf>
    <xf numFmtId="0" fontId="41" fillId="2" borderId="0" xfId="0" applyFont="1" applyFill="1" applyBorder="1" applyAlignment="1">
      <alignment horizontal="center" vertical="center"/>
    </xf>
    <xf numFmtId="0" fontId="4" fillId="2" borderId="0" xfId="0" applyFont="1" applyFill="1" applyBorder="1" applyAlignment="1">
      <alignment horizontal="left"/>
    </xf>
    <xf numFmtId="0" fontId="4" fillId="2" borderId="0" xfId="0" applyFont="1" applyFill="1" applyBorder="1" applyAlignment="1">
      <alignment horizontal="left" vertical="top" wrapText="1"/>
    </xf>
    <xf numFmtId="0" fontId="4" fillId="2" borderId="84" xfId="0" applyFont="1" applyFill="1" applyBorder="1" applyAlignment="1">
      <alignment horizontal="left"/>
    </xf>
    <xf numFmtId="0" fontId="41" fillId="2" borderId="0" xfId="0" applyFont="1" applyFill="1" applyBorder="1" applyAlignment="1">
      <alignment horizontal="left" vertical="center"/>
    </xf>
    <xf numFmtId="0" fontId="4" fillId="2" borderId="56" xfId="0" applyFont="1" applyFill="1" applyBorder="1" applyAlignment="1">
      <alignment horizontal="left"/>
    </xf>
    <xf numFmtId="0" fontId="4" fillId="2" borderId="84" xfId="0" applyFont="1" applyFill="1" applyBorder="1" applyAlignment="1">
      <alignment horizontal="center"/>
    </xf>
    <xf numFmtId="0" fontId="25" fillId="5" borderId="11" xfId="0" applyFont="1" applyFill="1" applyBorder="1" applyAlignment="1">
      <alignment horizontal="center"/>
    </xf>
    <xf numFmtId="0" fontId="25" fillId="5" borderId="49" xfId="0" applyFont="1" applyFill="1" applyBorder="1" applyAlignment="1">
      <alignment horizontal="center"/>
    </xf>
    <xf numFmtId="0" fontId="2" fillId="5" borderId="11" xfId="0" applyFont="1" applyFill="1" applyBorder="1" applyAlignment="1">
      <alignment horizontal="center"/>
    </xf>
    <xf numFmtId="0" fontId="2" fillId="5" borderId="49" xfId="0" applyFont="1" applyFill="1" applyBorder="1" applyAlignment="1">
      <alignment horizontal="center"/>
    </xf>
    <xf numFmtId="49" fontId="0" fillId="39" borderId="10" xfId="0" applyNumberFormat="1" applyFill="1" applyBorder="1" applyAlignment="1" applyProtection="1">
      <alignment horizontal="center"/>
      <protection locked="0"/>
    </xf>
    <xf numFmtId="0" fontId="8" fillId="39" borderId="32" xfId="49" applyFont="1" applyFill="1" applyBorder="1" applyAlignment="1" applyProtection="1">
      <alignment horizontal="center"/>
      <protection locked="0"/>
    </xf>
    <xf numFmtId="0" fontId="8" fillId="39" borderId="84" xfId="49" applyFont="1" applyFill="1" applyBorder="1" applyAlignment="1" applyProtection="1">
      <alignment horizontal="center"/>
      <protection locked="0"/>
    </xf>
    <xf numFmtId="0" fontId="8" fillId="39" borderId="54" xfId="49" applyFont="1" applyFill="1" applyBorder="1" applyAlignment="1" applyProtection="1">
      <alignment horizontal="center"/>
      <protection locked="0"/>
    </xf>
    <xf numFmtId="0" fontId="8" fillId="39" borderId="55" xfId="49" applyFont="1" applyFill="1" applyBorder="1" applyAlignment="1" applyProtection="1">
      <alignment horizontal="center"/>
      <protection locked="0"/>
    </xf>
    <xf numFmtId="0" fontId="8" fillId="39" borderId="0" xfId="49" applyFont="1" applyFill="1" applyBorder="1" applyAlignment="1" applyProtection="1">
      <alignment horizontal="center"/>
      <protection locked="0"/>
    </xf>
    <xf numFmtId="0" fontId="8" fillId="39" borderId="85" xfId="49" applyFont="1" applyFill="1" applyBorder="1" applyAlignment="1" applyProtection="1">
      <alignment horizontal="center"/>
      <protection locked="0"/>
    </xf>
    <xf numFmtId="0" fontId="8" fillId="39" borderId="37" xfId="49" applyFont="1" applyFill="1" applyBorder="1" applyAlignment="1" applyProtection="1">
      <alignment horizontal="center"/>
      <protection locked="0"/>
    </xf>
    <xf numFmtId="0" fontId="8" fillId="39" borderId="56" xfId="49" applyFont="1" applyFill="1" applyBorder="1" applyAlignment="1" applyProtection="1">
      <alignment horizontal="center"/>
      <protection locked="0"/>
    </xf>
    <xf numFmtId="0" fontId="8" fillId="39" borderId="58" xfId="49" applyFont="1" applyFill="1" applyBorder="1" applyAlignment="1" applyProtection="1">
      <alignment horizontal="center"/>
      <protection locked="0"/>
    </xf>
    <xf numFmtId="164" fontId="33" fillId="2" borderId="46" xfId="45" applyNumberFormat="1" applyFont="1" applyFill="1" applyBorder="1" applyAlignment="1" applyProtection="1">
      <alignment horizontal="center" vertical="top"/>
    </xf>
    <xf numFmtId="164" fontId="33" fillId="2" borderId="33" xfId="45" applyNumberFormat="1" applyFont="1" applyFill="1" applyBorder="1" applyAlignment="1" applyProtection="1">
      <alignment horizontal="center" vertical="top"/>
    </xf>
    <xf numFmtId="164" fontId="33" fillId="2" borderId="7" xfId="45" applyNumberFormat="1" applyFont="1" applyFill="1" applyBorder="1" applyAlignment="1" applyProtection="1">
      <alignment horizontal="center" vertical="top"/>
    </xf>
    <xf numFmtId="6" fontId="33" fillId="2" borderId="46" xfId="45" applyNumberFormat="1" applyFont="1" applyFill="1" applyBorder="1" applyAlignment="1" applyProtection="1">
      <alignment horizontal="left" vertical="center"/>
    </xf>
    <xf numFmtId="6" fontId="33" fillId="2" borderId="33" xfId="45" applyNumberFormat="1" applyFont="1" applyFill="1" applyBorder="1" applyAlignment="1" applyProtection="1">
      <alignment horizontal="left" vertical="center"/>
    </xf>
    <xf numFmtId="6" fontId="33" fillId="2" borderId="7" xfId="45" applyNumberFormat="1" applyFont="1" applyFill="1" applyBorder="1" applyAlignment="1" applyProtection="1">
      <alignment horizontal="left" vertical="center"/>
    </xf>
    <xf numFmtId="49" fontId="8" fillId="0" borderId="46" xfId="0" applyNumberFormat="1" applyFont="1" applyFill="1" applyBorder="1" applyAlignment="1" applyProtection="1">
      <alignment horizontal="center" vertical="top" wrapText="1"/>
    </xf>
    <xf numFmtId="0" fontId="8" fillId="0" borderId="33" xfId="0" applyNumberFormat="1" applyFont="1" applyFill="1" applyBorder="1" applyAlignment="1" applyProtection="1">
      <alignment horizontal="center" vertical="top" wrapText="1"/>
    </xf>
    <xf numFmtId="0" fontId="8" fillId="0" borderId="7" xfId="0" applyNumberFormat="1" applyFont="1" applyFill="1" applyBorder="1" applyAlignment="1" applyProtection="1">
      <alignment horizontal="center" vertical="top" wrapText="1"/>
    </xf>
    <xf numFmtId="0" fontId="33" fillId="39" borderId="46" xfId="45" applyFont="1" applyFill="1" applyBorder="1" applyAlignment="1" applyProtection="1">
      <alignment horizontal="center" vertical="top"/>
      <protection locked="0"/>
    </xf>
    <xf numFmtId="0" fontId="33" fillId="39" borderId="33" xfId="45" applyFont="1" applyFill="1" applyBorder="1" applyAlignment="1" applyProtection="1">
      <alignment horizontal="center" vertical="top"/>
      <protection locked="0"/>
    </xf>
    <xf numFmtId="0" fontId="33" fillId="39" borderId="7" xfId="45" applyFont="1" applyFill="1" applyBorder="1" applyAlignment="1" applyProtection="1">
      <alignment horizontal="center" vertical="top"/>
      <protection locked="0"/>
    </xf>
    <xf numFmtId="0" fontId="33" fillId="2" borderId="46" xfId="45" applyFont="1" applyFill="1" applyBorder="1" applyAlignment="1" applyProtection="1">
      <alignment horizontal="center" vertical="top"/>
    </xf>
    <xf numFmtId="0" fontId="33" fillId="2" borderId="33" xfId="45" applyFont="1" applyFill="1" applyBorder="1" applyAlignment="1" applyProtection="1">
      <alignment horizontal="center" vertical="top"/>
    </xf>
    <xf numFmtId="0" fontId="33" fillId="2" borderId="7" xfId="45" applyFont="1" applyFill="1" applyBorder="1" applyAlignment="1" applyProtection="1">
      <alignment horizontal="center" vertical="top"/>
    </xf>
    <xf numFmtId="0" fontId="33" fillId="0" borderId="46" xfId="45" applyFont="1" applyFill="1" applyBorder="1" applyAlignment="1" applyProtection="1">
      <alignment horizontal="center" vertical="top"/>
    </xf>
    <xf numFmtId="0" fontId="33" fillId="0" borderId="33" xfId="45" applyFont="1" applyFill="1" applyBorder="1" applyAlignment="1" applyProtection="1">
      <alignment horizontal="center" vertical="top"/>
    </xf>
    <xf numFmtId="0" fontId="33" fillId="0" borderId="7" xfId="45" applyFont="1" applyFill="1" applyBorder="1" applyAlignment="1" applyProtection="1">
      <alignment horizontal="center" vertical="top"/>
    </xf>
    <xf numFmtId="164" fontId="34" fillId="2" borderId="73" xfId="45" applyNumberFormat="1" applyFont="1" applyFill="1" applyBorder="1" applyAlignment="1" applyProtection="1">
      <alignment horizontal="center" vertical="top"/>
    </xf>
    <xf numFmtId="164" fontId="34" fillId="2" borderId="72" xfId="45" applyNumberFormat="1" applyFont="1" applyFill="1" applyBorder="1" applyAlignment="1" applyProtection="1">
      <alignment horizontal="center" vertical="top"/>
    </xf>
    <xf numFmtId="164" fontId="34" fillId="2" borderId="71" xfId="45" applyNumberFormat="1" applyFont="1" applyFill="1" applyBorder="1" applyAlignment="1" applyProtection="1">
      <alignment horizontal="center" vertical="top"/>
    </xf>
    <xf numFmtId="6" fontId="33" fillId="2" borderId="46" xfId="45" applyNumberFormat="1" applyFont="1" applyFill="1" applyBorder="1" applyAlignment="1" applyProtection="1">
      <alignment horizontal="left" vertical="top"/>
    </xf>
    <xf numFmtId="6" fontId="33" fillId="2" borderId="33" xfId="45" applyNumberFormat="1" applyFont="1" applyFill="1" applyBorder="1" applyAlignment="1" applyProtection="1">
      <alignment horizontal="left" vertical="top"/>
    </xf>
    <xf numFmtId="6" fontId="33" fillId="2" borderId="7" xfId="45" applyNumberFormat="1" applyFont="1" applyFill="1" applyBorder="1" applyAlignment="1" applyProtection="1">
      <alignment horizontal="left" vertical="top"/>
    </xf>
    <xf numFmtId="49" fontId="8" fillId="0" borderId="33" xfId="0" applyNumberFormat="1" applyFont="1" applyFill="1" applyBorder="1" applyAlignment="1" applyProtection="1">
      <alignment horizontal="center" vertical="top" wrapText="1"/>
    </xf>
    <xf numFmtId="49" fontId="8" fillId="0" borderId="7" xfId="0" applyNumberFormat="1" applyFont="1" applyFill="1" applyBorder="1" applyAlignment="1" applyProtection="1">
      <alignment horizontal="center" vertical="top" wrapText="1"/>
    </xf>
    <xf numFmtId="0" fontId="33" fillId="2" borderId="32" xfId="45" applyFont="1" applyFill="1" applyBorder="1" applyAlignment="1" applyProtection="1">
      <alignment horizontal="center" vertical="top"/>
    </xf>
    <xf numFmtId="0" fontId="33" fillId="2" borderId="55" xfId="45" applyFont="1" applyFill="1" applyBorder="1" applyAlignment="1" applyProtection="1">
      <alignment horizontal="center" vertical="top"/>
    </xf>
    <xf numFmtId="0" fontId="33" fillId="2" borderId="37" xfId="45" applyFont="1" applyFill="1" applyBorder="1" applyAlignment="1" applyProtection="1">
      <alignment horizontal="center" vertical="top"/>
    </xf>
    <xf numFmtId="49" fontId="8" fillId="2" borderId="46" xfId="0" applyNumberFormat="1" applyFont="1" applyFill="1" applyBorder="1" applyAlignment="1" applyProtection="1">
      <alignment horizontal="center" vertical="top" wrapText="1"/>
      <protection locked="0"/>
    </xf>
    <xf numFmtId="49" fontId="8" fillId="2" borderId="33" xfId="0" applyNumberFormat="1" applyFont="1" applyFill="1" applyBorder="1" applyAlignment="1" applyProtection="1">
      <alignment horizontal="center" vertical="top" wrapText="1"/>
      <protection locked="0"/>
    </xf>
    <xf numFmtId="49" fontId="8" fillId="2" borderId="7" xfId="0" applyNumberFormat="1" applyFont="1" applyFill="1" applyBorder="1" applyAlignment="1" applyProtection="1">
      <alignment horizontal="center" vertical="top" wrapText="1"/>
      <protection locked="0"/>
    </xf>
    <xf numFmtId="164" fontId="34" fillId="39" borderId="73" xfId="45" applyNumberFormat="1" applyFont="1" applyFill="1" applyBorder="1" applyAlignment="1" applyProtection="1">
      <alignment horizontal="center" vertical="top"/>
      <protection locked="0"/>
    </xf>
    <xf numFmtId="164" fontId="34" fillId="39" borderId="72" xfId="45" applyNumberFormat="1" applyFont="1" applyFill="1" applyBorder="1" applyAlignment="1" applyProtection="1">
      <alignment horizontal="center" vertical="top"/>
      <protection locked="0"/>
    </xf>
    <xf numFmtId="164" fontId="34" fillId="39" borderId="71" xfId="45" applyNumberFormat="1" applyFont="1" applyFill="1" applyBorder="1" applyAlignment="1" applyProtection="1">
      <alignment horizontal="center" vertical="top"/>
      <protection locked="0"/>
    </xf>
    <xf numFmtId="3" fontId="33" fillId="39" borderId="46" xfId="45" applyNumberFormat="1" applyFont="1" applyFill="1" applyBorder="1" applyAlignment="1" applyProtection="1">
      <alignment horizontal="center" vertical="top"/>
      <protection locked="0"/>
    </xf>
    <xf numFmtId="3" fontId="33" fillId="39" borderId="33" xfId="45" applyNumberFormat="1" applyFont="1" applyFill="1" applyBorder="1" applyAlignment="1" applyProtection="1">
      <alignment horizontal="center" vertical="top"/>
      <protection locked="0"/>
    </xf>
    <xf numFmtId="3" fontId="33" fillId="39" borderId="7" xfId="45" applyNumberFormat="1" applyFont="1" applyFill="1" applyBorder="1" applyAlignment="1" applyProtection="1">
      <alignment horizontal="center" vertical="top"/>
      <protection locked="0"/>
    </xf>
    <xf numFmtId="0" fontId="8" fillId="0" borderId="33" xfId="0" applyFont="1" applyFill="1" applyBorder="1" applyAlignment="1" applyProtection="1">
      <alignment horizontal="center" vertical="top" wrapText="1"/>
    </xf>
    <xf numFmtId="0" fontId="8" fillId="0" borderId="7" xfId="0" applyFont="1" applyFill="1" applyBorder="1" applyAlignment="1" applyProtection="1">
      <alignment horizontal="center" vertical="top" wrapText="1"/>
    </xf>
    <xf numFmtId="164" fontId="33" fillId="39" borderId="46" xfId="45" applyNumberFormat="1" applyFont="1" applyFill="1" applyBorder="1" applyAlignment="1" applyProtection="1">
      <alignment horizontal="center" vertical="top"/>
      <protection locked="0"/>
    </xf>
    <xf numFmtId="164" fontId="33" fillId="39" borderId="33" xfId="45" applyNumberFormat="1" applyFont="1" applyFill="1" applyBorder="1" applyAlignment="1" applyProtection="1">
      <alignment horizontal="center" vertical="top"/>
      <protection locked="0"/>
    </xf>
    <xf numFmtId="164" fontId="33" fillId="39" borderId="7" xfId="45" applyNumberFormat="1" applyFont="1" applyFill="1" applyBorder="1" applyAlignment="1" applyProtection="1">
      <alignment horizontal="center" vertical="top"/>
      <protection locked="0"/>
    </xf>
  </cellXfs>
  <cellStyles count="50">
    <cellStyle name="20 % - Akzent1" xfId="21" builtinId="30" customBuiltin="1"/>
    <cellStyle name="20 % - Akzent2" xfId="25" builtinId="34" customBuiltin="1"/>
    <cellStyle name="20 % - Akzent3" xfId="29" builtinId="38" customBuiltin="1"/>
    <cellStyle name="20 % - Akzent4" xfId="33" builtinId="42" customBuiltin="1"/>
    <cellStyle name="20 % - Akzent5" xfId="37" builtinId="46" customBuiltin="1"/>
    <cellStyle name="20 % - Akzent6" xfId="41" builtinId="50" customBuiltin="1"/>
    <cellStyle name="40 % - Akzent1" xfId="22" builtinId="31" customBuiltin="1"/>
    <cellStyle name="40 % - Akzent2" xfId="26" builtinId="35" customBuiltin="1"/>
    <cellStyle name="40 % - Akzent3" xfId="30" builtinId="39" customBuiltin="1"/>
    <cellStyle name="40 % - Akzent4" xfId="34" builtinId="43" customBuiltin="1"/>
    <cellStyle name="40 % - Akzent5" xfId="38" builtinId="47" customBuiltin="1"/>
    <cellStyle name="40 % - Akzent6" xfId="42" builtinId="51" customBuiltin="1"/>
    <cellStyle name="60 % - Akzent1" xfId="23" builtinId="32" customBuiltin="1"/>
    <cellStyle name="60 % - Akzent2" xfId="27" builtinId="36" customBuiltin="1"/>
    <cellStyle name="60 % - Akzent3" xfId="31" builtinId="40" customBuiltin="1"/>
    <cellStyle name="60 % - Akzent4" xfId="35" builtinId="44" customBuiltin="1"/>
    <cellStyle name="60 % - Akzent5" xfId="39" builtinId="48" customBuiltin="1"/>
    <cellStyle name="60 % - Akzent6" xfId="43" builtinId="52" customBuiltin="1"/>
    <cellStyle name="Akzent1" xfId="20" builtinId="29" customBuiltin="1"/>
    <cellStyle name="Akzent2" xfId="24" builtinId="33" customBuiltin="1"/>
    <cellStyle name="Akzent3" xfId="28" builtinId="37" customBuiltin="1"/>
    <cellStyle name="Akzent4" xfId="32" builtinId="41" customBuiltin="1"/>
    <cellStyle name="Akzent5" xfId="36" builtinId="45" customBuiltin="1"/>
    <cellStyle name="Akzent6" xfId="40" builtinId="49" customBuiltin="1"/>
    <cellStyle name="Ausgabe" xfId="12" builtinId="21" customBuiltin="1"/>
    <cellStyle name="Berechnung" xfId="13" builtinId="22" customBuiltin="1"/>
    <cellStyle name="Eingabe" xfId="11" builtinId="20" customBuiltin="1"/>
    <cellStyle name="Ergebnis" xfId="19" builtinId="25" customBuiltin="1"/>
    <cellStyle name="Erklärender Text" xfId="18" builtinId="53" customBuiltin="1"/>
    <cellStyle name="Gut" xfId="8" builtinId="26" customBuiltin="1"/>
    <cellStyle name="Komma" xfId="44" builtinId="3"/>
    <cellStyle name="Komma 17" xfId="48" xr:uid="{00000000-0005-0000-0000-00001F000000}"/>
    <cellStyle name="Neutral" xfId="10" builtinId="28" customBuiltin="1"/>
    <cellStyle name="Notiz" xfId="17" builtinId="10" customBuiltin="1"/>
    <cellStyle name="Prozent 10" xfId="47" xr:uid="{00000000-0005-0000-0000-000022000000}"/>
    <cellStyle name="Schlecht" xfId="9" builtinId="27" customBuiltin="1"/>
    <cellStyle name="Standard" xfId="0" builtinId="0"/>
    <cellStyle name="Standard 10" xfId="1" xr:uid="{00000000-0005-0000-0000-000025000000}"/>
    <cellStyle name="Standard 10 2 2 2 3" xfId="45" xr:uid="{00000000-0005-0000-0000-000026000000}"/>
    <cellStyle name="Standard 10 2 2 2 4" xfId="49" xr:uid="{00000000-0005-0000-0000-000027000000}"/>
    <cellStyle name="Standard 2 3" xfId="46" xr:uid="{00000000-0005-0000-0000-000028000000}"/>
    <cellStyle name="Standard 4" xfId="2" xr:uid="{00000000-0005-0000-0000-000029000000}"/>
    <cellStyle name="Überschrift" xfId="3" builtinId="15" customBuiltin="1"/>
    <cellStyle name="Überschrift 1" xfId="4" builtinId="16" customBuiltin="1"/>
    <cellStyle name="Überschrift 2" xfId="5" builtinId="17" customBuiltin="1"/>
    <cellStyle name="Überschrift 3" xfId="6" builtinId="18" customBuiltin="1"/>
    <cellStyle name="Überschrift 4" xfId="7" builtinId="19" customBuiltin="1"/>
    <cellStyle name="Verknüpfte Zelle" xfId="14" builtinId="24" customBuiltin="1"/>
    <cellStyle name="Warnender Text" xfId="16" builtinId="11" customBuiltin="1"/>
    <cellStyle name="Zelle überprüfen" xfId="15" builtinId="23" customBuiltin="1"/>
  </cellStyles>
  <dxfs count="1081">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medium">
          <color indexed="64"/>
        </right>
        <top style="thin">
          <color rgb="FF000000"/>
        </top>
        <bottom style="thin">
          <color rgb="FF000000"/>
        </bottom>
        <vertical style="thin">
          <color rgb="FF000000"/>
        </vertical>
        <horizontal style="thin">
          <color rgb="FF000000"/>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numFmt numFmtId="164"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4"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99"/>
        </patternFill>
      </fill>
      <border diagonalUp="0" diagonalDown="0">
        <left style="thin">
          <color indexed="64"/>
        </left>
        <right style="thin">
          <color rgb="FF000000"/>
        </right>
        <top style="thin">
          <color rgb="FF000000"/>
        </top>
        <bottom style="thin">
          <color rgb="FF000000"/>
        </bottom>
        <vertical style="thin">
          <color rgb="FF000000"/>
        </vertical>
        <horizontal style="thin">
          <color rgb="FF000000"/>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numFmt numFmtId="164"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4"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numFmt numFmtId="164"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4"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top style="medium">
          <color rgb="FF000000"/>
        </top>
        <bottom style="medium">
          <color rgb="FF000000"/>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numFmt numFmtId="164"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4"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numFmt numFmtId="30" formatCode="@"/>
      <fill>
        <patternFill patternType="solid">
          <fgColor indexed="64"/>
          <bgColor theme="0" tint="-0.34998626667073579"/>
        </patternFill>
      </fill>
      <border diagonalUp="0" diagonalDown="0" outline="0">
        <left style="thin">
          <color rgb="FF000000"/>
        </left>
        <right style="thin">
          <color rgb="FF000000"/>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numFmt numFmtId="164"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4"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4" formatCode="#,##0.00\ &quot;€&quot;"/>
      <fill>
        <patternFill patternType="solid">
          <fgColor indexed="64"/>
          <bgColor rgb="FFFFFF00"/>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9" formatCode="[$-F400]h:mm:ss\ AM/PM"/>
      <fill>
        <patternFill patternType="solid">
          <fgColor indexed="64"/>
          <bgColor rgb="FFFFFF00"/>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9" formatCode="[$-F400]h:mm:ss\ AM/PM"/>
      <fill>
        <patternFill patternType="solid">
          <fgColor indexed="64"/>
          <bgColor rgb="FFFFFF00"/>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top style="thin">
          <color rgb="FF000000"/>
        </top>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left style="thin">
          <color rgb="FF000000"/>
        </left>
        <right style="thin">
          <color rgb="FF000000"/>
        </right>
        <top/>
        <bottom/>
        <vertical style="thin">
          <color rgb="FF000000"/>
        </vertical>
        <horizontal style="thin">
          <color rgb="FF000000"/>
        </horizontal>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6"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4"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6"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4"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6"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4"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6"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4"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6"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4"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6"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4"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6"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4"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6"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4"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6"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4"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6"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4"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numFmt numFmtId="164"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4"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99"/>
        </patternFill>
      </fill>
      <border diagonalUp="0" diagonalDown="0">
        <left style="thin">
          <color indexed="64"/>
        </left>
        <right style="thin">
          <color rgb="FF000000"/>
        </right>
        <top style="thin">
          <color rgb="FF000000"/>
        </top>
        <bottom style="thin">
          <color rgb="FF000000"/>
        </bottom>
        <vertical style="thin">
          <color rgb="FF000000"/>
        </vertical>
        <horizontal style="thin">
          <color rgb="FF000000"/>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numFmt numFmtId="164"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4"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numFmt numFmtId="164"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4"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top style="medium">
          <color rgb="FF000000"/>
        </top>
        <bottom style="medium">
          <color rgb="FF000000"/>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numFmt numFmtId="164"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4"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numFmt numFmtId="30" formatCode="@"/>
      <fill>
        <patternFill patternType="solid">
          <fgColor indexed="64"/>
          <bgColor theme="0" tint="-0.34998626667073579"/>
        </patternFill>
      </fill>
      <border diagonalUp="0" diagonalDown="0" outline="0">
        <left style="thin">
          <color rgb="FF000000"/>
        </left>
        <right style="thin">
          <color rgb="FF000000"/>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numFmt numFmtId="164"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4"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4" formatCode="#,##0.00\ &quot;€&quot;"/>
      <fill>
        <patternFill patternType="solid">
          <fgColor indexed="64"/>
          <bgColor rgb="FFFFFF00"/>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9" formatCode="[$-F400]h:mm:ss\ AM/PM"/>
      <fill>
        <patternFill patternType="solid">
          <fgColor indexed="64"/>
          <bgColor rgb="FFFFFF00"/>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9" formatCode="[$-F400]h:mm:ss\ AM/PM"/>
      <fill>
        <patternFill patternType="solid">
          <fgColor indexed="64"/>
          <bgColor rgb="FFFFFF00"/>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top style="thin">
          <color rgb="FF000000"/>
        </top>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left style="thin">
          <color rgb="FF000000"/>
        </left>
        <right style="thin">
          <color rgb="FF000000"/>
        </right>
        <top/>
        <bottom/>
        <vertical style="thin">
          <color rgb="FF000000"/>
        </vertical>
        <horizontal style="thin">
          <color rgb="FF000000"/>
        </horizontal>
      </border>
    </dxf>
    <dxf>
      <numFmt numFmtId="30" formatCode="@"/>
      <fill>
        <patternFill patternType="solid">
          <fgColor indexed="64"/>
          <bgColor rgb="FFFFFF99"/>
        </patternFill>
      </fill>
      <border diagonalUp="0" diagonalDown="0">
        <left style="thin">
          <color indexed="64"/>
        </left>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numFmt numFmtId="164"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theme="1"/>
        <name val="Calibri"/>
        <scheme val="minor"/>
      </font>
      <numFmt numFmtId="164" formatCode="#,##0.00\ &quot;€&quot;"/>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ill>
        <patternFill patternType="solid">
          <fgColor indexed="64"/>
          <bgColor theme="0" tint="-0.34998626667073579"/>
        </patternFill>
      </fill>
      <alignment horizontal="left" vertical="bottom" textRotation="0" wrapText="0" indent="2"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top style="thin">
          <color rgb="FF000000"/>
        </top>
      </border>
    </dxf>
    <dxf>
      <border outline="0">
        <bottom style="thin">
          <color rgb="FF000000"/>
        </bottom>
      </border>
    </dxf>
    <dxf>
      <border outline="0">
        <bottom style="thin">
          <color rgb="FF000000"/>
        </bottom>
      </border>
    </dxf>
    <dxf>
      <border diagonalUp="0" diagonalDown="0">
        <left style="thin">
          <color auto="1"/>
        </left>
        <right style="thin">
          <color auto="1"/>
        </right>
        <top/>
        <bottom/>
        <vertical style="thin">
          <color auto="1"/>
        </vertical>
        <horizontal style="thin">
          <color auto="1"/>
        </horizontal>
      </border>
    </dxf>
    <dxf>
      <numFmt numFmtId="30" formatCode="@"/>
      <fill>
        <patternFill patternType="solid">
          <fgColor indexed="64"/>
          <bgColor rgb="FFFFFF99"/>
        </patternFill>
      </fill>
      <border diagonalUp="0" diagonalDown="0">
        <left style="thin">
          <color indexed="64"/>
        </left>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numFmt numFmtId="164"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theme="1"/>
        <name val="Calibri"/>
        <scheme val="minor"/>
      </font>
      <numFmt numFmtId="164" formatCode="#,##0.00\ &quot;€&quot;"/>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ill>
        <patternFill patternType="solid">
          <fgColor indexed="64"/>
          <bgColor theme="0" tint="-0.34998626667073579"/>
        </patternFill>
      </fill>
      <alignment horizontal="left" vertical="bottom" textRotation="0" wrapText="0" indent="2"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top style="thin">
          <color rgb="FF000000"/>
        </top>
      </border>
    </dxf>
    <dxf>
      <border outline="0">
        <left style="medium">
          <color indexed="64"/>
        </left>
        <right style="medium">
          <color indexed="64"/>
        </right>
      </border>
    </dxf>
    <dxf>
      <border outline="0">
        <bottom style="thin">
          <color rgb="FF000000"/>
        </bottom>
      </border>
    </dxf>
    <dxf>
      <border diagonalUp="0" diagonalDown="0">
        <left style="thin">
          <color auto="1"/>
        </left>
        <right style="thin">
          <color auto="1"/>
        </right>
        <top/>
        <bottom/>
        <vertical style="thin">
          <color auto="1"/>
        </vertical>
        <horizontal style="thin">
          <color auto="1"/>
        </horizontal>
      </border>
    </dxf>
    <dxf>
      <numFmt numFmtId="30" formatCode="@"/>
      <fill>
        <patternFill patternType="solid">
          <fgColor indexed="64"/>
          <bgColor rgb="FFFFFF99"/>
        </patternFill>
      </fill>
      <border diagonalUp="0" diagonalDown="0">
        <left style="thin">
          <color indexed="64"/>
        </left>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numFmt numFmtId="164"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theme="1"/>
        <name val="Calibri"/>
        <scheme val="minor"/>
      </font>
      <numFmt numFmtId="164" formatCode="#,##0.00\ &quot;€&quot;"/>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ill>
        <patternFill patternType="solid">
          <fgColor indexed="64"/>
          <bgColor theme="0" tint="-0.34998626667073579"/>
        </patternFill>
      </fill>
      <alignment horizontal="left" vertical="bottom" textRotation="0" wrapText="0" indent="2"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top style="thin">
          <color rgb="FF000000"/>
        </top>
      </border>
    </dxf>
    <dxf>
      <border outline="0">
        <left style="medium">
          <color rgb="FF000000"/>
        </left>
        <right style="medium">
          <color rgb="FF000000"/>
        </right>
        <top style="thin">
          <color rgb="FF000000"/>
        </top>
        <bottom style="thin">
          <color rgb="FF000000"/>
        </bottom>
      </border>
    </dxf>
    <dxf>
      <border outline="0">
        <bottom style="thin">
          <color rgb="FF000000"/>
        </bottom>
      </border>
    </dxf>
    <dxf>
      <border diagonalUp="0" diagonalDown="0">
        <left style="thin">
          <color auto="1"/>
        </left>
        <right style="thin">
          <color auto="1"/>
        </right>
        <top/>
        <bottom/>
        <vertical style="thin">
          <color auto="1"/>
        </vertical>
        <horizontal style="thin">
          <color auto="1"/>
        </horizontal>
      </border>
    </dxf>
    <dxf>
      <numFmt numFmtId="30" formatCode="@"/>
      <fill>
        <patternFill patternType="solid">
          <fgColor indexed="64"/>
          <bgColor rgb="FFFFFF99"/>
        </patternFill>
      </fill>
      <border diagonalUp="0" diagonalDown="0">
        <left style="thin">
          <color indexed="64"/>
        </left>
        <right style="medium">
          <color indexed="64"/>
        </right>
        <top/>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numFmt numFmtId="164" formatCode="#,##0.00\ &quot;€&quot;"/>
      <fill>
        <patternFill patternType="solid">
          <fgColor indexed="64"/>
          <bgColor rgb="FFFFFF99"/>
        </patternFill>
      </fill>
      <border diagonalUp="0" diagonalDown="0">
        <left style="thin">
          <color indexed="64"/>
        </left>
        <right style="thin">
          <color indexed="64"/>
        </right>
        <top/>
        <bottom/>
        <vertical style="thin">
          <color indexed="64"/>
        </vertical>
        <horizontal/>
      </border>
      <protection locked="0" hidden="0"/>
    </dxf>
    <dxf>
      <font>
        <b/>
        <i val="0"/>
        <strike val="0"/>
        <condense val="0"/>
        <extend val="0"/>
        <outline val="0"/>
        <shadow val="0"/>
        <u val="none"/>
        <vertAlign val="baseline"/>
        <sz val="11"/>
        <color theme="1"/>
        <name val="Calibri"/>
        <scheme val="minor"/>
      </font>
      <numFmt numFmtId="164" formatCode="#,##0.00\ &quot;€&quot;"/>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ill>
        <patternFill patternType="solid">
          <fgColor indexed="64"/>
          <bgColor theme="0" tint="-0.34998626667073579"/>
        </patternFill>
      </fill>
      <alignment horizontal="left" vertical="bottom" textRotation="0" wrapText="0" indent="2" justifyLastLine="0" shrinkToFit="0" readingOrder="0"/>
      <border diagonalUp="0" diagonalDown="0">
        <left/>
        <right style="thin">
          <color indexed="64"/>
        </right>
        <top/>
        <bottom/>
        <vertical style="thin">
          <color indexed="64"/>
        </vertical>
        <horizontal/>
      </border>
    </dxf>
    <dxf>
      <font>
        <b val="0"/>
        <i val="0"/>
        <strike val="0"/>
        <condense val="0"/>
        <extend val="0"/>
        <outline val="0"/>
        <shadow val="0"/>
        <u/>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rgb="FF000000"/>
        </left>
        <right style="thin">
          <color indexed="64"/>
        </right>
        <bottom style="medium">
          <color rgb="FF000000"/>
        </bottom>
      </border>
    </dxf>
    <dxf>
      <border outline="0">
        <bottom style="thin">
          <color rgb="FF000000"/>
        </bottom>
      </border>
    </dxf>
    <dxf>
      <border diagonalUp="0" diagonalDown="0">
        <left style="thin">
          <color indexed="64"/>
        </left>
        <right style="thin">
          <color indexed="64"/>
        </right>
        <top/>
        <bottom/>
        <vertical style="thin">
          <color indexed="64"/>
        </vertical>
        <horizontal/>
      </border>
    </dxf>
    <dxf>
      <numFmt numFmtId="30" formatCode="@"/>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numFmt numFmtId="164"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theme="1"/>
        <name val="Calibri"/>
        <scheme val="minor"/>
      </font>
      <numFmt numFmtId="164" formatCode="#,##0.00\ &quot;€&quot;"/>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ill>
        <patternFill patternType="solid">
          <fgColor indexed="64"/>
          <bgColor theme="0" tint="-0.34998626667073579"/>
        </patternFill>
      </fill>
      <alignment horizontal="left" vertical="bottom" textRotation="0" wrapText="0" indent="2"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top style="thin">
          <color rgb="FF000000"/>
        </top>
      </border>
    </dxf>
    <dxf>
      <border outline="0">
        <left style="thin">
          <color rgb="FF000000"/>
        </left>
        <top style="thin">
          <color rgb="FF000000"/>
        </top>
        <bottom style="thin">
          <color rgb="FF000000"/>
        </bottom>
      </border>
    </dxf>
    <dxf>
      <border outline="0">
        <bottom style="thin">
          <color rgb="FF000000"/>
        </bottom>
      </border>
    </dxf>
    <dxf>
      <numFmt numFmtId="30" formatCode="@"/>
      <fill>
        <patternFill patternType="solid">
          <fgColor indexed="64"/>
          <bgColor rgb="FFFFFF00"/>
        </patternFill>
      </fill>
      <border diagonalUp="0" diagonalDown="0">
        <left style="thin">
          <color indexed="64"/>
        </left>
        <right style="medium">
          <color indexed="64"/>
        </right>
        <top style="thin">
          <color indexed="64"/>
        </top>
        <bottom style="thin">
          <color indexed="64"/>
        </bottom>
        <vertical/>
        <horizontal style="thin">
          <color indexed="64"/>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numFmt numFmtId="164"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theme="1"/>
        <name val="Calibri"/>
        <scheme val="minor"/>
      </font>
      <numFmt numFmtId="164" formatCode="#,##0.00\ &quot;€&quot;"/>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ill>
        <patternFill patternType="solid">
          <fgColor indexed="64"/>
          <bgColor theme="0" tint="-0.34998626667073579"/>
        </patternFill>
      </fill>
      <alignment horizontal="left" vertical="bottom" textRotation="0" wrapText="0" indent="2"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top style="thin">
          <color rgb="FF000000"/>
        </top>
      </border>
    </dxf>
    <dxf>
      <border outline="0">
        <left style="medium">
          <color indexed="64"/>
        </left>
      </border>
    </dxf>
    <dxf>
      <border outline="0">
        <bottom style="thin">
          <color rgb="FF000000"/>
        </bottom>
      </border>
    </dxf>
    <dxf>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numFmt numFmtId="164"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4"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numFmt numFmtId="164"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4"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numFmt numFmtId="164"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4"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numFmt numFmtId="164"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4"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numFmt numFmtId="164"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4"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medium">
          <color indexed="64"/>
        </right>
        <top style="thin">
          <color rgb="FF000000"/>
        </top>
        <bottom style="thin">
          <color rgb="FF000000"/>
        </bottom>
        <vertical style="thin">
          <color rgb="FF000000"/>
        </vertical>
        <horizontal style="thin">
          <color rgb="FF000000"/>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numFmt numFmtId="164"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4"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99"/>
        </patternFill>
      </fill>
      <border diagonalUp="0" diagonalDown="0">
        <left style="thin">
          <color indexed="64"/>
        </left>
        <right style="thin">
          <color rgb="FF000000"/>
        </right>
        <top style="thin">
          <color rgb="FF000000"/>
        </top>
        <bottom style="thin">
          <color rgb="FF000000"/>
        </bottom>
        <vertical style="thin">
          <color rgb="FF000000"/>
        </vertical>
        <horizontal style="thin">
          <color rgb="FF000000"/>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dxf>
    <dxf>
      <font>
        <b val="0"/>
        <i val="0"/>
        <strike val="0"/>
        <condense val="0"/>
        <extend val="0"/>
        <outline val="0"/>
        <shadow val="0"/>
        <u val="none"/>
        <vertAlign val="baseline"/>
        <sz val="11"/>
        <color theme="1"/>
        <name val="Calibri"/>
        <scheme val="minor"/>
      </font>
      <fill>
        <patternFill patternType="solid">
          <fgColor indexed="64"/>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numFmt numFmtId="164"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4"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dxf>
    <dxf>
      <font>
        <b val="0"/>
        <i val="0"/>
        <strike val="0"/>
        <condense val="0"/>
        <extend val="0"/>
        <outline val="0"/>
        <shadow val="0"/>
        <u val="none"/>
        <vertAlign val="baseline"/>
        <sz val="11"/>
        <color theme="1"/>
        <name val="Calibri"/>
        <scheme val="minor"/>
      </font>
      <fill>
        <patternFill patternType="solid">
          <fgColor indexed="64"/>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numFmt numFmtId="164"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4"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top style="medium">
          <color indexed="64"/>
        </top>
        <bottom style="medium">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numFmt numFmtId="164"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4"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numFmt numFmtId="30" formatCode="@"/>
      <fill>
        <patternFill patternType="solid">
          <fgColor indexed="64"/>
          <bgColor theme="0" tint="-0.34998626667073579"/>
        </patternFill>
      </fill>
      <border diagonalUp="0" diagonalDown="0" outline="0">
        <left style="thin">
          <color rgb="FF000000"/>
        </left>
        <right style="thin">
          <color rgb="FF000000"/>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numFmt numFmtId="164"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4"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4" formatCode="#,##0.00\ &quot;€&quot;"/>
      <fill>
        <patternFill patternType="solid">
          <fgColor indexed="64"/>
          <bgColor rgb="FFFFFF00"/>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9" formatCode="[$-F400]h:mm:ss\ AM/PM"/>
      <fill>
        <patternFill patternType="solid">
          <fgColor indexed="64"/>
          <bgColor rgb="FFFFFF00"/>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9" formatCode="[$-F400]h:mm:ss\ AM/PM"/>
      <fill>
        <patternFill patternType="solid">
          <fgColor indexed="64"/>
          <bgColor rgb="FFFFFF00"/>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top style="thin">
          <color rgb="FF000000"/>
        </top>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left style="thin">
          <color rgb="FF000000"/>
        </left>
        <right style="thin">
          <color rgb="FF000000"/>
        </right>
        <top/>
        <bottom/>
        <vertical style="thin">
          <color rgb="FF000000"/>
        </vertical>
        <horizontal style="thin">
          <color rgb="FF000000"/>
        </horizontal>
      </border>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6"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14999847407452621"/>
        </patternFill>
      </fill>
      <border diagonalUp="0" diagonalDown="0" outline="0">
        <left style="thin">
          <color indexed="64"/>
        </left>
        <right/>
        <top/>
        <bottom style="thin">
          <color indexed="64"/>
        </bottom>
      </border>
    </dxf>
    <dxf>
      <numFmt numFmtId="164"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14999847407452621"/>
        </patternFill>
      </fill>
      <border diagonalUp="0" diagonalDown="0" outline="0">
        <left style="thin">
          <color indexed="64"/>
        </left>
        <right style="thin">
          <color indexed="64"/>
        </right>
        <top/>
        <bottom style="thin">
          <color indexed="64"/>
        </bottom>
      </border>
    </dxf>
    <dxf>
      <numFmt numFmtId="166"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4"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left style="medium">
          <color indexed="64"/>
        </left>
        <right style="medium">
          <color indexed="64"/>
        </right>
        <top style="medium">
          <color indexed="64"/>
        </top>
        <bottom style="medium">
          <color indexed="64"/>
        </bottom>
      </border>
    </dxf>
    <dxf>
      <fill>
        <patternFill patternType="solid">
          <fgColor indexed="64"/>
          <bgColor rgb="FFFFFF00"/>
        </patternFill>
      </fill>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6"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14999847407452621"/>
        </patternFill>
      </fill>
      <border diagonalUp="0" diagonalDown="0" outline="0">
        <left style="thin">
          <color indexed="64"/>
        </left>
        <right/>
        <top/>
        <bottom style="thin">
          <color indexed="64"/>
        </bottom>
      </border>
    </dxf>
    <dxf>
      <numFmt numFmtId="164"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14999847407452621"/>
        </patternFill>
      </fill>
      <border diagonalUp="0" diagonalDown="0" outline="0">
        <left style="thin">
          <color indexed="64"/>
        </left>
        <right style="thin">
          <color indexed="64"/>
        </right>
        <top/>
        <bottom style="thin">
          <color indexed="64"/>
        </bottom>
      </border>
    </dxf>
    <dxf>
      <numFmt numFmtId="166"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4"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left style="medium">
          <color indexed="64"/>
        </left>
        <right style="medium">
          <color indexed="64"/>
        </right>
        <top style="medium">
          <color indexed="64"/>
        </top>
        <bottom style="medium">
          <color indexed="64"/>
        </bottom>
      </border>
    </dxf>
    <dxf>
      <fill>
        <patternFill patternType="solid">
          <fgColor indexed="64"/>
          <bgColor rgb="FFFFFF00"/>
        </patternFill>
      </fill>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6"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14999847407452621"/>
        </patternFill>
      </fill>
      <border diagonalUp="0" diagonalDown="0" outline="0">
        <left style="thin">
          <color indexed="64"/>
        </left>
        <right/>
        <top/>
        <bottom style="thin">
          <color indexed="64"/>
        </bottom>
      </border>
    </dxf>
    <dxf>
      <numFmt numFmtId="164"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14999847407452621"/>
        </patternFill>
      </fill>
      <border diagonalUp="0" diagonalDown="0" outline="0">
        <left style="thin">
          <color indexed="64"/>
        </left>
        <right style="thin">
          <color indexed="64"/>
        </right>
        <top/>
        <bottom style="thin">
          <color indexed="64"/>
        </bottom>
      </border>
    </dxf>
    <dxf>
      <numFmt numFmtId="166"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4"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left style="medium">
          <color indexed="64"/>
        </left>
        <right style="medium">
          <color indexed="64"/>
        </right>
        <top style="medium">
          <color indexed="64"/>
        </top>
        <bottom style="medium">
          <color indexed="64"/>
        </bottom>
      </border>
    </dxf>
    <dxf>
      <fill>
        <patternFill patternType="solid">
          <fgColor indexed="64"/>
          <bgColor rgb="FFFFFF00"/>
        </patternFill>
      </fill>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6"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14999847407452621"/>
        </patternFill>
      </fill>
      <border diagonalUp="0" diagonalDown="0" outline="0">
        <left style="thin">
          <color indexed="64"/>
        </left>
        <right/>
        <top/>
        <bottom style="thin">
          <color indexed="64"/>
        </bottom>
      </border>
    </dxf>
    <dxf>
      <numFmt numFmtId="164"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14999847407452621"/>
        </patternFill>
      </fill>
      <border diagonalUp="0" diagonalDown="0" outline="0">
        <left style="thin">
          <color indexed="64"/>
        </left>
        <right style="thin">
          <color indexed="64"/>
        </right>
        <top/>
        <bottom style="thin">
          <color indexed="64"/>
        </bottom>
      </border>
    </dxf>
    <dxf>
      <numFmt numFmtId="166"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4"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left style="medium">
          <color indexed="64"/>
        </left>
        <right style="medium">
          <color indexed="64"/>
        </right>
        <top style="medium">
          <color indexed="64"/>
        </top>
        <bottom style="medium">
          <color indexed="64"/>
        </bottom>
      </border>
    </dxf>
    <dxf>
      <fill>
        <patternFill patternType="solid">
          <fgColor indexed="64"/>
          <bgColor rgb="FFFFFF00"/>
        </patternFill>
      </fill>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6"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14999847407452621"/>
        </patternFill>
      </fill>
      <border diagonalUp="0" diagonalDown="0" outline="0">
        <left style="thin">
          <color indexed="64"/>
        </left>
        <right/>
        <top/>
        <bottom style="thin">
          <color indexed="64"/>
        </bottom>
      </border>
    </dxf>
    <dxf>
      <numFmt numFmtId="164"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14999847407452621"/>
        </patternFill>
      </fill>
      <border diagonalUp="0" diagonalDown="0" outline="0">
        <left style="thin">
          <color indexed="64"/>
        </left>
        <right style="thin">
          <color indexed="64"/>
        </right>
        <top/>
        <bottom style="thin">
          <color indexed="64"/>
        </bottom>
      </border>
    </dxf>
    <dxf>
      <numFmt numFmtId="166"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4"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left style="medium">
          <color indexed="64"/>
        </left>
        <right style="medium">
          <color indexed="64"/>
        </right>
        <top style="medium">
          <color indexed="64"/>
        </top>
        <bottom style="medium">
          <color indexed="64"/>
        </bottom>
      </border>
    </dxf>
    <dxf>
      <fill>
        <patternFill patternType="solid">
          <fgColor indexed="64"/>
          <bgColor rgb="FFFFFF00"/>
        </patternFill>
      </fill>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6"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14999847407452621"/>
        </patternFill>
      </fill>
      <border diagonalUp="0" diagonalDown="0" outline="0">
        <left style="thin">
          <color indexed="64"/>
        </left>
        <right/>
        <top/>
        <bottom style="thin">
          <color indexed="64"/>
        </bottom>
      </border>
    </dxf>
    <dxf>
      <numFmt numFmtId="164"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14999847407452621"/>
        </patternFill>
      </fill>
      <border diagonalUp="0" diagonalDown="0" outline="0">
        <left style="thin">
          <color indexed="64"/>
        </left>
        <right style="thin">
          <color indexed="64"/>
        </right>
        <top/>
        <bottom style="thin">
          <color indexed="64"/>
        </bottom>
      </border>
    </dxf>
    <dxf>
      <numFmt numFmtId="166"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4"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left style="medium">
          <color indexed="64"/>
        </left>
        <right style="medium">
          <color indexed="64"/>
        </right>
        <top style="medium">
          <color indexed="64"/>
        </top>
        <bottom style="medium">
          <color indexed="64"/>
        </bottom>
      </border>
    </dxf>
    <dxf>
      <fill>
        <patternFill patternType="solid">
          <fgColor indexed="64"/>
          <bgColor rgb="FFFFFF00"/>
        </patternFill>
      </fill>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6"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14999847407452621"/>
        </patternFill>
      </fill>
      <border diagonalUp="0" diagonalDown="0" outline="0">
        <left style="thin">
          <color indexed="64"/>
        </left>
        <right/>
        <top/>
        <bottom style="thin">
          <color indexed="64"/>
        </bottom>
      </border>
    </dxf>
    <dxf>
      <numFmt numFmtId="164"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14999847407452621"/>
        </patternFill>
      </fill>
      <border diagonalUp="0" diagonalDown="0" outline="0">
        <left style="thin">
          <color indexed="64"/>
        </left>
        <right style="thin">
          <color indexed="64"/>
        </right>
        <top/>
        <bottom style="thin">
          <color indexed="64"/>
        </bottom>
      </border>
    </dxf>
    <dxf>
      <numFmt numFmtId="166"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4"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left style="medium">
          <color indexed="64"/>
        </left>
        <right style="medium">
          <color indexed="64"/>
        </right>
        <top style="medium">
          <color indexed="64"/>
        </top>
        <bottom style="medium">
          <color indexed="64"/>
        </bottom>
      </border>
    </dxf>
    <dxf>
      <fill>
        <patternFill patternType="solid">
          <fgColor indexed="64"/>
          <bgColor rgb="FFFFFF00"/>
        </patternFill>
      </fill>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6"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14999847407452621"/>
        </patternFill>
      </fill>
      <border diagonalUp="0" diagonalDown="0" outline="0">
        <left style="thin">
          <color indexed="64"/>
        </left>
        <right/>
        <top/>
        <bottom style="thin">
          <color indexed="64"/>
        </bottom>
      </border>
    </dxf>
    <dxf>
      <numFmt numFmtId="164"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14999847407452621"/>
        </patternFill>
      </fill>
      <border diagonalUp="0" diagonalDown="0" outline="0">
        <left style="thin">
          <color indexed="64"/>
        </left>
        <right style="thin">
          <color indexed="64"/>
        </right>
        <top/>
        <bottom style="thin">
          <color indexed="64"/>
        </bottom>
      </border>
    </dxf>
    <dxf>
      <numFmt numFmtId="166"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4"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left style="medium">
          <color indexed="64"/>
        </left>
        <right style="medium">
          <color indexed="64"/>
        </right>
        <top style="medium">
          <color indexed="64"/>
        </top>
        <bottom style="medium">
          <color indexed="64"/>
        </bottom>
      </border>
    </dxf>
    <dxf>
      <fill>
        <patternFill patternType="solid">
          <fgColor indexed="64"/>
          <bgColor rgb="FFFFFF00"/>
        </patternFill>
      </fill>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6"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14999847407452621"/>
        </patternFill>
      </fill>
      <border diagonalUp="0" diagonalDown="0" outline="0">
        <left style="thin">
          <color indexed="64"/>
        </left>
        <right/>
        <top/>
        <bottom style="thin">
          <color indexed="64"/>
        </bottom>
      </border>
    </dxf>
    <dxf>
      <numFmt numFmtId="164"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14999847407452621"/>
        </patternFill>
      </fill>
      <border diagonalUp="0" diagonalDown="0" outline="0">
        <left style="thin">
          <color indexed="64"/>
        </left>
        <right style="thin">
          <color indexed="64"/>
        </right>
        <top/>
        <bottom style="thin">
          <color indexed="64"/>
        </bottom>
      </border>
    </dxf>
    <dxf>
      <numFmt numFmtId="166"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4"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left style="medium">
          <color indexed="64"/>
        </left>
        <right style="medium">
          <color indexed="64"/>
        </right>
        <top style="medium">
          <color indexed="64"/>
        </top>
        <bottom style="medium">
          <color indexed="64"/>
        </bottom>
      </border>
    </dxf>
    <dxf>
      <fill>
        <patternFill patternType="solid">
          <fgColor indexed="64"/>
          <bgColor rgb="FFFFFF00"/>
        </patternFill>
      </fill>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6"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14999847407452621"/>
        </patternFill>
      </fill>
      <border diagonalUp="0" diagonalDown="0" outline="0">
        <left style="thin">
          <color indexed="64"/>
        </left>
        <right/>
        <top/>
        <bottom style="thin">
          <color indexed="64"/>
        </bottom>
      </border>
    </dxf>
    <dxf>
      <numFmt numFmtId="164"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14999847407452621"/>
        </patternFill>
      </fill>
      <border diagonalUp="0" diagonalDown="0" outline="0">
        <left style="thin">
          <color indexed="64"/>
        </left>
        <right style="thin">
          <color indexed="64"/>
        </right>
        <top/>
        <bottom style="thin">
          <color indexed="64"/>
        </bottom>
      </border>
    </dxf>
    <dxf>
      <numFmt numFmtId="166"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4"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left style="medium">
          <color indexed="64"/>
        </left>
        <right style="medium">
          <color indexed="64"/>
        </right>
        <top style="medium">
          <color indexed="64"/>
        </top>
        <bottom style="medium">
          <color indexed="64"/>
        </bottom>
      </border>
    </dxf>
    <dxf>
      <fill>
        <patternFill patternType="solid">
          <fgColor indexed="64"/>
          <bgColor rgb="FFFFFF00"/>
        </patternFill>
      </fill>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dxf>
    <dxf>
      <font>
        <b val="0"/>
        <i val="0"/>
        <strike val="0"/>
        <condense val="0"/>
        <extend val="0"/>
        <outline val="0"/>
        <shadow val="0"/>
        <u val="none"/>
        <vertAlign val="baseline"/>
        <sz val="11"/>
        <color theme="1"/>
        <name val="Calibri"/>
        <scheme val="minor"/>
      </font>
      <fill>
        <patternFill patternType="solid">
          <fgColor indexed="64"/>
          <bgColor rgb="FFFFFF00"/>
        </patternFill>
      </fill>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6"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4"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6"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4"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border outline="0">
        <bottom style="thin">
          <color indexed="64"/>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6"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4"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6"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4"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border outline="0">
        <bottom style="thin">
          <color indexed="64"/>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6"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4"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6"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4"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border outline="0">
        <bottom style="thin">
          <color indexed="64"/>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6"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4"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6"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4"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border outline="0">
        <bottom style="thin">
          <color indexed="64"/>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6"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4"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6"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4"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border outline="0">
        <bottom style="thin">
          <color indexed="64"/>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6"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4"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6"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4"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border outline="0">
        <bottom style="thin">
          <color indexed="64"/>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6"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4"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6"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4"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border outline="0">
        <bottom style="thin">
          <color indexed="64"/>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6"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4"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6"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4"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border outline="0">
        <bottom style="thin">
          <color indexed="64"/>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6"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4"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6"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4"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border outline="0">
        <bottom style="thin">
          <color indexed="64"/>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6"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4"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6"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4"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border outline="0">
        <bottom style="thin">
          <color indexed="64"/>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numFmt numFmtId="30" formatCode="@"/>
      <fill>
        <patternFill patternType="solid">
          <fgColor indexed="64"/>
          <bgColor rgb="FFFFFF99"/>
        </patternFill>
      </fill>
      <border diagonalUp="0" diagonalDown="0">
        <left style="thin">
          <color indexed="64"/>
        </left>
        <right/>
        <top style="thin">
          <color indexed="64"/>
        </top>
        <bottom style="thin">
          <color indexed="64"/>
        </bottom>
        <vertical style="thin">
          <color indexed="64"/>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numFmt numFmtId="164"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style="thin">
          <color indexed="64"/>
        </vertical>
        <horizontal/>
      </border>
      <protection locked="0" hidden="0"/>
    </dxf>
    <dxf>
      <font>
        <b/>
        <i val="0"/>
        <strike val="0"/>
        <condense val="0"/>
        <extend val="0"/>
        <outline val="0"/>
        <shadow val="0"/>
        <u val="none"/>
        <vertAlign val="baseline"/>
        <sz val="11"/>
        <color theme="1"/>
        <name val="Calibri"/>
        <scheme val="minor"/>
      </font>
      <numFmt numFmtId="164" formatCode="#,##0.00\ &quot;€&quot;"/>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ill>
        <patternFill patternType="solid">
          <fgColor indexed="64"/>
          <bgColor theme="0" tint="-0.34998626667073579"/>
        </patternFill>
      </fill>
      <alignment horizontal="left" vertical="bottom" textRotation="0" wrapText="0" indent="2" justifyLastLine="0" shrinkToFit="0" readingOrder="0"/>
      <border diagonalUp="0" diagonalDown="0">
        <left/>
        <right style="thin">
          <color indexed="64"/>
        </right>
        <top style="thin">
          <color indexed="64"/>
        </top>
        <bottom style="thin">
          <color indexed="64"/>
        </bottom>
        <vertical style="thin">
          <color indexed="64"/>
        </vertical>
        <horizontal/>
      </border>
    </dxf>
    <dxf>
      <font>
        <b val="0"/>
        <i val="0"/>
        <strike val="0"/>
        <condense val="0"/>
        <extend val="0"/>
        <outline val="0"/>
        <shadow val="0"/>
        <u/>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top style="thin">
          <color indexed="64"/>
        </top>
      </border>
    </dxf>
    <dxf>
      <border outline="0">
        <left style="medium">
          <color indexed="64"/>
        </left>
        <right style="medium">
          <color indexed="64"/>
        </right>
        <top style="thin">
          <color indexed="64"/>
        </top>
        <bottom style="thin">
          <color indexed="64"/>
        </bottom>
      </border>
    </dxf>
    <dxf>
      <border outline="0">
        <bottom style="thin">
          <color indexed="64"/>
        </bottom>
      </border>
    </dxf>
    <dxf>
      <border diagonalUp="0" diagonalDown="0">
        <left style="thin">
          <color indexed="64"/>
        </left>
        <right style="thin">
          <color indexed="64"/>
        </right>
        <top/>
        <bottom/>
        <vertical style="thin">
          <color indexed="64"/>
        </vertical>
        <horizontal style="thin">
          <color auto="1"/>
        </horizontal>
      </border>
    </dxf>
    <dxf>
      <numFmt numFmtId="30" formatCode="@"/>
      <fill>
        <patternFill patternType="solid">
          <fgColor indexed="64"/>
          <bgColor rgb="FFFFFF99"/>
        </patternFill>
      </fill>
      <border diagonalUp="0" diagonalDown="0">
        <left style="thin">
          <color indexed="64"/>
        </left>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numFmt numFmtId="164"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theme="1"/>
        <name val="Calibri"/>
        <scheme val="minor"/>
      </font>
      <numFmt numFmtId="164" formatCode="#,##0.00\ &quot;€&quot;"/>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ill>
        <patternFill patternType="solid">
          <fgColor indexed="64"/>
          <bgColor theme="0" tint="-0.34998626667073579"/>
        </patternFill>
      </fill>
      <alignment horizontal="left" vertical="bottom" textRotation="0" wrapText="0" indent="2"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bottom style="thin">
          <color indexed="64"/>
        </bottom>
      </border>
    </dxf>
    <dxf>
      <border diagonalUp="0" diagonalDown="0">
        <left style="thin">
          <color auto="1"/>
        </left>
        <right style="thin">
          <color auto="1"/>
        </right>
        <top/>
        <bottom/>
        <vertical style="thin">
          <color auto="1"/>
        </vertical>
        <horizontal style="thin">
          <color auto="1"/>
        </horizontal>
      </border>
    </dxf>
    <dxf>
      <numFmt numFmtId="30" formatCode="@"/>
      <fill>
        <patternFill patternType="solid">
          <fgColor indexed="64"/>
          <bgColor rgb="FFFFFF99"/>
        </patternFill>
      </fill>
      <border diagonalUp="0" diagonalDown="0">
        <left style="thin">
          <color indexed="64"/>
        </left>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numFmt numFmtId="164"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theme="1"/>
        <name val="Calibri"/>
        <scheme val="minor"/>
      </font>
      <numFmt numFmtId="164" formatCode="#,##0.00\ &quot;€&quot;"/>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ill>
        <patternFill patternType="solid">
          <fgColor indexed="64"/>
          <bgColor theme="0" tint="-0.34998626667073579"/>
        </patternFill>
      </fill>
      <alignment horizontal="left" vertical="bottom" textRotation="0" wrapText="0" indent="2"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bottom style="thin">
          <color indexed="64"/>
        </bottom>
      </border>
    </dxf>
    <dxf>
      <border diagonalUp="0" diagonalDown="0">
        <left style="thin">
          <color auto="1"/>
        </left>
        <right style="thin">
          <color auto="1"/>
        </right>
        <top/>
        <bottom/>
        <vertical style="thin">
          <color auto="1"/>
        </vertical>
        <horizontal style="thin">
          <color auto="1"/>
        </horizontal>
      </border>
    </dxf>
    <dxf>
      <numFmt numFmtId="30" formatCode="@"/>
      <fill>
        <patternFill patternType="solid">
          <fgColor indexed="64"/>
          <bgColor rgb="FFFFFF99"/>
        </patternFill>
      </fill>
      <border diagonalUp="0" diagonalDown="0">
        <left style="thin">
          <color indexed="64"/>
        </left>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numFmt numFmtId="164"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theme="1"/>
        <name val="Calibri"/>
        <scheme val="minor"/>
      </font>
      <numFmt numFmtId="164" formatCode="#,##0.00\ &quot;€&quot;"/>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ill>
        <patternFill patternType="solid">
          <fgColor indexed="64"/>
          <bgColor theme="0" tint="-0.34998626667073579"/>
        </patternFill>
      </fill>
      <alignment horizontal="left" vertical="bottom" textRotation="0" wrapText="0" indent="2"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bottom style="thin">
          <color indexed="64"/>
        </bottom>
      </border>
    </dxf>
    <dxf>
      <border diagonalUp="0" diagonalDown="0">
        <left style="thin">
          <color auto="1"/>
        </left>
        <right style="thin">
          <color auto="1"/>
        </right>
        <top/>
        <bottom/>
        <vertical style="thin">
          <color auto="1"/>
        </vertical>
        <horizontal style="thin">
          <color auto="1"/>
        </horizontal>
      </border>
    </dxf>
    <dxf>
      <numFmt numFmtId="30" formatCode="@"/>
      <fill>
        <patternFill patternType="solid">
          <fgColor indexed="64"/>
          <bgColor rgb="FFFFFF99"/>
        </patternFill>
      </fill>
      <border diagonalUp="0" diagonalDown="0">
        <left style="thin">
          <color indexed="64"/>
        </left>
        <right/>
        <top style="thin">
          <color indexed="64"/>
        </top>
        <bottom style="thin">
          <color indexed="64"/>
        </bottom>
        <vertical style="thin">
          <color indexed="64"/>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numFmt numFmtId="164"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style="thin">
          <color indexed="64"/>
        </vertical>
        <horizontal/>
      </border>
      <protection locked="0" hidden="0"/>
    </dxf>
    <dxf>
      <font>
        <b/>
        <i val="0"/>
        <strike val="0"/>
        <condense val="0"/>
        <extend val="0"/>
        <outline val="0"/>
        <shadow val="0"/>
        <u val="none"/>
        <vertAlign val="baseline"/>
        <sz val="11"/>
        <color theme="1"/>
        <name val="Calibri"/>
        <scheme val="minor"/>
      </font>
      <numFmt numFmtId="164" formatCode="#,##0.00\ &quot;€&quot;"/>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ill>
        <patternFill patternType="solid">
          <fgColor indexed="64"/>
          <bgColor theme="0" tint="-0.34998626667073579"/>
        </patternFill>
      </fill>
      <alignment horizontal="left" vertical="bottom" textRotation="0" wrapText="0" indent="2" justifyLastLine="0" shrinkToFit="0" readingOrder="0"/>
      <border diagonalUp="0" diagonalDown="0">
        <left/>
        <right style="thin">
          <color indexed="64"/>
        </right>
        <top style="thin">
          <color indexed="64"/>
        </top>
        <bottom style="thin">
          <color indexed="64"/>
        </bottom>
        <vertical style="thin">
          <color indexed="64"/>
        </vertical>
        <horizontal/>
      </border>
    </dxf>
    <dxf>
      <font>
        <b val="0"/>
        <i val="0"/>
        <strike val="0"/>
        <condense val="0"/>
        <extend val="0"/>
        <outline val="0"/>
        <shadow val="0"/>
        <u/>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top style="thin">
          <color indexed="64"/>
        </top>
      </border>
    </dxf>
    <dxf>
      <border outline="0">
        <left style="medium">
          <color indexed="64"/>
        </left>
        <right style="medium">
          <color indexed="64"/>
        </right>
        <top style="thin">
          <color indexed="64"/>
        </top>
        <bottom style="thin">
          <color indexed="64"/>
        </bottom>
      </border>
    </dxf>
    <dxf>
      <border outline="0">
        <bottom style="thin">
          <color indexed="64"/>
        </bottom>
      </border>
    </dxf>
    <dxf>
      <border diagonalUp="0" diagonalDown="0">
        <left style="thin">
          <color indexed="64"/>
        </left>
        <right style="thin">
          <color indexed="64"/>
        </right>
        <top/>
        <bottom/>
        <vertical style="thin">
          <color indexed="64"/>
        </vertical>
        <horizontal style="thin">
          <color auto="1"/>
        </horizontal>
      </border>
    </dxf>
    <dxf>
      <numFmt numFmtId="30" formatCode="@"/>
      <fill>
        <patternFill patternType="solid">
          <fgColor indexed="64"/>
          <bgColor rgb="FFFFFF99"/>
        </patternFill>
      </fill>
      <border diagonalUp="0" diagonalDown="0">
        <left style="thin">
          <color indexed="64"/>
        </left>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numFmt numFmtId="164"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theme="1"/>
        <name val="Calibri"/>
        <scheme val="minor"/>
      </font>
      <numFmt numFmtId="164" formatCode="#,##0.00\ &quot;€&quot;"/>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ill>
        <patternFill patternType="solid">
          <fgColor indexed="64"/>
          <bgColor theme="0" tint="-0.34998626667073579"/>
        </patternFill>
      </fill>
      <alignment horizontal="left" vertical="bottom" textRotation="0" wrapText="0" indent="2"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border>
    </dxf>
    <dxf>
      <border outline="0">
        <bottom style="thin">
          <color indexed="64"/>
        </bottom>
      </border>
    </dxf>
    <dxf>
      <border diagonalUp="0" diagonalDown="0">
        <left style="thin">
          <color auto="1"/>
        </left>
        <right style="thin">
          <color auto="1"/>
        </right>
        <top/>
        <bottom/>
        <vertical style="thin">
          <color auto="1"/>
        </vertical>
        <horizontal style="thin">
          <color auto="1"/>
        </horizontal>
      </border>
    </dxf>
    <dxf>
      <numFmt numFmtId="30" formatCode="@"/>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numFmt numFmtId="164"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theme="1"/>
        <name val="Calibri"/>
        <scheme val="minor"/>
      </font>
      <numFmt numFmtId="164" formatCode="#,##0.00\ &quot;€&quot;"/>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ill>
        <patternFill patternType="solid">
          <fgColor indexed="64"/>
          <bgColor theme="0" tint="-0.34998626667073579"/>
        </patternFill>
      </fill>
      <alignment horizontal="left" vertical="bottom" textRotation="0" wrapText="0" indent="2"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top style="thin">
          <color indexed="64"/>
        </top>
      </border>
    </dxf>
    <dxf>
      <border outline="0">
        <left style="thin">
          <color indexed="64"/>
        </left>
        <top style="thin">
          <color indexed="64"/>
        </top>
        <bottom style="thin">
          <color indexed="64"/>
        </bottom>
      </border>
    </dxf>
    <dxf>
      <border outline="0">
        <bottom style="thin">
          <color indexed="64"/>
        </bottom>
      </border>
    </dxf>
    <dxf>
      <numFmt numFmtId="30" formatCode="@"/>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numFmt numFmtId="164"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theme="1"/>
        <name val="Calibri"/>
        <scheme val="minor"/>
      </font>
      <numFmt numFmtId="164" formatCode="#,##0.00\ &quot;€&quot;"/>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ill>
        <patternFill patternType="solid">
          <fgColor indexed="64"/>
          <bgColor theme="0" tint="-0.34998626667073579"/>
        </patternFill>
      </fill>
      <alignment horizontal="left" vertical="bottom" textRotation="0" wrapText="0" indent="2"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top style="thin">
          <color indexed="64"/>
        </top>
      </border>
    </dxf>
    <dxf>
      <border outline="0">
        <left style="thin">
          <color indexed="64"/>
        </left>
        <top style="thin">
          <color indexed="64"/>
        </top>
        <bottom style="thin">
          <color indexed="64"/>
        </bottom>
      </border>
    </dxf>
    <dxf>
      <border outline="0">
        <bottom style="thin">
          <color indexed="64"/>
        </bottom>
      </border>
    </dxf>
    <dxf>
      <numFmt numFmtId="30" formatCode="@"/>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numFmt numFmtId="164"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theme="1"/>
        <name val="Calibri"/>
        <scheme val="minor"/>
      </font>
      <numFmt numFmtId="164" formatCode="#,##0.00\ &quot;€&quot;"/>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ill>
        <patternFill patternType="solid">
          <fgColor indexed="64"/>
          <bgColor theme="0" tint="-0.34998626667073579"/>
        </patternFill>
      </fill>
      <alignment horizontal="left" vertical="bottom" textRotation="0" wrapText="0" indent="2"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top style="thin">
          <color indexed="64"/>
        </top>
      </border>
    </dxf>
    <dxf>
      <border outline="0">
        <left style="thin">
          <color indexed="64"/>
        </left>
        <top style="thin">
          <color indexed="64"/>
        </top>
        <bottom style="thin">
          <color indexed="64"/>
        </bottom>
      </border>
    </dxf>
    <dxf>
      <border outline="0">
        <bottom style="thin">
          <color indexed="64"/>
        </bottom>
      </border>
    </dxf>
    <dxf>
      <numFmt numFmtId="30" formatCode="@"/>
      <fill>
        <patternFill patternType="solid">
          <fgColor indexed="64"/>
          <bgColor rgb="FFFFFF99"/>
        </patternFill>
      </fill>
      <border diagonalUp="0" diagonalDown="0">
        <left style="thin">
          <color indexed="64"/>
        </left>
        <right/>
        <top style="thin">
          <color indexed="64"/>
        </top>
        <bottom style="thin">
          <color indexed="64"/>
        </bottom>
        <vertical/>
        <horizontal style="thin">
          <color indexed="64"/>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numFmt numFmtId="164"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i val="0"/>
        <strike val="0"/>
        <condense val="0"/>
        <extend val="0"/>
        <outline val="0"/>
        <shadow val="0"/>
        <u val="none"/>
        <vertAlign val="baseline"/>
        <sz val="11"/>
        <color theme="1"/>
        <name val="Calibri"/>
        <scheme val="minor"/>
      </font>
      <numFmt numFmtId="164" formatCode="#,##0.00\ &quot;€&quot;"/>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ill>
        <patternFill patternType="solid">
          <fgColor indexed="64"/>
          <bgColor theme="0" tint="-0.34998626667073579"/>
        </patternFill>
      </fill>
      <alignment horizontal="left" vertical="bottom" textRotation="0" wrapText="0" indent="2"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top style="thin">
          <color indexed="64"/>
        </top>
      </border>
    </dxf>
    <dxf>
      <border diagonalUp="0" diagonalDown="0">
        <left style="thin">
          <color indexed="64"/>
        </left>
        <right style="thin">
          <color indexed="64"/>
        </right>
        <bottom style="thin">
          <color indexed="64"/>
        </bottom>
      </border>
    </dxf>
    <dxf>
      <border outline="0">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border>
        <left style="medium">
          <color auto="1"/>
        </left>
        <right style="medium">
          <color auto="1"/>
        </right>
        <top style="medium">
          <color auto="1"/>
        </top>
        <bottom style="medium">
          <color auto="1"/>
        </bottom>
      </border>
    </dxf>
    <dxf>
      <border>
        <left style="medium">
          <color auto="1"/>
        </left>
        <right style="medium">
          <color auto="1"/>
        </right>
      </border>
    </dxf>
    <dxf>
      <border>
        <left style="medium">
          <color auto="1"/>
        </left>
        <right style="medium">
          <color auto="1"/>
        </right>
      </border>
    </dxf>
  </dxfs>
  <tableStyles count="3" defaultTableStyle="TableStyleMedium2" defaultPivotStyle="PivotStyleLight16">
    <tableStyle name="Tabellenformat 1" pivot="0" count="1" xr9:uid="{00000000-0011-0000-FFFF-FFFF00000000}">
      <tableStyleElement type="wholeTable" dxfId="1080"/>
    </tableStyle>
    <tableStyle name="Tabellenformat 2" pivot="0" count="1" xr9:uid="{00000000-0011-0000-FFFF-FFFF01000000}">
      <tableStyleElement type="wholeTable" dxfId="1079"/>
    </tableStyle>
    <tableStyle name="Tabellenformat 3" pivot="0" count="1" xr9:uid="{00000000-0011-0000-FFFF-FFFF02000000}">
      <tableStyleElement type="wholeTable" dxfId="1078"/>
    </tableStyle>
  </tableStyles>
  <colors>
    <mruColors>
      <color rgb="FFFFFF99"/>
      <color rgb="FF99FF66"/>
      <color rgb="FF99FFCC"/>
      <color rgb="FF99FF99"/>
      <color rgb="FFFFFFCC"/>
      <color rgb="FF33CC33"/>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EHB_NetzR_PhSch_KapR_Sichb_bnbm_&#167;5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BK8-4\Desktop\Erhebungsbogen%20Kapazit&#228;tsreserve_Sicherheitsbereitschaf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sheetName val="Kostenübersicht"/>
      <sheetName val="Plankosten Netzreserve"/>
      <sheetName val="Istkosten Netzreserve"/>
      <sheetName val="Nachweise Arbeitsk. Netzreserve"/>
      <sheetName val="Nachweise Wiederhk. Netzreserve"/>
      <sheetName val="Plankosten rPhasenschieber"/>
      <sheetName val="Istkosten rPhasenschieber"/>
      <sheetName val="Umrüstungskosten rPhasens."/>
      <sheetName val="Nachweise Arbeitsk. rPhasens."/>
      <sheetName val="Nachweise Wiederhk. rPhasens"/>
      <sheetName val="Plankosten § 52 KVBG-Kraftwe"/>
      <sheetName val="Istkosten § 52 KVBG-Kraftwerke"/>
      <sheetName val="Nachweise Arbeitsk. § 52 KVBG"/>
      <sheetName val="Nachweise Wiederhk. § 52 KVBG"/>
      <sheetName val="Plankosten Kapazitätsreserve"/>
      <sheetName val="Istkosten Kapazitätsreserve"/>
      <sheetName val="Plankosten Sicherheitsbereit."/>
      <sheetName val="Istkosten Sicherheitsbereit."/>
      <sheetName val="Plankosten bes.netzt.Betriebsm."/>
      <sheetName val="Istkosten bes.netzt.Betriebsm."/>
      <sheetName v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39">
          <cell r="C39" t="str">
            <v>Zuschlagsnummer</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apazitätsreserve_Plan"/>
      <sheetName val="Sicherheitsbereitschaft_Plan"/>
      <sheetName val="Kapazitätsreserve_Regkonto"/>
      <sheetName val="Sicherheitsbereitschaft_RegKont"/>
      <sheetName val="Hilfstabelle Kapazitätsreserve"/>
      <sheetName val="Hilfstabelle Sicherheitsbereits"/>
    </sheetNames>
    <sheetDataSet>
      <sheetData sheetId="0" refreshError="1"/>
      <sheetData sheetId="1" refreshError="1"/>
      <sheetData sheetId="2" refreshError="1"/>
      <sheetData sheetId="3" refreshError="1"/>
      <sheetData sheetId="4"/>
      <sheetData sheetId="5"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00000000}" name="Tabelle25" displayName="Tabelle25" ref="B26:D31" headerRowCount="0" totalsRowShown="0" headerRowDxfId="1077" headerRowBorderDxfId="1076" tableBorderDxfId="1075" totalsRowBorderDxfId="1074">
  <tableColumns count="3">
    <tableColumn id="1" xr3:uid="{00000000-0010-0000-0000-000001000000}" name="Spalte1" headerRowDxfId="1073" dataDxfId="1072"/>
    <tableColumn id="2" xr3:uid="{00000000-0010-0000-0000-000002000000}" name="Spalte2" headerRowDxfId="1071" dataDxfId="1070">
      <calculatedColumnFormula>SUM(C28:C31)</calculatedColumnFormula>
    </tableColumn>
    <tableColumn id="3" xr3:uid="{00000000-0010-0000-0000-000003000000}" name="Spalte3" headerRowDxfId="1069" dataDxfId="1068"/>
  </tableColumns>
  <tableStyleInfo showFirstColumn="0" showLastColumn="0" showRowStripes="0"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09000000}" name="Tabelle2536" displayName="Tabelle2536" ref="B224:D229" headerRowCount="0" totalsRowShown="0" headerRowDxfId="990" headerRowBorderDxfId="989" tableBorderDxfId="988" totalsRowBorderDxfId="987">
  <tableColumns count="3">
    <tableColumn id="1" xr3:uid="{00000000-0010-0000-0900-000001000000}" name="Spalte1" headerRowDxfId="986" dataDxfId="985"/>
    <tableColumn id="2" xr3:uid="{00000000-0010-0000-0900-000002000000}" name="Spalte2" headerRowDxfId="984" dataDxfId="983">
      <calculatedColumnFormula>SUM(C226:C229)</calculatedColumnFormula>
    </tableColumn>
    <tableColumn id="3" xr3:uid="{00000000-0010-0000-0900-000003000000}" name="Spalte3" headerRowDxfId="982" dataDxfId="981"/>
  </tableColumns>
  <tableStyleInfo name="TableStyleMedium15"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A000000}" name="Tabelle15" displayName="Tabelle15" ref="A5:H47" headerRowCount="0" totalsRowShown="0" headerRowDxfId="980" dataDxfId="978" headerRowBorderDxfId="979" tableBorderDxfId="977">
  <tableColumns count="8">
    <tableColumn id="1" xr3:uid="{00000000-0010-0000-0A00-000001000000}" name="Spalte1" headerRowDxfId="976" dataDxfId="975"/>
    <tableColumn id="2" xr3:uid="{00000000-0010-0000-0A00-000002000000}" name="Spalte2" headerRowDxfId="974" dataDxfId="973"/>
    <tableColumn id="3" xr3:uid="{00000000-0010-0000-0A00-000003000000}" name="Spalte3" headerRowDxfId="972" dataDxfId="971"/>
    <tableColumn id="4" xr3:uid="{00000000-0010-0000-0A00-000004000000}" name="Spalte4" headerRowDxfId="970" dataDxfId="969"/>
    <tableColumn id="5" xr3:uid="{00000000-0010-0000-0A00-000005000000}" name="Spalte5" headerRowDxfId="968" dataDxfId="967"/>
    <tableColumn id="6" xr3:uid="{00000000-0010-0000-0A00-000006000000}" name="Spalte6" headerRowDxfId="966" dataDxfId="965"/>
    <tableColumn id="7" xr3:uid="{00000000-0010-0000-0A00-000007000000}" name="Spalte7" headerRowDxfId="964" dataDxfId="963"/>
    <tableColumn id="8" xr3:uid="{00000000-0010-0000-0A00-000008000000}" name="Spalte8" headerRowDxfId="962" dataDxfId="961"/>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B000000}" name="Tabelle16" displayName="Tabelle16" ref="A49:H91" headerRowCount="0" totalsRowShown="0" headerRowDxfId="960" dataDxfId="958" headerRowBorderDxfId="959" tableBorderDxfId="957">
  <tableColumns count="8">
    <tableColumn id="1" xr3:uid="{00000000-0010-0000-0B00-000001000000}" name="Spalte1" headerRowDxfId="956" dataDxfId="955"/>
    <tableColumn id="2" xr3:uid="{00000000-0010-0000-0B00-000002000000}" name="Spalte2" headerRowDxfId="954" dataDxfId="953"/>
    <tableColumn id="3" xr3:uid="{00000000-0010-0000-0B00-000003000000}" name="Spalte3" headerRowDxfId="952" dataDxfId="951"/>
    <tableColumn id="4" xr3:uid="{00000000-0010-0000-0B00-000004000000}" name="Spalte4" headerRowDxfId="950" dataDxfId="949"/>
    <tableColumn id="5" xr3:uid="{00000000-0010-0000-0B00-000005000000}" name="Spalte5" headerRowDxfId="948" dataDxfId="947"/>
    <tableColumn id="6" xr3:uid="{00000000-0010-0000-0B00-000006000000}" name="Spalte6" headerRowDxfId="946" dataDxfId="945"/>
    <tableColumn id="7" xr3:uid="{00000000-0010-0000-0B00-000007000000}" name="Spalte7" headerRowDxfId="944" dataDxfId="943"/>
    <tableColumn id="8" xr3:uid="{00000000-0010-0000-0B00-000008000000}" name="Spalte8" headerRowDxfId="942" dataDxfId="941"/>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C000000}" name="Tabelle17" displayName="Tabelle17" ref="A93:H135" headerRowCount="0" totalsRowShown="0" headerRowDxfId="940" dataDxfId="938" headerRowBorderDxfId="939" tableBorderDxfId="937">
  <tableColumns count="8">
    <tableColumn id="1" xr3:uid="{00000000-0010-0000-0C00-000001000000}" name="Spalte1" headerRowDxfId="936" dataDxfId="935"/>
    <tableColumn id="2" xr3:uid="{00000000-0010-0000-0C00-000002000000}" name="Spalte2" headerRowDxfId="934" dataDxfId="933"/>
    <tableColumn id="3" xr3:uid="{00000000-0010-0000-0C00-000003000000}" name="Spalte3" headerRowDxfId="932" dataDxfId="931"/>
    <tableColumn id="4" xr3:uid="{00000000-0010-0000-0C00-000004000000}" name="Spalte4" headerRowDxfId="930" dataDxfId="929"/>
    <tableColumn id="5" xr3:uid="{00000000-0010-0000-0C00-000005000000}" name="Spalte5" headerRowDxfId="928" dataDxfId="927"/>
    <tableColumn id="6" xr3:uid="{00000000-0010-0000-0C00-000006000000}" name="Spalte6" headerRowDxfId="926" dataDxfId="925"/>
    <tableColumn id="7" xr3:uid="{00000000-0010-0000-0C00-000007000000}" name="Spalte7" headerRowDxfId="924" dataDxfId="923"/>
    <tableColumn id="8" xr3:uid="{00000000-0010-0000-0C00-000008000000}" name="Spalte8" headerRowDxfId="922" dataDxfId="921"/>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D000000}" name="Tabelle18" displayName="Tabelle18" ref="A137:H179" headerRowCount="0" totalsRowShown="0" headerRowDxfId="920" dataDxfId="918" headerRowBorderDxfId="919" tableBorderDxfId="917">
  <tableColumns count="8">
    <tableColumn id="1" xr3:uid="{00000000-0010-0000-0D00-000001000000}" name="Spalte1" headerRowDxfId="916" dataDxfId="915"/>
    <tableColumn id="2" xr3:uid="{00000000-0010-0000-0D00-000002000000}" name="Spalte2" headerRowDxfId="914" dataDxfId="913"/>
    <tableColumn id="3" xr3:uid="{00000000-0010-0000-0D00-000003000000}" name="Spalte3" headerRowDxfId="912" dataDxfId="911"/>
    <tableColumn id="4" xr3:uid="{00000000-0010-0000-0D00-000004000000}" name="Spalte4" headerRowDxfId="910" dataDxfId="909"/>
    <tableColumn id="5" xr3:uid="{00000000-0010-0000-0D00-000005000000}" name="Spalte5" headerRowDxfId="908" dataDxfId="907"/>
    <tableColumn id="6" xr3:uid="{00000000-0010-0000-0D00-000006000000}" name="Spalte6" headerRowDxfId="906" dataDxfId="905"/>
    <tableColumn id="7" xr3:uid="{00000000-0010-0000-0D00-000007000000}" name="Spalte7" headerRowDxfId="904" dataDxfId="903"/>
    <tableColumn id="8" xr3:uid="{00000000-0010-0000-0D00-000008000000}" name="Spalte8" headerRowDxfId="902" dataDxfId="901"/>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0E000000}" name="Tabelle19" displayName="Tabelle19" ref="A181:H223" headerRowCount="0" totalsRowShown="0" headerRowDxfId="900" dataDxfId="898" headerRowBorderDxfId="899" tableBorderDxfId="897">
  <tableColumns count="8">
    <tableColumn id="1" xr3:uid="{00000000-0010-0000-0E00-000001000000}" name="Spalte1" headerRowDxfId="896" dataDxfId="895"/>
    <tableColumn id="2" xr3:uid="{00000000-0010-0000-0E00-000002000000}" name="Spalte2" headerRowDxfId="894" dataDxfId="893"/>
    <tableColumn id="3" xr3:uid="{00000000-0010-0000-0E00-000003000000}" name="Spalte3" headerRowDxfId="892" dataDxfId="891"/>
    <tableColumn id="4" xr3:uid="{00000000-0010-0000-0E00-000004000000}" name="Spalte4" headerRowDxfId="890" dataDxfId="889"/>
    <tableColumn id="5" xr3:uid="{00000000-0010-0000-0E00-000005000000}" name="Spalte5" headerRowDxfId="888" dataDxfId="887"/>
    <tableColumn id="6" xr3:uid="{00000000-0010-0000-0E00-000006000000}" name="Spalte6" headerRowDxfId="886" dataDxfId="885"/>
    <tableColumn id="7" xr3:uid="{00000000-0010-0000-0E00-000007000000}" name="Spalte7" headerRowDxfId="884" dataDxfId="883"/>
    <tableColumn id="8" xr3:uid="{00000000-0010-0000-0E00-000008000000}" name="Spalte8" headerRowDxfId="882" dataDxfId="881"/>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0F000000}" name="Tabelle20" displayName="Tabelle20" ref="A225:H267" headerRowCount="0" totalsRowShown="0" headerRowDxfId="880" dataDxfId="878" headerRowBorderDxfId="879" tableBorderDxfId="877">
  <tableColumns count="8">
    <tableColumn id="1" xr3:uid="{00000000-0010-0000-0F00-000001000000}" name="Spalte1" headerRowDxfId="876" dataDxfId="875"/>
    <tableColumn id="2" xr3:uid="{00000000-0010-0000-0F00-000002000000}" name="Spalte2" headerRowDxfId="874" dataDxfId="873"/>
    <tableColumn id="3" xr3:uid="{00000000-0010-0000-0F00-000003000000}" name="Spalte3" headerRowDxfId="872" dataDxfId="871"/>
    <tableColumn id="4" xr3:uid="{00000000-0010-0000-0F00-000004000000}" name="Spalte4" headerRowDxfId="870" dataDxfId="869"/>
    <tableColumn id="5" xr3:uid="{00000000-0010-0000-0F00-000005000000}" name="Spalte5" headerRowDxfId="868" dataDxfId="867"/>
    <tableColumn id="6" xr3:uid="{00000000-0010-0000-0F00-000006000000}" name="Spalte6" headerRowDxfId="866" dataDxfId="865"/>
    <tableColumn id="7" xr3:uid="{00000000-0010-0000-0F00-000007000000}" name="Spalte7" headerRowDxfId="864" dataDxfId="863"/>
    <tableColumn id="8" xr3:uid="{00000000-0010-0000-0F00-000008000000}" name="Spalte8" headerRowDxfId="862" dataDxfId="861"/>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0000000}" name="Tabelle21" displayName="Tabelle21" ref="A269:H311" headerRowCount="0" totalsRowShown="0" headerRowDxfId="860" dataDxfId="858" headerRowBorderDxfId="859" tableBorderDxfId="857">
  <tableColumns count="8">
    <tableColumn id="1" xr3:uid="{00000000-0010-0000-1000-000001000000}" name="Spalte1" headerRowDxfId="856" dataDxfId="855"/>
    <tableColumn id="2" xr3:uid="{00000000-0010-0000-1000-000002000000}" name="Spalte2" headerRowDxfId="854" dataDxfId="853"/>
    <tableColumn id="3" xr3:uid="{00000000-0010-0000-1000-000003000000}" name="Spalte3" headerRowDxfId="852" dataDxfId="851"/>
    <tableColumn id="4" xr3:uid="{00000000-0010-0000-1000-000004000000}" name="Spalte4" headerRowDxfId="850" dataDxfId="849"/>
    <tableColumn id="5" xr3:uid="{00000000-0010-0000-1000-000005000000}" name="Spalte5" headerRowDxfId="848" dataDxfId="847"/>
    <tableColumn id="6" xr3:uid="{00000000-0010-0000-1000-000006000000}" name="Spalte6" headerRowDxfId="846" dataDxfId="845"/>
    <tableColumn id="7" xr3:uid="{00000000-0010-0000-1000-000007000000}" name="Spalte7" headerRowDxfId="844" dataDxfId="843"/>
    <tableColumn id="8" xr3:uid="{00000000-0010-0000-1000-000008000000}" name="Spalte8" headerRowDxfId="842" dataDxfId="841"/>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1000000}" name="Tabelle22" displayName="Tabelle22" ref="A313:H355" headerRowCount="0" totalsRowShown="0" headerRowDxfId="840" dataDxfId="838" headerRowBorderDxfId="839" tableBorderDxfId="837">
  <tableColumns count="8">
    <tableColumn id="1" xr3:uid="{00000000-0010-0000-1100-000001000000}" name="Spalte1" headerRowDxfId="836" dataDxfId="835"/>
    <tableColumn id="2" xr3:uid="{00000000-0010-0000-1100-000002000000}" name="Spalte2" headerRowDxfId="834" dataDxfId="833"/>
    <tableColumn id="3" xr3:uid="{00000000-0010-0000-1100-000003000000}" name="Spalte3" headerRowDxfId="832" dataDxfId="831"/>
    <tableColumn id="4" xr3:uid="{00000000-0010-0000-1100-000004000000}" name="Spalte4" headerRowDxfId="830" dataDxfId="829"/>
    <tableColumn id="5" xr3:uid="{00000000-0010-0000-1100-000005000000}" name="Spalte5" headerRowDxfId="828" dataDxfId="827"/>
    <tableColumn id="6" xr3:uid="{00000000-0010-0000-1100-000006000000}" name="Spalte6" headerRowDxfId="826" dataDxfId="825"/>
    <tableColumn id="7" xr3:uid="{00000000-0010-0000-1100-000007000000}" name="Spalte7" headerRowDxfId="824" dataDxfId="823"/>
    <tableColumn id="8" xr3:uid="{00000000-0010-0000-1100-000008000000}" name="Spalte8" headerRowDxfId="822" dataDxfId="821"/>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2000000}" name="Tabelle23" displayName="Tabelle23" ref="A357:H399" headerRowCount="0" totalsRowShown="0" headerRowDxfId="820" dataDxfId="818" headerRowBorderDxfId="819" tableBorderDxfId="817">
  <tableColumns count="8">
    <tableColumn id="1" xr3:uid="{00000000-0010-0000-1200-000001000000}" name="Spalte1" headerRowDxfId="816" dataDxfId="815"/>
    <tableColumn id="2" xr3:uid="{00000000-0010-0000-1200-000002000000}" name="Spalte2" headerRowDxfId="814" dataDxfId="813"/>
    <tableColumn id="3" xr3:uid="{00000000-0010-0000-1200-000003000000}" name="Spalte3" headerRowDxfId="812" dataDxfId="811"/>
    <tableColumn id="4" xr3:uid="{00000000-0010-0000-1200-000004000000}" name="Spalte4" headerRowDxfId="810" dataDxfId="809"/>
    <tableColumn id="5" xr3:uid="{00000000-0010-0000-1200-000005000000}" name="Spalte5" headerRowDxfId="808" dataDxfId="807"/>
    <tableColumn id="6" xr3:uid="{00000000-0010-0000-1200-000006000000}" name="Spalte6" headerRowDxfId="806" dataDxfId="805"/>
    <tableColumn id="7" xr3:uid="{00000000-0010-0000-1200-000007000000}" name="Spalte7" headerRowDxfId="804" dataDxfId="803"/>
    <tableColumn id="8" xr3:uid="{00000000-0010-0000-1200-000008000000}" name="Spalte8" headerRowDxfId="802" dataDxfId="801"/>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01000000}" name="Tabelle27" displayName="Tabelle27" ref="B64:D86" headerRowCount="0" totalsRowShown="0" headerRowBorderDxfId="1067" tableBorderDxfId="1066" totalsRowBorderDxfId="1065">
  <tableColumns count="3">
    <tableColumn id="1" xr3:uid="{00000000-0010-0000-0100-000001000000}" name="Spalte1" headerRowDxfId="1064" dataDxfId="1063"/>
    <tableColumn id="2" xr3:uid="{00000000-0010-0000-0100-000002000000}" name="Spalte2" headerRowDxfId="1062" dataDxfId="1061"/>
    <tableColumn id="3" xr3:uid="{00000000-0010-0000-0100-000003000000}" name="Spalte3" headerRowDxfId="1060" dataDxfId="1059"/>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3000000}" name="Tabelle24" displayName="Tabelle24" ref="A401:H443" headerRowCount="0" totalsRowShown="0" headerRowDxfId="800" dataDxfId="798" headerRowBorderDxfId="799" tableBorderDxfId="797">
  <tableColumns count="8">
    <tableColumn id="1" xr3:uid="{00000000-0010-0000-1300-000001000000}" name="Spalte1" headerRowDxfId="796" dataDxfId="795"/>
    <tableColumn id="2" xr3:uid="{00000000-0010-0000-1300-000002000000}" name="Spalte2" headerRowDxfId="794" dataDxfId="793"/>
    <tableColumn id="3" xr3:uid="{00000000-0010-0000-1300-000003000000}" name="Spalte3" headerRowDxfId="792" dataDxfId="791"/>
    <tableColumn id="4" xr3:uid="{00000000-0010-0000-1300-000004000000}" name="Spalte4" headerRowDxfId="790" dataDxfId="789"/>
    <tableColumn id="5" xr3:uid="{00000000-0010-0000-1300-000005000000}" name="Spalte5" headerRowDxfId="788" dataDxfId="787"/>
    <tableColumn id="6" xr3:uid="{00000000-0010-0000-1300-000006000000}" name="Spalte6" headerRowDxfId="786" dataDxfId="785"/>
    <tableColumn id="7" xr3:uid="{00000000-0010-0000-1300-000007000000}" name="Spalte7" headerRowDxfId="784" dataDxfId="783"/>
    <tableColumn id="8" xr3:uid="{00000000-0010-0000-1300-000008000000}" name="Spalte8" headerRowDxfId="782" dataDxfId="781"/>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14000000}" name="Tabelle11" displayName="Tabelle11" ref="A843:G885" headerRowCount="0" totalsRowShown="0" headerRowDxfId="780" dataDxfId="778" headerRowBorderDxfId="779" tableBorderDxfId="777">
  <tableColumns count="7">
    <tableColumn id="1" xr3:uid="{00000000-0010-0000-1400-000001000000}" name="Spalte1" headerRowDxfId="776" dataDxfId="775"/>
    <tableColumn id="2" xr3:uid="{00000000-0010-0000-1400-000002000000}" name="Spalte2" headerRowDxfId="774" dataDxfId="773"/>
    <tableColumn id="3" xr3:uid="{00000000-0010-0000-1400-000003000000}" name="Spalte3" headerRowDxfId="772" dataDxfId="771"/>
    <tableColumn id="4" xr3:uid="{00000000-0010-0000-1400-000004000000}" name="Spalte4" headerRowDxfId="770" dataDxfId="769"/>
    <tableColumn id="5" xr3:uid="{00000000-0010-0000-1400-000005000000}" name="Spalte5" headerRowDxfId="768" dataDxfId="767"/>
    <tableColumn id="6" xr3:uid="{00000000-0010-0000-1400-000006000000}" name="Spalte6" headerRowDxfId="766" dataDxfId="765"/>
    <tableColumn id="7" xr3:uid="{00000000-0010-0000-1400-000007000000}" name="Spalte7" headerRowDxfId="764" dataDxfId="763"/>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15000000}" name="Tabelle14" displayName="Tabelle14" ref="A667:G709" headerRowCount="0" totalsRowShown="0" headerRowDxfId="762" dataDxfId="760" headerRowBorderDxfId="761" tableBorderDxfId="759">
  <tableColumns count="7">
    <tableColumn id="1" xr3:uid="{00000000-0010-0000-1500-000001000000}" name="Spalte1" headerRowDxfId="758" dataDxfId="757"/>
    <tableColumn id="2" xr3:uid="{00000000-0010-0000-1500-000002000000}" name="Spalte2" headerRowDxfId="756" dataDxfId="755"/>
    <tableColumn id="3" xr3:uid="{00000000-0010-0000-1500-000003000000}" name="Spalte3" headerRowDxfId="754" dataDxfId="753"/>
    <tableColumn id="4" xr3:uid="{00000000-0010-0000-1500-000004000000}" name="Spalte4" headerRowDxfId="752" dataDxfId="751"/>
    <tableColumn id="5" xr3:uid="{00000000-0010-0000-1500-000005000000}" name="Spalte5" headerRowDxfId="750" dataDxfId="749"/>
    <tableColumn id="6" xr3:uid="{00000000-0010-0000-1500-000006000000}" name="Spalte6" headerRowDxfId="748" dataDxfId="747"/>
    <tableColumn id="7" xr3:uid="{00000000-0010-0000-1500-000007000000}" name="Spalte7" headerRowDxfId="746" dataDxfId="745"/>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16000000}" name="Tabelle10" displayName="Tabelle10" ref="A799:G841" headerRowCount="0" totalsRowShown="0" headerRowDxfId="744" dataDxfId="742" headerRowBorderDxfId="743" tableBorderDxfId="741">
  <tableColumns count="7">
    <tableColumn id="1" xr3:uid="{00000000-0010-0000-1600-000001000000}" name="Spalte1" headerRowDxfId="740" dataDxfId="739"/>
    <tableColumn id="2" xr3:uid="{00000000-0010-0000-1600-000002000000}" name="Spalte2" headerRowDxfId="738" dataDxfId="737"/>
    <tableColumn id="3" xr3:uid="{00000000-0010-0000-1600-000003000000}" name="Spalte3" headerRowDxfId="736" dataDxfId="735"/>
    <tableColumn id="4" xr3:uid="{00000000-0010-0000-1600-000004000000}" name="Spalte4" headerRowDxfId="734" dataDxfId="733"/>
    <tableColumn id="5" xr3:uid="{00000000-0010-0000-1600-000005000000}" name="Spalte5" headerRowDxfId="732" dataDxfId="731"/>
    <tableColumn id="6" xr3:uid="{00000000-0010-0000-1600-000006000000}" name="Spalte6" headerRowDxfId="730" dataDxfId="729"/>
    <tableColumn id="7" xr3:uid="{00000000-0010-0000-1600-000007000000}" name="Spalte7" headerRowDxfId="728" dataDxfId="727"/>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17000000}" name="Tabelle9" displayName="Tabelle9" ref="A755:G797" headerRowCount="0" totalsRowShown="0" headerRowDxfId="726" dataDxfId="724" headerRowBorderDxfId="725" tableBorderDxfId="723">
  <tableColumns count="7">
    <tableColumn id="1" xr3:uid="{00000000-0010-0000-1700-000001000000}" name="Spalte1" headerRowDxfId="722" dataDxfId="721"/>
    <tableColumn id="2" xr3:uid="{00000000-0010-0000-1700-000002000000}" name="Spalte2" headerRowDxfId="720" dataDxfId="719"/>
    <tableColumn id="3" xr3:uid="{00000000-0010-0000-1700-000003000000}" name="Spalte3" headerRowDxfId="718" dataDxfId="717"/>
    <tableColumn id="4" xr3:uid="{00000000-0010-0000-1700-000004000000}" name="Spalte4" headerRowDxfId="716" dataDxfId="715"/>
    <tableColumn id="5" xr3:uid="{00000000-0010-0000-1700-000005000000}" name="Spalte5" headerRowDxfId="714" dataDxfId="713"/>
    <tableColumn id="6" xr3:uid="{00000000-0010-0000-1700-000006000000}" name="Spalte6" headerRowDxfId="712" dataDxfId="711"/>
    <tableColumn id="7" xr3:uid="{00000000-0010-0000-1700-000007000000}" name="Spalte7" headerRowDxfId="710" dataDxfId="709"/>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18000000}" name="Tabelle8" displayName="Tabelle8" ref="A711:G753" headerRowCount="0" totalsRowShown="0" headerRowDxfId="708" dataDxfId="706" headerRowBorderDxfId="707" tableBorderDxfId="705">
  <tableColumns count="7">
    <tableColumn id="1" xr3:uid="{00000000-0010-0000-1800-000001000000}" name="Spalte1" headerRowDxfId="704" dataDxfId="703"/>
    <tableColumn id="2" xr3:uid="{00000000-0010-0000-1800-000002000000}" name="Spalte2" headerRowDxfId="702" dataDxfId="701"/>
    <tableColumn id="3" xr3:uid="{00000000-0010-0000-1800-000003000000}" name="Spalte3" headerRowDxfId="700" dataDxfId="699"/>
    <tableColumn id="4" xr3:uid="{00000000-0010-0000-1800-000004000000}" name="Spalte4" headerRowDxfId="698" dataDxfId="697"/>
    <tableColumn id="5" xr3:uid="{00000000-0010-0000-1800-000005000000}" name="Spalte5" headerRowDxfId="696" dataDxfId="695"/>
    <tableColumn id="6" xr3:uid="{00000000-0010-0000-1800-000006000000}" name="Spalte6" headerRowDxfId="694" dataDxfId="693"/>
    <tableColumn id="7" xr3:uid="{00000000-0010-0000-1800-000007000000}" name="Spalte7" headerRowDxfId="692" dataDxfId="691"/>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19000000}" name="Tabelle7" displayName="Tabelle7" ref="A623:G665" headerRowCount="0" totalsRowShown="0" headerRowDxfId="690" dataDxfId="688" headerRowBorderDxfId="689" tableBorderDxfId="687">
  <tableColumns count="7">
    <tableColumn id="1" xr3:uid="{00000000-0010-0000-1900-000001000000}" name="Spalte1" headerRowDxfId="686" dataDxfId="685"/>
    <tableColumn id="2" xr3:uid="{00000000-0010-0000-1900-000002000000}" name="Spalte2" headerRowDxfId="684" dataDxfId="683"/>
    <tableColumn id="3" xr3:uid="{00000000-0010-0000-1900-000003000000}" name="Spalte3" headerRowDxfId="682" dataDxfId="681"/>
    <tableColumn id="4" xr3:uid="{00000000-0010-0000-1900-000004000000}" name="Spalte4" headerRowDxfId="680" dataDxfId="679"/>
    <tableColumn id="5" xr3:uid="{00000000-0010-0000-1900-000005000000}" name="Spalte5" headerRowDxfId="678" dataDxfId="677"/>
    <tableColumn id="6" xr3:uid="{00000000-0010-0000-1900-000006000000}" name="Spalte6" headerRowDxfId="676" dataDxfId="675"/>
    <tableColumn id="7" xr3:uid="{00000000-0010-0000-1900-000007000000}" name="Spalte7" headerRowDxfId="674" dataDxfId="673"/>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1A000000}" name="Tabelle6" displayName="Tabelle6" ref="A579:G621" headerRowCount="0" totalsRowShown="0" headerRowDxfId="672" dataDxfId="670" headerRowBorderDxfId="671" tableBorderDxfId="669">
  <tableColumns count="7">
    <tableColumn id="1" xr3:uid="{00000000-0010-0000-1A00-000001000000}" name="Spalte1" headerRowDxfId="668" dataDxfId="667"/>
    <tableColumn id="2" xr3:uid="{00000000-0010-0000-1A00-000002000000}" name="Spalte2" headerRowDxfId="666" dataDxfId="665"/>
    <tableColumn id="3" xr3:uid="{00000000-0010-0000-1A00-000003000000}" name="Spalte3" headerRowDxfId="664" dataDxfId="663"/>
    <tableColumn id="4" xr3:uid="{00000000-0010-0000-1A00-000004000000}" name="Spalte4" headerRowDxfId="662" dataDxfId="661"/>
    <tableColumn id="5" xr3:uid="{00000000-0010-0000-1A00-000005000000}" name="Spalte5" headerRowDxfId="660" dataDxfId="659"/>
    <tableColumn id="6" xr3:uid="{00000000-0010-0000-1A00-000006000000}" name="Spalte6" headerRowDxfId="658" dataDxfId="657"/>
    <tableColumn id="7" xr3:uid="{00000000-0010-0000-1A00-000007000000}" name="Spalte7" headerRowDxfId="656" dataDxfId="655"/>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1B000000}" name="Tabelle5" displayName="Tabelle5" ref="A535:G577" headerRowCount="0" totalsRowShown="0" headerRowDxfId="654" dataDxfId="652" headerRowBorderDxfId="653" tableBorderDxfId="651">
  <tableColumns count="7">
    <tableColumn id="1" xr3:uid="{00000000-0010-0000-1B00-000001000000}" name="Spalte1" headerRowDxfId="650" dataDxfId="649"/>
    <tableColumn id="2" xr3:uid="{00000000-0010-0000-1B00-000002000000}" name="Spalte2" headerRowDxfId="648" dataDxfId="647"/>
    <tableColumn id="3" xr3:uid="{00000000-0010-0000-1B00-000003000000}" name="Spalte3" headerRowDxfId="646" dataDxfId="645"/>
    <tableColumn id="4" xr3:uid="{00000000-0010-0000-1B00-000004000000}" name="Spalte4" headerRowDxfId="644" dataDxfId="643"/>
    <tableColumn id="5" xr3:uid="{00000000-0010-0000-1B00-000005000000}" name="Spalte5" headerRowDxfId="642" dataDxfId="641"/>
    <tableColumn id="6" xr3:uid="{00000000-0010-0000-1B00-000006000000}" name="Spalte6" headerRowDxfId="640" dataDxfId="639"/>
    <tableColumn id="7" xr3:uid="{00000000-0010-0000-1B00-000007000000}" name="Spalte7" headerRowDxfId="638" dataDxfId="637"/>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1C000000}" name="Tabelle4" displayName="Tabelle4" ref="A491:G533" headerRowCount="0" totalsRowShown="0" headerRowDxfId="636" dataDxfId="634" headerRowBorderDxfId="635" tableBorderDxfId="633">
  <tableColumns count="7">
    <tableColumn id="1" xr3:uid="{00000000-0010-0000-1C00-000001000000}" name="Spalte1" headerRowDxfId="632" dataDxfId="631"/>
    <tableColumn id="2" xr3:uid="{00000000-0010-0000-1C00-000002000000}" name="Spalte2" headerRowDxfId="630" dataDxfId="629"/>
    <tableColumn id="3" xr3:uid="{00000000-0010-0000-1C00-000003000000}" name="Spalte3" headerRowDxfId="628" dataDxfId="627"/>
    <tableColumn id="4" xr3:uid="{00000000-0010-0000-1C00-000004000000}" name="Spalte4" headerRowDxfId="626" dataDxfId="625"/>
    <tableColumn id="5" xr3:uid="{00000000-0010-0000-1C00-000005000000}" name="Spalte5" headerRowDxfId="624" dataDxfId="623"/>
    <tableColumn id="6" xr3:uid="{00000000-0010-0000-1C00-000006000000}" name="Spalte6" headerRowDxfId="622" dataDxfId="621"/>
    <tableColumn id="7" xr3:uid="{00000000-0010-0000-1C00-000007000000}" name="Spalte7" headerRowDxfId="620" dataDxfId="619"/>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02000000}" name="Tabelle30" displayName="Tabelle30" ref="B128:D152" headerRowCount="0" totalsRowShown="0" headerRowBorderDxfId="1058" tableBorderDxfId="1057" totalsRowBorderDxfId="1056">
  <tableColumns count="3">
    <tableColumn id="1" xr3:uid="{00000000-0010-0000-0200-000001000000}" name="Spalte1" headerRowDxfId="1055" dataDxfId="1054"/>
    <tableColumn id="2" xr3:uid="{00000000-0010-0000-0200-000002000000}" name="Spalte2" headerRowDxfId="1053" dataDxfId="1052"/>
    <tableColumn id="3" xr3:uid="{00000000-0010-0000-0200-000003000000}" name="Spalte3" headerRowDxfId="1051" dataDxfId="1050"/>
  </tableColumns>
  <tableStyleInfo name="TableStyleMedium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1D000000}" name="Tabelle3" displayName="Tabelle3" ref="A447:G489" headerRowCount="0" totalsRowShown="0" headerRowDxfId="618" dataDxfId="616" headerRowBorderDxfId="617" tableBorderDxfId="615">
  <tableColumns count="7">
    <tableColumn id="1" xr3:uid="{00000000-0010-0000-1D00-000001000000}" name="Spalte1" headerRowDxfId="614" dataDxfId="613"/>
    <tableColumn id="2" xr3:uid="{00000000-0010-0000-1D00-000002000000}" name="Spalte2" headerRowDxfId="612" dataDxfId="611"/>
    <tableColumn id="3" xr3:uid="{00000000-0010-0000-1D00-000003000000}" name="Spalte3" headerRowDxfId="610" dataDxfId="609"/>
    <tableColumn id="4" xr3:uid="{00000000-0010-0000-1D00-000004000000}" name="Spalte4" headerRowDxfId="608" dataDxfId="607"/>
    <tableColumn id="5" xr3:uid="{00000000-0010-0000-1D00-000005000000}" name="Spalte5" headerRowDxfId="606" dataDxfId="605"/>
    <tableColumn id="6" xr3:uid="{00000000-0010-0000-1D00-000006000000}" name="Spalte6" headerRowDxfId="604" dataDxfId="603"/>
    <tableColumn id="7" xr3:uid="{00000000-0010-0000-1D00-000007000000}" name="Spalte7" headerRowDxfId="602" dataDxfId="601"/>
  </tableColumns>
  <tableStyleInfo name="TableStyleMedium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000000-000C-0000-FFFF-FFFF1E000000}" name="Tabelle1563" displayName="Tabelle1563" ref="A6:I48" headerRowCount="0" totalsRowShown="0" headerRowDxfId="600" dataDxfId="598" headerRowBorderDxfId="599" tableBorderDxfId="597" totalsRowBorderDxfId="596">
  <tableColumns count="9">
    <tableColumn id="1" xr3:uid="{00000000-0010-0000-1E00-000001000000}" name="Spalte1" headerRowDxfId="595" dataDxfId="594"/>
    <tableColumn id="2" xr3:uid="{00000000-0010-0000-1E00-000002000000}" name="Spalte2" headerRowDxfId="593" dataDxfId="592"/>
    <tableColumn id="3" xr3:uid="{00000000-0010-0000-1E00-000003000000}" name="Spalte3" headerRowDxfId="591" dataDxfId="590"/>
    <tableColumn id="4" xr3:uid="{00000000-0010-0000-1E00-000004000000}" name="Spalte4" headerRowDxfId="589" dataDxfId="588"/>
    <tableColumn id="5" xr3:uid="{00000000-0010-0000-1E00-000005000000}" name="Spalte5" headerRowDxfId="587" dataDxfId="586"/>
    <tableColumn id="6" xr3:uid="{00000000-0010-0000-1E00-000006000000}" name="Spalte6" headerRowDxfId="585" dataDxfId="584"/>
    <tableColumn id="7" xr3:uid="{00000000-0010-0000-1E00-000007000000}" name="Spalte7" headerRowDxfId="583" dataDxfId="582"/>
    <tableColumn id="8" xr3:uid="{00000000-0010-0000-1E00-000008000000}" name="Spalte8" headerRowDxfId="581" dataDxfId="580"/>
    <tableColumn id="9" xr3:uid="{00000000-0010-0000-1E00-000009000000}" name="Spalte9" headerRowDxfId="579" dataDxfId="578"/>
  </tableColumns>
  <tableStyleInfo name="TableStyleMedium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00000000-000C-0000-FFFF-FFFF1F000000}" name="Tabelle156373" displayName="Tabelle156373" ref="A50:I92" headerRowCount="0" totalsRowShown="0" headerRowDxfId="577" dataDxfId="575" headerRowBorderDxfId="576" tableBorderDxfId="574">
  <tableColumns count="9">
    <tableColumn id="1" xr3:uid="{00000000-0010-0000-1F00-000001000000}" name="Spalte1" headerRowDxfId="573" dataDxfId="572"/>
    <tableColumn id="2" xr3:uid="{00000000-0010-0000-1F00-000002000000}" name="Spalte2" headerRowDxfId="571" dataDxfId="570"/>
    <tableColumn id="3" xr3:uid="{00000000-0010-0000-1F00-000003000000}" name="Spalte3" headerRowDxfId="569" dataDxfId="568"/>
    <tableColumn id="4" xr3:uid="{00000000-0010-0000-1F00-000004000000}" name="Spalte4" headerRowDxfId="567" dataDxfId="566"/>
    <tableColumn id="5" xr3:uid="{00000000-0010-0000-1F00-000005000000}" name="Spalte5" headerRowDxfId="565" dataDxfId="564"/>
    <tableColumn id="6" xr3:uid="{00000000-0010-0000-1F00-000006000000}" name="Spalte6" headerRowDxfId="563" dataDxfId="562"/>
    <tableColumn id="7" xr3:uid="{00000000-0010-0000-1F00-000007000000}" name="Spalte7" headerRowDxfId="561" dataDxfId="560"/>
    <tableColumn id="8" xr3:uid="{00000000-0010-0000-1F00-000008000000}" name="Spalte8" headerRowDxfId="559" dataDxfId="558"/>
    <tableColumn id="9" xr3:uid="{00000000-0010-0000-1F00-000009000000}" name="Spalte9" headerRowDxfId="557" dataDxfId="556"/>
  </tableColumns>
  <tableStyleInfo name="TableStyleMedium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00000000-000C-0000-FFFF-FFFF20000000}" name="Tabelle156374" displayName="Tabelle156374" ref="A94:I136" headerRowCount="0" totalsRowShown="0" headerRowDxfId="555" dataDxfId="553" headerRowBorderDxfId="554" tableBorderDxfId="552">
  <tableColumns count="9">
    <tableColumn id="1" xr3:uid="{00000000-0010-0000-2000-000001000000}" name="Spalte1" headerRowDxfId="551" dataDxfId="550"/>
    <tableColumn id="2" xr3:uid="{00000000-0010-0000-2000-000002000000}" name="Spalte2" headerRowDxfId="549" dataDxfId="548"/>
    <tableColumn id="3" xr3:uid="{00000000-0010-0000-2000-000003000000}" name="Spalte3" headerRowDxfId="547" dataDxfId="546"/>
    <tableColumn id="4" xr3:uid="{00000000-0010-0000-2000-000004000000}" name="Spalte4" headerRowDxfId="545" dataDxfId="544"/>
    <tableColumn id="5" xr3:uid="{00000000-0010-0000-2000-000005000000}" name="Spalte5" headerRowDxfId="543" dataDxfId="542"/>
    <tableColumn id="6" xr3:uid="{00000000-0010-0000-2000-000006000000}" name="Spalte6" headerRowDxfId="541" dataDxfId="540"/>
    <tableColumn id="7" xr3:uid="{00000000-0010-0000-2000-000007000000}" name="Spalte7" headerRowDxfId="539" dataDxfId="538"/>
    <tableColumn id="8" xr3:uid="{00000000-0010-0000-2000-000008000000}" name="Spalte8" headerRowDxfId="537" dataDxfId="536"/>
    <tableColumn id="9" xr3:uid="{00000000-0010-0000-2000-000009000000}" name="Spalte9" headerRowDxfId="535" dataDxfId="534"/>
  </tableColumns>
  <tableStyleInfo name="TableStyleMedium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0000000-000C-0000-FFFF-FFFF21000000}" name="Tabelle156375" displayName="Tabelle156375" ref="A138:I180" headerRowCount="0" totalsRowShown="0" headerRowDxfId="533" dataDxfId="531" headerRowBorderDxfId="532" tableBorderDxfId="530">
  <tableColumns count="9">
    <tableColumn id="1" xr3:uid="{00000000-0010-0000-2100-000001000000}" name="Spalte1" headerRowDxfId="529" dataDxfId="528"/>
    <tableColumn id="2" xr3:uid="{00000000-0010-0000-2100-000002000000}" name="Spalte2" headerRowDxfId="527" dataDxfId="526"/>
    <tableColumn id="3" xr3:uid="{00000000-0010-0000-2100-000003000000}" name="Spalte3" headerRowDxfId="525" dataDxfId="524"/>
    <tableColumn id="4" xr3:uid="{00000000-0010-0000-2100-000004000000}" name="Spalte4" headerRowDxfId="523" dataDxfId="522"/>
    <tableColumn id="5" xr3:uid="{00000000-0010-0000-2100-000005000000}" name="Spalte5" headerRowDxfId="521" dataDxfId="520"/>
    <tableColumn id="6" xr3:uid="{00000000-0010-0000-2100-000006000000}" name="Spalte6" headerRowDxfId="519" dataDxfId="518"/>
    <tableColumn id="7" xr3:uid="{00000000-0010-0000-2100-000007000000}" name="Spalte7" headerRowDxfId="517" dataDxfId="516"/>
    <tableColumn id="8" xr3:uid="{00000000-0010-0000-2100-000008000000}" name="Spalte8" headerRowDxfId="515" dataDxfId="514"/>
    <tableColumn id="9" xr3:uid="{00000000-0010-0000-2100-000009000000}" name="Spalte9" headerRowDxfId="513" dataDxfId="512"/>
  </tableColumns>
  <tableStyleInfo name="TableStyleMedium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00000000-000C-0000-FFFF-FFFF22000000}" name="Tabelle156376" displayName="Tabelle156376" ref="A182:I224" headerRowCount="0" totalsRowShown="0" headerRowDxfId="511" dataDxfId="509" headerRowBorderDxfId="510" tableBorderDxfId="508">
  <tableColumns count="9">
    <tableColumn id="1" xr3:uid="{00000000-0010-0000-2200-000001000000}" name="Spalte1" headerRowDxfId="507" dataDxfId="506"/>
    <tableColumn id="2" xr3:uid="{00000000-0010-0000-2200-000002000000}" name="Spalte2" headerRowDxfId="505" dataDxfId="504"/>
    <tableColumn id="3" xr3:uid="{00000000-0010-0000-2200-000003000000}" name="Spalte3" headerRowDxfId="503" dataDxfId="502"/>
    <tableColumn id="4" xr3:uid="{00000000-0010-0000-2200-000004000000}" name="Spalte4" headerRowDxfId="501" dataDxfId="500"/>
    <tableColumn id="5" xr3:uid="{00000000-0010-0000-2200-000005000000}" name="Spalte5" headerRowDxfId="499" dataDxfId="498"/>
    <tableColumn id="6" xr3:uid="{00000000-0010-0000-2200-000006000000}" name="Spalte6" headerRowDxfId="497" dataDxfId="496"/>
    <tableColumn id="7" xr3:uid="{00000000-0010-0000-2200-000007000000}" name="Spalte7" headerRowDxfId="495" dataDxfId="494"/>
    <tableColumn id="8" xr3:uid="{00000000-0010-0000-2200-000008000000}" name="Spalte8" headerRowDxfId="493" dataDxfId="492"/>
    <tableColumn id="9" xr3:uid="{00000000-0010-0000-2200-000009000000}" name="Spalte9" headerRowDxfId="491" dataDxfId="490"/>
  </tableColumns>
  <tableStyleInfo name="TableStyleMedium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00000000-000C-0000-FFFF-FFFF23000000}" name="Tabelle156377" displayName="Tabelle156377" ref="A226:I268" headerRowCount="0" totalsRowShown="0" headerRowDxfId="489" dataDxfId="487" headerRowBorderDxfId="488" tableBorderDxfId="486">
  <tableColumns count="9">
    <tableColumn id="1" xr3:uid="{00000000-0010-0000-2300-000001000000}" name="Spalte1" headerRowDxfId="485" dataDxfId="484"/>
    <tableColumn id="2" xr3:uid="{00000000-0010-0000-2300-000002000000}" name="Spalte2" headerRowDxfId="483" dataDxfId="482"/>
    <tableColumn id="3" xr3:uid="{00000000-0010-0000-2300-000003000000}" name="Spalte3" headerRowDxfId="481" dataDxfId="480"/>
    <tableColumn id="4" xr3:uid="{00000000-0010-0000-2300-000004000000}" name="Spalte4" headerRowDxfId="479" dataDxfId="478"/>
    <tableColumn id="5" xr3:uid="{00000000-0010-0000-2300-000005000000}" name="Spalte5" headerRowDxfId="477" dataDxfId="476"/>
    <tableColumn id="6" xr3:uid="{00000000-0010-0000-2300-000006000000}" name="Spalte6" headerRowDxfId="475" dataDxfId="474"/>
    <tableColumn id="7" xr3:uid="{00000000-0010-0000-2300-000007000000}" name="Spalte7" headerRowDxfId="473" dataDxfId="472"/>
    <tableColumn id="8" xr3:uid="{00000000-0010-0000-2300-000008000000}" name="Spalte8" headerRowDxfId="471" dataDxfId="470"/>
    <tableColumn id="9" xr3:uid="{00000000-0010-0000-2300-000009000000}" name="Spalte9" headerRowDxfId="469" dataDxfId="468"/>
  </tableColumns>
  <tableStyleInfo name="TableStyleMedium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00000000-000C-0000-FFFF-FFFF24000000}" name="Tabelle156378" displayName="Tabelle156378" ref="A270:I312" headerRowCount="0" totalsRowShown="0" headerRowDxfId="467" dataDxfId="465" headerRowBorderDxfId="466" tableBorderDxfId="464">
  <tableColumns count="9">
    <tableColumn id="1" xr3:uid="{00000000-0010-0000-2400-000001000000}" name="Spalte1" headerRowDxfId="463" dataDxfId="462"/>
    <tableColumn id="2" xr3:uid="{00000000-0010-0000-2400-000002000000}" name="Spalte2" headerRowDxfId="461" dataDxfId="460"/>
    <tableColumn id="3" xr3:uid="{00000000-0010-0000-2400-000003000000}" name="Spalte3" headerRowDxfId="459" dataDxfId="458"/>
    <tableColumn id="4" xr3:uid="{00000000-0010-0000-2400-000004000000}" name="Spalte4" headerRowDxfId="457" dataDxfId="456"/>
    <tableColumn id="5" xr3:uid="{00000000-0010-0000-2400-000005000000}" name="Spalte5" headerRowDxfId="455" dataDxfId="454"/>
    <tableColumn id="6" xr3:uid="{00000000-0010-0000-2400-000006000000}" name="Spalte6" headerRowDxfId="453" dataDxfId="452"/>
    <tableColumn id="7" xr3:uid="{00000000-0010-0000-2400-000007000000}" name="Spalte7" headerRowDxfId="451" dataDxfId="450"/>
    <tableColumn id="8" xr3:uid="{00000000-0010-0000-2400-000008000000}" name="Spalte8" headerRowDxfId="449" dataDxfId="448"/>
    <tableColumn id="9" xr3:uid="{00000000-0010-0000-2400-000009000000}" name="Spalte9" headerRowDxfId="447" dataDxfId="446"/>
  </tableColumns>
  <tableStyleInfo name="TableStyleMedium2"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00000000-000C-0000-FFFF-FFFF25000000}" name="Tabelle156379" displayName="Tabelle156379" ref="A314:I356" headerRowCount="0" totalsRowShown="0" headerRowDxfId="445" dataDxfId="443" headerRowBorderDxfId="444" tableBorderDxfId="442">
  <tableColumns count="9">
    <tableColumn id="1" xr3:uid="{00000000-0010-0000-2500-000001000000}" name="Spalte1" headerRowDxfId="441" dataDxfId="440"/>
    <tableColumn id="2" xr3:uid="{00000000-0010-0000-2500-000002000000}" name="Spalte2" headerRowDxfId="439" dataDxfId="438"/>
    <tableColumn id="3" xr3:uid="{00000000-0010-0000-2500-000003000000}" name="Spalte3" headerRowDxfId="437" dataDxfId="436"/>
    <tableColumn id="4" xr3:uid="{00000000-0010-0000-2500-000004000000}" name="Spalte4" headerRowDxfId="435" dataDxfId="434"/>
    <tableColumn id="5" xr3:uid="{00000000-0010-0000-2500-000005000000}" name="Spalte5" headerRowDxfId="433" dataDxfId="432"/>
    <tableColumn id="6" xr3:uid="{00000000-0010-0000-2500-000006000000}" name="Spalte6" headerRowDxfId="431" dataDxfId="430"/>
    <tableColumn id="7" xr3:uid="{00000000-0010-0000-2500-000007000000}" name="Spalte7" headerRowDxfId="429" dataDxfId="428"/>
    <tableColumn id="8" xr3:uid="{00000000-0010-0000-2500-000008000000}" name="Spalte8" headerRowDxfId="427" dataDxfId="426"/>
    <tableColumn id="9" xr3:uid="{00000000-0010-0000-2500-000009000000}" name="Spalte9" headerRowDxfId="425" dataDxfId="424"/>
  </tableColumns>
  <tableStyleInfo name="TableStyleMedium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00000000-000C-0000-FFFF-FFFF26000000}" name="Tabelle156380" displayName="Tabelle156380" ref="A358:I400" headerRowCount="0" totalsRowShown="0" headerRowDxfId="423" dataDxfId="421" headerRowBorderDxfId="422" tableBorderDxfId="420">
  <tableColumns count="9">
    <tableColumn id="1" xr3:uid="{00000000-0010-0000-2600-000001000000}" name="Spalte1" headerRowDxfId="419" dataDxfId="418"/>
    <tableColumn id="2" xr3:uid="{00000000-0010-0000-2600-000002000000}" name="Spalte2" headerRowDxfId="417" dataDxfId="416"/>
    <tableColumn id="3" xr3:uid="{00000000-0010-0000-2600-000003000000}" name="Spalte3" headerRowDxfId="415" dataDxfId="414"/>
    <tableColumn id="4" xr3:uid="{00000000-0010-0000-2600-000004000000}" name="Spalte4" headerRowDxfId="413" dataDxfId="412"/>
    <tableColumn id="5" xr3:uid="{00000000-0010-0000-2600-000005000000}" name="Spalte5" headerRowDxfId="411" dataDxfId="410"/>
    <tableColumn id="6" xr3:uid="{00000000-0010-0000-2600-000006000000}" name="Spalte6" headerRowDxfId="409" dataDxfId="408"/>
    <tableColumn id="7" xr3:uid="{00000000-0010-0000-2600-000007000000}" name="Spalte7" headerRowDxfId="407" dataDxfId="406"/>
    <tableColumn id="8" xr3:uid="{00000000-0010-0000-2600-000008000000}" name="Spalte8" headerRowDxfId="405" dataDxfId="404"/>
    <tableColumn id="9" xr3:uid="{00000000-0010-0000-2600-000009000000}" name="Spalte9" headerRowDxfId="403" dataDxfId="40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03000000}" name="Tabelle33" displayName="Tabelle33" ref="B194:D218" headerRowCount="0" totalsRowShown="0" headerRowBorderDxfId="1049" tableBorderDxfId="1048" totalsRowBorderDxfId="1047">
  <tableColumns count="3">
    <tableColumn id="1" xr3:uid="{00000000-0010-0000-0300-000001000000}" name="Spalte1" headerRowDxfId="1046" dataDxfId="1045"/>
    <tableColumn id="2" xr3:uid="{00000000-0010-0000-0300-000002000000}" name="Spalte2" headerRowDxfId="1044" dataDxfId="1043"/>
    <tableColumn id="3" xr3:uid="{00000000-0010-0000-0300-000003000000}" name="Spalte3" headerRowDxfId="1042" dataDxfId="1041"/>
  </tableColumns>
  <tableStyleInfo name="TableStyleMedium2"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00000000-000C-0000-FFFF-FFFF27000000}" name="Tabelle156381" displayName="Tabelle156381" ref="A402:I444" headerRowCount="0" totalsRowShown="0" headerRowDxfId="401" dataDxfId="399" headerRowBorderDxfId="400" tableBorderDxfId="398">
  <tableColumns count="9">
    <tableColumn id="1" xr3:uid="{00000000-0010-0000-2700-000001000000}" name="Spalte1" headerRowDxfId="397" dataDxfId="396"/>
    <tableColumn id="2" xr3:uid="{00000000-0010-0000-2700-000002000000}" name="Spalte2" headerRowDxfId="395" dataDxfId="394"/>
    <tableColumn id="3" xr3:uid="{00000000-0010-0000-2700-000003000000}" name="Spalte3" headerRowDxfId="393" dataDxfId="392"/>
    <tableColumn id="4" xr3:uid="{00000000-0010-0000-2700-000004000000}" name="Spalte4" headerRowDxfId="391" dataDxfId="390"/>
    <tableColumn id="5" xr3:uid="{00000000-0010-0000-2700-000005000000}" name="Spalte5" headerRowDxfId="389" dataDxfId="388"/>
    <tableColumn id="6" xr3:uid="{00000000-0010-0000-2700-000006000000}" name="Spalte6" headerRowDxfId="387" dataDxfId="386"/>
    <tableColumn id="7" xr3:uid="{00000000-0010-0000-2700-000007000000}" name="Spalte7" headerRowDxfId="385" dataDxfId="384"/>
    <tableColumn id="8" xr3:uid="{00000000-0010-0000-2700-000008000000}" name="Spalte8" headerRowDxfId="383" dataDxfId="382"/>
    <tableColumn id="9" xr3:uid="{00000000-0010-0000-2700-000009000000}" name="Spalte9" headerRowDxfId="381" dataDxfId="380"/>
  </tableColumns>
  <tableStyleInfo name="TableStyleMedium2"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28000000}" name="Tabelle2513" displayName="Tabelle2513" ref="B31:D36" headerRowCount="0" totalsRowShown="0" headerRowDxfId="379" headerRowBorderDxfId="378" tableBorderDxfId="377" totalsRowBorderDxfId="376">
  <tableColumns count="3">
    <tableColumn id="1" xr3:uid="{00000000-0010-0000-2800-000001000000}" name="Spalte1" headerRowDxfId="375" dataDxfId="374"/>
    <tableColumn id="2" xr3:uid="{00000000-0010-0000-2800-000002000000}" name="Spalte2" headerRowDxfId="373" dataDxfId="372">
      <calculatedColumnFormula>SUM(C33:C36)</calculatedColumnFormula>
    </tableColumn>
    <tableColumn id="3" xr3:uid="{00000000-0010-0000-2800-000003000000}" name="Spalte3" headerRowDxfId="371" dataDxfId="370"/>
  </tableColumns>
  <tableStyleInfo name="TableStyleMedium1"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9000000}" name="Tabelle2738" displayName="Tabelle2738" ref="B68:D89" headerRowCount="0" totalsRowShown="0" headerRowBorderDxfId="369" tableBorderDxfId="368" totalsRowBorderDxfId="367">
  <tableColumns count="3">
    <tableColumn id="1" xr3:uid="{00000000-0010-0000-2900-000001000000}" name="Spalte1" headerRowDxfId="366" dataDxfId="365"/>
    <tableColumn id="2" xr3:uid="{00000000-0010-0000-2900-000002000000}" name="Spalte2" headerRowDxfId="364" dataDxfId="363"/>
    <tableColumn id="3" xr3:uid="{00000000-0010-0000-2900-000003000000}" name="Spalte3" headerRowDxfId="362" dataDxfId="361"/>
  </tableColumns>
  <tableStyleInfo name="TableStyleMedium1"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A000000}" name="Tabelle3039" displayName="Tabelle3039" ref="B133:D133" headerRowCount="0" totalsRowShown="0" headerRowDxfId="360" headerRowBorderDxfId="359" tableBorderDxfId="358">
  <tableColumns count="3">
    <tableColumn id="1" xr3:uid="{00000000-0010-0000-2A00-000001000000}" name="Spalte1" headerRowDxfId="357" dataDxfId="356"/>
    <tableColumn id="2" xr3:uid="{00000000-0010-0000-2A00-000002000000}" name="Spalte2" headerRowDxfId="355" dataDxfId="354"/>
    <tableColumn id="3" xr3:uid="{00000000-0010-0000-2A00-000003000000}" name="Spalte3" headerRowDxfId="353" dataDxfId="352"/>
  </tableColumns>
  <tableStyleInfo name="TableStyleMedium2"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B000000}" name="Tabelle25341" displayName="Tabelle25341" ref="B53:D58" headerRowCount="0" totalsRowShown="0" headerRowDxfId="351" headerRowBorderDxfId="350" tableBorderDxfId="349" totalsRowBorderDxfId="348">
  <tableColumns count="3">
    <tableColumn id="1" xr3:uid="{00000000-0010-0000-2B00-000001000000}" name="Spalte1" headerRowDxfId="347" dataDxfId="346"/>
    <tableColumn id="2" xr3:uid="{00000000-0010-0000-2B00-000002000000}" name="Spalte2" headerRowDxfId="345" dataDxfId="344">
      <calculatedColumnFormula>SUM(C55:C58)</calculatedColumnFormula>
    </tableColumn>
    <tableColumn id="3" xr3:uid="{00000000-0010-0000-2B00-000003000000}" name="Spalte3" headerRowDxfId="343" dataDxfId="342"/>
  </tableColumns>
  <tableStyleInfo name="TableStyleMedium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C000000}" name="Tabelle251442" displayName="Tabelle251442" ref="B97:D102" headerRowCount="0" totalsRowShown="0" headerRowDxfId="341" headerRowBorderDxfId="340" tableBorderDxfId="339" totalsRowBorderDxfId="338">
  <tableColumns count="3">
    <tableColumn id="1" xr3:uid="{00000000-0010-0000-2C00-000001000000}" name="Spalte1" headerRowDxfId="337" dataDxfId="336"/>
    <tableColumn id="2" xr3:uid="{00000000-0010-0000-2C00-000002000000}" name="Spalte2" headerRowDxfId="335" dataDxfId="334">
      <calculatedColumnFormula>SUM(C99:C102)</calculatedColumnFormula>
    </tableColumn>
    <tableColumn id="3" xr3:uid="{00000000-0010-0000-2C00-000003000000}" name="Spalte3" headerRowDxfId="333" dataDxfId="332"/>
  </tableColumns>
  <tableStyleInfo name="TableStyleMedium2"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D000000}" name="Tabelle252743" displayName="Tabelle252743" ref="B119:D124" headerRowCount="0" totalsRowShown="0" headerRowDxfId="331" headerRowBorderDxfId="330" tableBorderDxfId="329" totalsRowBorderDxfId="328">
  <tableColumns count="3">
    <tableColumn id="1" xr3:uid="{00000000-0010-0000-2D00-000001000000}" name="Spalte1" headerRowDxfId="327" dataDxfId="326"/>
    <tableColumn id="2" xr3:uid="{00000000-0010-0000-2D00-000002000000}" name="Spalte2" headerRowDxfId="325" dataDxfId="324">
      <calculatedColumnFormula>SUM(C121:C124)</calculatedColumnFormula>
    </tableColumn>
    <tableColumn id="3" xr3:uid="{00000000-0010-0000-2D00-000003000000}" name="Spalte3" headerRowDxfId="323" dataDxfId="322"/>
  </tableColumns>
  <tableStyleInfo name="TableStyleMedium15"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2E000000}" name="Tabelle15637247" displayName="Tabelle15637247" ref="A4:I46" headerRowCount="0" totalsRowShown="0" headerRowDxfId="321" dataDxfId="319" headerRowBorderDxfId="320" tableBorderDxfId="318" totalsRowBorderDxfId="317">
  <tableColumns count="9">
    <tableColumn id="1" xr3:uid="{00000000-0010-0000-2E00-000001000000}" name="Spalte1" headerRowDxfId="316" dataDxfId="315"/>
    <tableColumn id="2" xr3:uid="{00000000-0010-0000-2E00-000002000000}" name="Spalte2" headerRowDxfId="314" dataDxfId="313"/>
    <tableColumn id="3" xr3:uid="{00000000-0010-0000-2E00-000003000000}" name="Spalte3" headerRowDxfId="312" dataDxfId="311"/>
    <tableColumn id="4" xr3:uid="{00000000-0010-0000-2E00-000004000000}" name="Spalte4" headerRowDxfId="310" dataDxfId="309"/>
    <tableColumn id="5" xr3:uid="{00000000-0010-0000-2E00-000005000000}" name="Spalte5" headerRowDxfId="308" dataDxfId="307"/>
    <tableColumn id="6" xr3:uid="{00000000-0010-0000-2E00-000006000000}" name="Spalte6" headerRowDxfId="306" dataDxfId="305"/>
    <tableColumn id="7" xr3:uid="{00000000-0010-0000-2E00-000007000000}" name="Spalte7" headerRowDxfId="304" dataDxfId="303"/>
    <tableColumn id="8" xr3:uid="{00000000-0010-0000-2E00-000008000000}" name="Spalte8" headerRowDxfId="302" dataDxfId="301"/>
    <tableColumn id="9" xr3:uid="{00000000-0010-0000-2E00-000009000000}" name="Spalte9" headerRowDxfId="300" dataDxfId="299"/>
  </tableColumns>
  <tableStyleInfo name="TableStyleMedium2"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2F000000}" name="Tabelle1563738248" displayName="Tabelle1563738248" ref="A48:I90" headerRowCount="0" totalsRowShown="0" headerRowDxfId="298" dataDxfId="296" headerRowBorderDxfId="297" tableBorderDxfId="295">
  <tableColumns count="9">
    <tableColumn id="1" xr3:uid="{00000000-0010-0000-2F00-000001000000}" name="Spalte1" headerRowDxfId="294" dataDxfId="293"/>
    <tableColumn id="2" xr3:uid="{00000000-0010-0000-2F00-000002000000}" name="Spalte2" headerRowDxfId="292" dataDxfId="291"/>
    <tableColumn id="3" xr3:uid="{00000000-0010-0000-2F00-000003000000}" name="Spalte3" headerRowDxfId="290" dataDxfId="289"/>
    <tableColumn id="4" xr3:uid="{00000000-0010-0000-2F00-000004000000}" name="Spalte4" headerRowDxfId="288" dataDxfId="287"/>
    <tableColumn id="5" xr3:uid="{00000000-0010-0000-2F00-000005000000}" name="Spalte5" headerRowDxfId="286" dataDxfId="285"/>
    <tableColumn id="6" xr3:uid="{00000000-0010-0000-2F00-000006000000}" name="Spalte6" headerRowDxfId="284" dataDxfId="283"/>
    <tableColumn id="7" xr3:uid="{00000000-0010-0000-2F00-000007000000}" name="Spalte7" headerRowDxfId="282" dataDxfId="281"/>
    <tableColumn id="8" xr3:uid="{00000000-0010-0000-2F00-000008000000}" name="Spalte8" headerRowDxfId="280" dataDxfId="279"/>
    <tableColumn id="9" xr3:uid="{00000000-0010-0000-2F00-000009000000}" name="Spalte9" headerRowDxfId="278" dataDxfId="277"/>
  </tableColumns>
  <tableStyleInfo name="TableStyleMedium2"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30000000}" name="Tabelle1563748349" displayName="Tabelle1563748349" ref="A92:I134" headerRowCount="0" totalsRowShown="0" headerRowDxfId="276" dataDxfId="274" headerRowBorderDxfId="275" tableBorderDxfId="273">
  <tableColumns count="9">
    <tableColumn id="1" xr3:uid="{00000000-0010-0000-3000-000001000000}" name="Spalte1" headerRowDxfId="272" dataDxfId="271"/>
    <tableColumn id="2" xr3:uid="{00000000-0010-0000-3000-000002000000}" name="Spalte2" headerRowDxfId="270" dataDxfId="269"/>
    <tableColumn id="3" xr3:uid="{00000000-0010-0000-3000-000003000000}" name="Spalte3" headerRowDxfId="268" dataDxfId="267"/>
    <tableColumn id="4" xr3:uid="{00000000-0010-0000-3000-000004000000}" name="Spalte4" headerRowDxfId="266" dataDxfId="265"/>
    <tableColumn id="5" xr3:uid="{00000000-0010-0000-3000-000005000000}" name="Spalte5" headerRowDxfId="264" dataDxfId="263"/>
    <tableColumn id="6" xr3:uid="{00000000-0010-0000-3000-000006000000}" name="Spalte6" headerRowDxfId="262" dataDxfId="261"/>
    <tableColumn id="7" xr3:uid="{00000000-0010-0000-3000-000007000000}" name="Spalte7" headerRowDxfId="260" dataDxfId="259"/>
    <tableColumn id="8" xr3:uid="{00000000-0010-0000-3000-000008000000}" name="Spalte8" headerRowDxfId="258" dataDxfId="257"/>
    <tableColumn id="9" xr3:uid="{00000000-0010-0000-3000-000009000000}" name="Spalte9" headerRowDxfId="256" dataDxfId="255"/>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4000000}" name="Tabelle253" displayName="Tabelle253" ref="B48:D53" headerRowCount="0" totalsRowShown="0" headerRowDxfId="1040" headerRowBorderDxfId="1039" tableBorderDxfId="1038" totalsRowBorderDxfId="1037">
  <tableColumns count="3">
    <tableColumn id="1" xr3:uid="{00000000-0010-0000-0400-000001000000}" name="Spalte1" headerRowDxfId="1036" dataDxfId="1035"/>
    <tableColumn id="2" xr3:uid="{00000000-0010-0000-0400-000002000000}" name="Spalte2" headerRowDxfId="1034" dataDxfId="1033">
      <calculatedColumnFormula>SUM(C50:C53)</calculatedColumnFormula>
    </tableColumn>
    <tableColumn id="3" xr3:uid="{00000000-0010-0000-0400-000003000000}" name="Spalte3" headerRowDxfId="1032" dataDxfId="1031"/>
  </tableColumns>
  <tableStyleInfo name="TableStyleMedium2"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0000000-000C-0000-FFFF-FFFF31000000}" name="Tabelle1563758450" displayName="Tabelle1563758450" ref="A136:I178" headerRowCount="0" totalsRowShown="0" headerRowDxfId="254" dataDxfId="252" headerRowBorderDxfId="253" tableBorderDxfId="251">
  <tableColumns count="9">
    <tableColumn id="1" xr3:uid="{00000000-0010-0000-3100-000001000000}" name="Spalte1" headerRowDxfId="250" dataDxfId="249"/>
    <tableColumn id="2" xr3:uid="{00000000-0010-0000-3100-000002000000}" name="Spalte2" headerRowDxfId="248" dataDxfId="247"/>
    <tableColumn id="3" xr3:uid="{00000000-0010-0000-3100-000003000000}" name="Spalte3" headerRowDxfId="246" dataDxfId="245"/>
    <tableColumn id="4" xr3:uid="{00000000-0010-0000-3100-000004000000}" name="Spalte4" headerRowDxfId="244" dataDxfId="243"/>
    <tableColumn id="5" xr3:uid="{00000000-0010-0000-3100-000005000000}" name="Spalte5" headerRowDxfId="242" dataDxfId="241"/>
    <tableColumn id="6" xr3:uid="{00000000-0010-0000-3100-000006000000}" name="Spalte6" headerRowDxfId="240" dataDxfId="239"/>
    <tableColumn id="7" xr3:uid="{00000000-0010-0000-3100-000007000000}" name="Spalte7" headerRowDxfId="238" dataDxfId="237"/>
    <tableColumn id="8" xr3:uid="{00000000-0010-0000-3100-000008000000}" name="Spalte8" headerRowDxfId="236" dataDxfId="235"/>
    <tableColumn id="9" xr3:uid="{00000000-0010-0000-3100-000009000000}" name="Spalte9" headerRowDxfId="234" dataDxfId="233"/>
  </tableColumns>
  <tableStyleInfo name="TableStyleMedium2"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0000000-000C-0000-FFFF-FFFF32000000}" name="Tabelle1563768551" displayName="Tabelle1563768551" ref="A180:I222" headerRowCount="0" totalsRowShown="0" headerRowDxfId="232" dataDxfId="230" headerRowBorderDxfId="231" tableBorderDxfId="229">
  <tableColumns count="9">
    <tableColumn id="1" xr3:uid="{00000000-0010-0000-3200-000001000000}" name="Spalte1" headerRowDxfId="228" dataDxfId="227"/>
    <tableColumn id="2" xr3:uid="{00000000-0010-0000-3200-000002000000}" name="Spalte2" headerRowDxfId="226" dataDxfId="225"/>
    <tableColumn id="3" xr3:uid="{00000000-0010-0000-3200-000003000000}" name="Spalte3" headerRowDxfId="224" dataDxfId="223"/>
    <tableColumn id="4" xr3:uid="{00000000-0010-0000-3200-000004000000}" name="Spalte4" headerRowDxfId="222" dataDxfId="221"/>
    <tableColumn id="5" xr3:uid="{00000000-0010-0000-3200-000005000000}" name="Spalte5" headerRowDxfId="220" dataDxfId="219"/>
    <tableColumn id="6" xr3:uid="{00000000-0010-0000-3200-000006000000}" name="Spalte6" headerRowDxfId="218" dataDxfId="217"/>
    <tableColumn id="7" xr3:uid="{00000000-0010-0000-3200-000007000000}" name="Spalte7" headerRowDxfId="216" dataDxfId="215"/>
    <tableColumn id="8" xr3:uid="{00000000-0010-0000-3200-000008000000}" name="Spalte8" headerRowDxfId="214" dataDxfId="213"/>
    <tableColumn id="9" xr3:uid="{00000000-0010-0000-3200-000009000000}" name="Spalte9" headerRowDxfId="212" dataDxfId="211"/>
  </tableColumns>
  <tableStyleInfo name="TableStyleMedium2"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33000000}" name="Tabelle1561" displayName="Tabelle1561" ref="A4:H46" headerRowCount="0" totalsRowShown="0" headerRowDxfId="210" dataDxfId="208" headerRowBorderDxfId="209" tableBorderDxfId="207">
  <tableColumns count="8">
    <tableColumn id="1" xr3:uid="{00000000-0010-0000-3300-000001000000}" name="Spalte1" headerRowDxfId="206" dataDxfId="205"/>
    <tableColumn id="2" xr3:uid="{00000000-0010-0000-3300-000002000000}" name="Spalte2" headerRowDxfId="204" dataDxfId="203"/>
    <tableColumn id="3" xr3:uid="{00000000-0010-0000-3300-000003000000}" name="Spalte3" headerRowDxfId="202" dataDxfId="201"/>
    <tableColumn id="4" xr3:uid="{00000000-0010-0000-3300-000004000000}" name="Spalte4" headerRowDxfId="200" dataDxfId="199"/>
    <tableColumn id="5" xr3:uid="{00000000-0010-0000-3300-000005000000}" name="Spalte5" headerRowDxfId="198" dataDxfId="197"/>
    <tableColumn id="6" xr3:uid="{00000000-0010-0000-3300-000006000000}" name="Spalte6" headerRowDxfId="196" dataDxfId="195"/>
    <tableColumn id="7" xr3:uid="{00000000-0010-0000-3300-000007000000}" name="Spalte7" headerRowDxfId="194" dataDxfId="193"/>
    <tableColumn id="8" xr3:uid="{00000000-0010-0000-3300-000008000000}" name="Spalte8" headerRowDxfId="192" dataDxfId="191"/>
  </tableColumns>
  <tableStyleInfo name="TableStyleMedium2"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34000000}" name="Tabelle1662" displayName="Tabelle1662" ref="A48:H90" headerRowCount="0" totalsRowShown="0" headerRowDxfId="190" dataDxfId="188" headerRowBorderDxfId="189" tableBorderDxfId="187">
  <tableColumns count="8">
    <tableColumn id="1" xr3:uid="{00000000-0010-0000-3400-000001000000}" name="Spalte1" headerRowDxfId="186" dataDxfId="185"/>
    <tableColumn id="2" xr3:uid="{00000000-0010-0000-3400-000002000000}" name="Spalte2" headerRowDxfId="184" dataDxfId="183"/>
    <tableColumn id="3" xr3:uid="{00000000-0010-0000-3400-000003000000}" name="Spalte3" headerRowDxfId="182" dataDxfId="181"/>
    <tableColumn id="4" xr3:uid="{00000000-0010-0000-3400-000004000000}" name="Spalte4" headerRowDxfId="180" dataDxfId="179"/>
    <tableColumn id="5" xr3:uid="{00000000-0010-0000-3400-000005000000}" name="Spalte5" headerRowDxfId="178" dataDxfId="177"/>
    <tableColumn id="6" xr3:uid="{00000000-0010-0000-3400-000006000000}" name="Spalte6" headerRowDxfId="176" dataDxfId="175"/>
    <tableColumn id="7" xr3:uid="{00000000-0010-0000-3400-000007000000}" name="Spalte7" headerRowDxfId="174" dataDxfId="173"/>
    <tableColumn id="8" xr3:uid="{00000000-0010-0000-3400-000008000000}" name="Spalte8" headerRowDxfId="172" dataDxfId="171"/>
  </tableColumns>
  <tableStyleInfo name="TableStyleMedium2"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35000000}" name="Tabelle1764" displayName="Tabelle1764" ref="A92:H134" headerRowCount="0" totalsRowShown="0" headerRowDxfId="170" dataDxfId="168" headerRowBorderDxfId="169" tableBorderDxfId="167">
  <tableColumns count="8">
    <tableColumn id="1" xr3:uid="{00000000-0010-0000-3500-000001000000}" name="Spalte1" headerRowDxfId="166" dataDxfId="165"/>
    <tableColumn id="2" xr3:uid="{00000000-0010-0000-3500-000002000000}" name="Spalte2" headerRowDxfId="164" dataDxfId="163"/>
    <tableColumn id="3" xr3:uid="{00000000-0010-0000-3500-000003000000}" name="Spalte3" headerRowDxfId="162" dataDxfId="161"/>
    <tableColumn id="4" xr3:uid="{00000000-0010-0000-3500-000004000000}" name="Spalte4" headerRowDxfId="160" dataDxfId="159"/>
    <tableColumn id="5" xr3:uid="{00000000-0010-0000-3500-000005000000}" name="Spalte5" headerRowDxfId="158" dataDxfId="157"/>
    <tableColumn id="6" xr3:uid="{00000000-0010-0000-3500-000006000000}" name="Spalte6" headerRowDxfId="156" dataDxfId="155"/>
    <tableColumn id="7" xr3:uid="{00000000-0010-0000-3500-000007000000}" name="Spalte7" headerRowDxfId="154" dataDxfId="153"/>
    <tableColumn id="8" xr3:uid="{00000000-0010-0000-3500-000008000000}" name="Spalte8" headerRowDxfId="152" dataDxfId="151"/>
  </tableColumns>
  <tableStyleInfo name="TableStyleMedium2"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36000000}" name="Tabelle1865" displayName="Tabelle1865" ref="A136:H178" headerRowCount="0" totalsRowShown="0" headerRowDxfId="150" dataDxfId="148" headerRowBorderDxfId="149" tableBorderDxfId="147">
  <tableColumns count="8">
    <tableColumn id="1" xr3:uid="{00000000-0010-0000-3600-000001000000}" name="Spalte1" headerRowDxfId="146" dataDxfId="145"/>
    <tableColumn id="2" xr3:uid="{00000000-0010-0000-3600-000002000000}" name="Spalte2" headerRowDxfId="144" dataDxfId="143"/>
    <tableColumn id="3" xr3:uid="{00000000-0010-0000-3600-000003000000}" name="Spalte3" headerRowDxfId="142" dataDxfId="141"/>
    <tableColumn id="4" xr3:uid="{00000000-0010-0000-3600-000004000000}" name="Spalte4" headerRowDxfId="140" dataDxfId="139"/>
    <tableColumn id="5" xr3:uid="{00000000-0010-0000-3600-000005000000}" name="Spalte5" headerRowDxfId="138" dataDxfId="137"/>
    <tableColumn id="6" xr3:uid="{00000000-0010-0000-3600-000006000000}" name="Spalte6" headerRowDxfId="136" dataDxfId="135"/>
    <tableColumn id="7" xr3:uid="{00000000-0010-0000-3600-000007000000}" name="Spalte7" headerRowDxfId="134" dataDxfId="133"/>
    <tableColumn id="8" xr3:uid="{00000000-0010-0000-3600-000008000000}" name="Spalte8" headerRowDxfId="132" dataDxfId="131"/>
  </tableColumns>
  <tableStyleInfo name="TableStyleMedium2"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37000000}" name="Tabelle1966" displayName="Tabelle1966" ref="A180:H222" headerRowCount="0" totalsRowShown="0" headerRowDxfId="130" dataDxfId="128" headerRowBorderDxfId="129" tableBorderDxfId="127">
  <tableColumns count="8">
    <tableColumn id="1" xr3:uid="{00000000-0010-0000-3700-000001000000}" name="Spalte1" headerRowDxfId="126" dataDxfId="125"/>
    <tableColumn id="2" xr3:uid="{00000000-0010-0000-3700-000002000000}" name="Spalte2" headerRowDxfId="124" dataDxfId="123"/>
    <tableColumn id="3" xr3:uid="{00000000-0010-0000-3700-000003000000}" name="Spalte3" headerRowDxfId="122" dataDxfId="121"/>
    <tableColumn id="4" xr3:uid="{00000000-0010-0000-3700-000004000000}" name="Spalte4" headerRowDxfId="120" dataDxfId="119"/>
    <tableColumn id="5" xr3:uid="{00000000-0010-0000-3700-000005000000}" name="Spalte5" headerRowDxfId="118" dataDxfId="117"/>
    <tableColumn id="6" xr3:uid="{00000000-0010-0000-3700-000006000000}" name="Spalte6" headerRowDxfId="116" dataDxfId="115"/>
    <tableColumn id="7" xr3:uid="{00000000-0010-0000-3700-000007000000}" name="Spalte7" headerRowDxfId="114" dataDxfId="113"/>
    <tableColumn id="8" xr3:uid="{00000000-0010-0000-3700-000008000000}" name="Spalte8" headerRowDxfId="112" dataDxfId="111"/>
  </tableColumns>
  <tableStyleInfo name="TableStyleMedium2"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0000000-000C-0000-FFFF-FFFF38000000}" name="Tabelle156372" displayName="Tabelle156372" ref="A4:I46" headerRowCount="0" totalsRowShown="0" headerRowDxfId="110" dataDxfId="108" headerRowBorderDxfId="109" tableBorderDxfId="107" totalsRowBorderDxfId="106">
  <tableColumns count="9">
    <tableColumn id="1" xr3:uid="{00000000-0010-0000-3800-000001000000}" name="Spalte1" headerRowDxfId="105" dataDxfId="104"/>
    <tableColumn id="2" xr3:uid="{00000000-0010-0000-3800-000002000000}" name="Spalte2" headerRowDxfId="103" dataDxfId="102"/>
    <tableColumn id="3" xr3:uid="{00000000-0010-0000-3800-000003000000}" name="Spalte3" headerRowDxfId="101" dataDxfId="100"/>
    <tableColumn id="4" xr3:uid="{00000000-0010-0000-3800-000004000000}" name="Spalte4" headerRowDxfId="99" dataDxfId="98"/>
    <tableColumn id="5" xr3:uid="{00000000-0010-0000-3800-000005000000}" name="Spalte5" headerRowDxfId="97" dataDxfId="96"/>
    <tableColumn id="6" xr3:uid="{00000000-0010-0000-3800-000006000000}" name="Spalte6" headerRowDxfId="95" dataDxfId="94"/>
    <tableColumn id="7" xr3:uid="{00000000-0010-0000-3800-000007000000}" name="Spalte7" headerRowDxfId="93" dataDxfId="92"/>
    <tableColumn id="8" xr3:uid="{00000000-0010-0000-3800-000008000000}" name="Spalte8" headerRowDxfId="91" dataDxfId="90"/>
    <tableColumn id="9" xr3:uid="{00000000-0010-0000-3800-000009000000}" name="Spalte9" headerRowDxfId="89" dataDxfId="88"/>
  </tableColumns>
  <tableStyleInfo name="TableStyleMedium2"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00000000-000C-0000-FFFF-FFFF39000000}" name="Tabelle15637382" displayName="Tabelle15637382" ref="A48:I90" headerRowCount="0" totalsRowShown="0" headerRowDxfId="87" dataDxfId="85" headerRowBorderDxfId="86" tableBorderDxfId="84">
  <tableColumns count="9">
    <tableColumn id="1" xr3:uid="{00000000-0010-0000-3900-000001000000}" name="Spalte1" headerRowDxfId="83" dataDxfId="82"/>
    <tableColumn id="2" xr3:uid="{00000000-0010-0000-3900-000002000000}" name="Spalte2" headerRowDxfId="81" dataDxfId="80"/>
    <tableColumn id="3" xr3:uid="{00000000-0010-0000-3900-000003000000}" name="Spalte3" headerRowDxfId="79" dataDxfId="78"/>
    <tableColumn id="4" xr3:uid="{00000000-0010-0000-3900-000004000000}" name="Spalte4" headerRowDxfId="77" dataDxfId="76"/>
    <tableColumn id="5" xr3:uid="{00000000-0010-0000-3900-000005000000}" name="Spalte5" headerRowDxfId="75" dataDxfId="74"/>
    <tableColumn id="6" xr3:uid="{00000000-0010-0000-3900-000006000000}" name="Spalte6" headerRowDxfId="73" dataDxfId="72"/>
    <tableColumn id="7" xr3:uid="{00000000-0010-0000-3900-000007000000}" name="Spalte7" headerRowDxfId="71" dataDxfId="70"/>
    <tableColumn id="8" xr3:uid="{00000000-0010-0000-3900-000008000000}" name="Spalte8" headerRowDxfId="69" dataDxfId="68"/>
    <tableColumn id="9" xr3:uid="{00000000-0010-0000-3900-000009000000}" name="Spalte9" headerRowDxfId="67" dataDxfId="66"/>
  </tableColumns>
  <tableStyleInfo name="TableStyleMedium2"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00000000-000C-0000-FFFF-FFFF3A000000}" name="Tabelle15637483" displayName="Tabelle15637483" ref="A92:I134" headerRowCount="0" totalsRowShown="0" headerRowDxfId="65" dataDxfId="63" headerRowBorderDxfId="64" tableBorderDxfId="62">
  <tableColumns count="9">
    <tableColumn id="1" xr3:uid="{00000000-0010-0000-3A00-000001000000}" name="Spalte1" headerRowDxfId="61" dataDxfId="60"/>
    <tableColumn id="2" xr3:uid="{00000000-0010-0000-3A00-000002000000}" name="Spalte2" headerRowDxfId="59" dataDxfId="58"/>
    <tableColumn id="3" xr3:uid="{00000000-0010-0000-3A00-000003000000}" name="Spalte3" headerRowDxfId="57" dataDxfId="56"/>
    <tableColumn id="4" xr3:uid="{00000000-0010-0000-3A00-000004000000}" name="Spalte4" headerRowDxfId="55" dataDxfId="54"/>
    <tableColumn id="5" xr3:uid="{00000000-0010-0000-3A00-000005000000}" name="Spalte5" headerRowDxfId="53" dataDxfId="52"/>
    <tableColumn id="6" xr3:uid="{00000000-0010-0000-3A00-000006000000}" name="Spalte6" headerRowDxfId="51" dataDxfId="50"/>
    <tableColumn id="7" xr3:uid="{00000000-0010-0000-3A00-000007000000}" name="Spalte7" headerRowDxfId="49" dataDxfId="48"/>
    <tableColumn id="8" xr3:uid="{00000000-0010-0000-3A00-000008000000}" name="Spalte8" headerRowDxfId="47" dataDxfId="46"/>
    <tableColumn id="9" xr3:uid="{00000000-0010-0000-3A00-000009000000}" name="Spalte9" headerRowDxfId="45" dataDxfId="44"/>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5000000}" name="Tabelle2514" displayName="Tabelle2514" ref="B92:D97" headerRowCount="0" totalsRowShown="0" headerRowDxfId="1030" headerRowBorderDxfId="1029" tableBorderDxfId="1028" totalsRowBorderDxfId="1027">
  <tableColumns count="3">
    <tableColumn id="1" xr3:uid="{00000000-0010-0000-0500-000001000000}" name="Spalte1" headerRowDxfId="1026" dataDxfId="1025"/>
    <tableColumn id="2" xr3:uid="{00000000-0010-0000-0500-000002000000}" name="Spalte2" headerRowDxfId="1024" dataDxfId="1023">
      <calculatedColumnFormula>SUM(C94:C97)</calculatedColumnFormula>
    </tableColumn>
    <tableColumn id="3" xr3:uid="{00000000-0010-0000-0500-000003000000}" name="Spalte3" headerRowDxfId="1022" dataDxfId="1021"/>
  </tableColumns>
  <tableStyleInfo name="TableStyleMedium12"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00000000-000C-0000-FFFF-FFFF3B000000}" name="Tabelle15637584" displayName="Tabelle15637584" ref="A136:I178" headerRowCount="0" totalsRowShown="0" headerRowDxfId="43" dataDxfId="41" headerRowBorderDxfId="42" tableBorderDxfId="40">
  <tableColumns count="9">
    <tableColumn id="1" xr3:uid="{00000000-0010-0000-3B00-000001000000}" name="Spalte1" headerRowDxfId="39" dataDxfId="38"/>
    <tableColumn id="2" xr3:uid="{00000000-0010-0000-3B00-000002000000}" name="Spalte2" headerRowDxfId="37" dataDxfId="36"/>
    <tableColumn id="3" xr3:uid="{00000000-0010-0000-3B00-000003000000}" name="Spalte3" headerRowDxfId="35" dataDxfId="34"/>
    <tableColumn id="4" xr3:uid="{00000000-0010-0000-3B00-000004000000}" name="Spalte4" headerRowDxfId="33" dataDxfId="32"/>
    <tableColumn id="5" xr3:uid="{00000000-0010-0000-3B00-000005000000}" name="Spalte5" headerRowDxfId="31" dataDxfId="30"/>
    <tableColumn id="6" xr3:uid="{00000000-0010-0000-3B00-000006000000}" name="Spalte6" headerRowDxfId="29" dataDxfId="28"/>
    <tableColumn id="7" xr3:uid="{00000000-0010-0000-3B00-000007000000}" name="Spalte7" headerRowDxfId="27" dataDxfId="26"/>
    <tableColumn id="8" xr3:uid="{00000000-0010-0000-3B00-000008000000}" name="Spalte8" headerRowDxfId="25" dataDxfId="24"/>
    <tableColumn id="9" xr3:uid="{00000000-0010-0000-3B00-000009000000}" name="Spalte9" headerRowDxfId="23" dataDxfId="22"/>
  </tableColumns>
  <tableStyleInfo name="TableStyleMedium2"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00000000-000C-0000-FFFF-FFFF3C000000}" name="Tabelle15637685" displayName="Tabelle15637685" ref="A180:I222" headerRowCount="0" totalsRowShown="0" headerRowDxfId="21" dataDxfId="19" headerRowBorderDxfId="20" tableBorderDxfId="18">
  <tableColumns count="9">
    <tableColumn id="1" xr3:uid="{00000000-0010-0000-3C00-000001000000}" name="Spalte1" headerRowDxfId="17" dataDxfId="16"/>
    <tableColumn id="2" xr3:uid="{00000000-0010-0000-3C00-000002000000}" name="Spalte2" headerRowDxfId="15" dataDxfId="14"/>
    <tableColumn id="3" xr3:uid="{00000000-0010-0000-3C00-000003000000}" name="Spalte3" headerRowDxfId="13" dataDxfId="12"/>
    <tableColumn id="4" xr3:uid="{00000000-0010-0000-3C00-000004000000}" name="Spalte4" headerRowDxfId="11" dataDxfId="10"/>
    <tableColumn id="5" xr3:uid="{00000000-0010-0000-3C00-000005000000}" name="Spalte5" headerRowDxfId="9" dataDxfId="8"/>
    <tableColumn id="6" xr3:uid="{00000000-0010-0000-3C00-000006000000}" name="Spalte6" headerRowDxfId="7" dataDxfId="6"/>
    <tableColumn id="7" xr3:uid="{00000000-0010-0000-3C00-000007000000}" name="Spalte7" headerRowDxfId="5" dataDxfId="4"/>
    <tableColumn id="8" xr3:uid="{00000000-0010-0000-3C00-000008000000}" name="Spalte8" headerRowDxfId="3" dataDxfId="2"/>
    <tableColumn id="9" xr3:uid="{00000000-0010-0000-3C00-000009000000}" name="Spalte9" headerRowDxfId="1" dataDxfId="0"/>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06000000}" name="Tabelle2527" displayName="Tabelle2527" ref="B114:D119" headerRowCount="0" totalsRowShown="0" headerRowDxfId="1020" headerRowBorderDxfId="1019" tableBorderDxfId="1018" totalsRowBorderDxfId="1017">
  <tableColumns count="3">
    <tableColumn id="1" xr3:uid="{00000000-0010-0000-0600-000001000000}" name="Spalte1" headerRowDxfId="1016" dataDxfId="1015"/>
    <tableColumn id="2" xr3:uid="{00000000-0010-0000-0600-000002000000}" name="Spalte2" headerRowDxfId="1014" dataDxfId="1013">
      <calculatedColumnFormula>SUM(C116:C119)</calculatedColumnFormula>
    </tableColumn>
    <tableColumn id="3" xr3:uid="{00000000-0010-0000-0600-000003000000}" name="Spalte3" headerRowDxfId="1012" dataDxfId="1011"/>
  </tableColumns>
  <tableStyleInfo name="TableStyleMedium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07000000}" name="Tabelle2530" displayName="Tabelle2530" ref="B158:D163" headerRowCount="0" totalsRowShown="0" headerRowDxfId="1010" headerRowBorderDxfId="1009" tableBorderDxfId="1008" totalsRowBorderDxfId="1007">
  <tableColumns count="3">
    <tableColumn id="1" xr3:uid="{00000000-0010-0000-0700-000001000000}" name="Spalte1" headerRowDxfId="1006" dataDxfId="1005"/>
    <tableColumn id="2" xr3:uid="{00000000-0010-0000-0700-000002000000}" name="Spalte2" headerRowDxfId="1004" dataDxfId="1003">
      <calculatedColumnFormula>SUM(C160:C163)</calculatedColumnFormula>
    </tableColumn>
    <tableColumn id="3" xr3:uid="{00000000-0010-0000-0700-000003000000}" name="Spalte3" headerRowDxfId="1002" dataDxfId="1001"/>
  </tableColumns>
  <tableStyleInfo name="TableStyleMedium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08000000}" name="Tabelle2532" displayName="Tabelle2532" ref="B180:D185" headerRowCount="0" totalsRowShown="0" headerRowDxfId="1000" headerRowBorderDxfId="999" tableBorderDxfId="998" totalsRowBorderDxfId="997">
  <tableColumns count="3">
    <tableColumn id="1" xr3:uid="{00000000-0010-0000-0800-000001000000}" name="Spalte1" headerRowDxfId="996" dataDxfId="995"/>
    <tableColumn id="2" xr3:uid="{00000000-0010-0000-0800-000002000000}" name="Spalte2" headerRowDxfId="994" dataDxfId="993">
      <calculatedColumnFormula>SUM(C182:C185)</calculatedColumnFormula>
    </tableColumn>
    <tableColumn id="3" xr3:uid="{00000000-0010-0000-0800-000003000000}" name="Spalte3" headerRowDxfId="992" dataDxfId="991"/>
  </tableColumns>
  <tableStyleInfo name="TableStyleMedium1"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53.xml"/><Relationship Id="rId2" Type="http://schemas.openxmlformats.org/officeDocument/2006/relationships/table" Target="../tables/table52.xml"/><Relationship Id="rId1" Type="http://schemas.openxmlformats.org/officeDocument/2006/relationships/printerSettings" Target="../printerSettings/printerSettings10.bin"/><Relationship Id="rId6" Type="http://schemas.openxmlformats.org/officeDocument/2006/relationships/table" Target="../tables/table56.xml"/><Relationship Id="rId5" Type="http://schemas.openxmlformats.org/officeDocument/2006/relationships/table" Target="../tables/table55.xml"/><Relationship Id="rId4" Type="http://schemas.openxmlformats.org/officeDocument/2006/relationships/table" Target="../tables/table54.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58.xml"/><Relationship Id="rId2" Type="http://schemas.openxmlformats.org/officeDocument/2006/relationships/table" Target="../tables/table57.xml"/><Relationship Id="rId1" Type="http://schemas.openxmlformats.org/officeDocument/2006/relationships/printerSettings" Target="../printerSettings/printerSettings11.bin"/><Relationship Id="rId6" Type="http://schemas.openxmlformats.org/officeDocument/2006/relationships/table" Target="../tables/table61.xml"/><Relationship Id="rId5" Type="http://schemas.openxmlformats.org/officeDocument/2006/relationships/table" Target="../tables/table60.xml"/><Relationship Id="rId4" Type="http://schemas.openxmlformats.org/officeDocument/2006/relationships/table" Target="../tables/table59.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table" Target="../tables/table7.xml"/><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table" Target="../tables/table17.xml"/><Relationship Id="rId13" Type="http://schemas.openxmlformats.org/officeDocument/2006/relationships/table" Target="../tables/table22.xml"/><Relationship Id="rId18" Type="http://schemas.openxmlformats.org/officeDocument/2006/relationships/table" Target="../tables/table27.xml"/><Relationship Id="rId3" Type="http://schemas.openxmlformats.org/officeDocument/2006/relationships/table" Target="../tables/table12.xml"/><Relationship Id="rId21" Type="http://schemas.openxmlformats.org/officeDocument/2006/relationships/table" Target="../tables/table30.xml"/><Relationship Id="rId7" Type="http://schemas.openxmlformats.org/officeDocument/2006/relationships/table" Target="../tables/table16.xml"/><Relationship Id="rId12" Type="http://schemas.openxmlformats.org/officeDocument/2006/relationships/table" Target="../tables/table21.xml"/><Relationship Id="rId17" Type="http://schemas.openxmlformats.org/officeDocument/2006/relationships/table" Target="../tables/table26.xml"/><Relationship Id="rId2" Type="http://schemas.openxmlformats.org/officeDocument/2006/relationships/table" Target="../tables/table11.xml"/><Relationship Id="rId16" Type="http://schemas.openxmlformats.org/officeDocument/2006/relationships/table" Target="../tables/table25.xml"/><Relationship Id="rId20" Type="http://schemas.openxmlformats.org/officeDocument/2006/relationships/table" Target="../tables/table29.xml"/><Relationship Id="rId1" Type="http://schemas.openxmlformats.org/officeDocument/2006/relationships/printerSettings" Target="../printerSettings/printerSettings5.bin"/><Relationship Id="rId6" Type="http://schemas.openxmlformats.org/officeDocument/2006/relationships/table" Target="../tables/table15.xml"/><Relationship Id="rId11" Type="http://schemas.openxmlformats.org/officeDocument/2006/relationships/table" Target="../tables/table20.xml"/><Relationship Id="rId5" Type="http://schemas.openxmlformats.org/officeDocument/2006/relationships/table" Target="../tables/table14.xml"/><Relationship Id="rId15" Type="http://schemas.openxmlformats.org/officeDocument/2006/relationships/table" Target="../tables/table24.xml"/><Relationship Id="rId10" Type="http://schemas.openxmlformats.org/officeDocument/2006/relationships/table" Target="../tables/table19.xml"/><Relationship Id="rId19" Type="http://schemas.openxmlformats.org/officeDocument/2006/relationships/table" Target="../tables/table28.xml"/><Relationship Id="rId4" Type="http://schemas.openxmlformats.org/officeDocument/2006/relationships/table" Target="../tables/table13.xml"/><Relationship Id="rId9" Type="http://schemas.openxmlformats.org/officeDocument/2006/relationships/table" Target="../tables/table18.xml"/><Relationship Id="rId14" Type="http://schemas.openxmlformats.org/officeDocument/2006/relationships/table" Target="../tables/table23.xml"/></Relationships>
</file>

<file path=xl/worksheets/_rels/sheet6.xml.rels><?xml version="1.0" encoding="UTF-8" standalone="yes"?>
<Relationships xmlns="http://schemas.openxmlformats.org/package/2006/relationships"><Relationship Id="rId8" Type="http://schemas.openxmlformats.org/officeDocument/2006/relationships/table" Target="../tables/table37.xml"/><Relationship Id="rId3" Type="http://schemas.openxmlformats.org/officeDocument/2006/relationships/table" Target="../tables/table32.xml"/><Relationship Id="rId7" Type="http://schemas.openxmlformats.org/officeDocument/2006/relationships/table" Target="../tables/table36.xml"/><Relationship Id="rId2" Type="http://schemas.openxmlformats.org/officeDocument/2006/relationships/table" Target="../tables/table31.xml"/><Relationship Id="rId1" Type="http://schemas.openxmlformats.org/officeDocument/2006/relationships/printerSettings" Target="../printerSettings/printerSettings6.bin"/><Relationship Id="rId6" Type="http://schemas.openxmlformats.org/officeDocument/2006/relationships/table" Target="../tables/table35.xml"/><Relationship Id="rId11" Type="http://schemas.openxmlformats.org/officeDocument/2006/relationships/table" Target="../tables/table40.xml"/><Relationship Id="rId5" Type="http://schemas.openxmlformats.org/officeDocument/2006/relationships/table" Target="../tables/table34.xml"/><Relationship Id="rId10" Type="http://schemas.openxmlformats.org/officeDocument/2006/relationships/table" Target="../tables/table39.xml"/><Relationship Id="rId4" Type="http://schemas.openxmlformats.org/officeDocument/2006/relationships/table" Target="../tables/table33.xml"/><Relationship Id="rId9" Type="http://schemas.openxmlformats.org/officeDocument/2006/relationships/table" Target="../tables/table38.xml"/></Relationships>
</file>

<file path=xl/worksheets/_rels/sheet7.xml.rels><?xml version="1.0" encoding="UTF-8" standalone="yes"?>
<Relationships xmlns="http://schemas.openxmlformats.org/package/2006/relationships"><Relationship Id="rId3" Type="http://schemas.openxmlformats.org/officeDocument/2006/relationships/table" Target="../tables/table42.xml"/><Relationship Id="rId7" Type="http://schemas.openxmlformats.org/officeDocument/2006/relationships/table" Target="../tables/table46.xml"/><Relationship Id="rId2" Type="http://schemas.openxmlformats.org/officeDocument/2006/relationships/table" Target="../tables/table41.xml"/><Relationship Id="rId1" Type="http://schemas.openxmlformats.org/officeDocument/2006/relationships/printerSettings" Target="../printerSettings/printerSettings7.bin"/><Relationship Id="rId6" Type="http://schemas.openxmlformats.org/officeDocument/2006/relationships/table" Target="../tables/table45.xml"/><Relationship Id="rId5" Type="http://schemas.openxmlformats.org/officeDocument/2006/relationships/table" Target="../tables/table44.xml"/><Relationship Id="rId4" Type="http://schemas.openxmlformats.org/officeDocument/2006/relationships/table" Target="../tables/table4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48.xml"/><Relationship Id="rId2" Type="http://schemas.openxmlformats.org/officeDocument/2006/relationships/table" Target="../tables/table47.xml"/><Relationship Id="rId1" Type="http://schemas.openxmlformats.org/officeDocument/2006/relationships/printerSettings" Target="../printerSettings/printerSettings9.bin"/><Relationship Id="rId6" Type="http://schemas.openxmlformats.org/officeDocument/2006/relationships/table" Target="../tables/table51.xml"/><Relationship Id="rId5" Type="http://schemas.openxmlformats.org/officeDocument/2006/relationships/table" Target="../tables/table50.xml"/><Relationship Id="rId4" Type="http://schemas.openxmlformats.org/officeDocument/2006/relationships/table" Target="../tables/table4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theme="0" tint="-0.14999847407452621"/>
  </sheetPr>
  <dimension ref="A1:J86"/>
  <sheetViews>
    <sheetView zoomScaleNormal="100" workbookViewId="0"/>
  </sheetViews>
  <sheetFormatPr baseColWidth="10" defaultRowHeight="15" x14ac:dyDescent="0.25"/>
  <cols>
    <col min="1" max="1" width="29.85546875" style="480" bestFit="1" customWidth="1"/>
    <col min="2" max="2" width="24.5703125" style="480" customWidth="1"/>
    <col min="3" max="3" width="40.85546875" style="480" customWidth="1"/>
    <col min="4" max="4" width="11.42578125" style="480" customWidth="1"/>
    <col min="5" max="5" width="44.140625" style="480" customWidth="1"/>
    <col min="6" max="6" width="32.42578125" style="480" customWidth="1"/>
    <col min="7" max="7" width="81" style="480" customWidth="1"/>
    <col min="8" max="8" width="36.28515625" style="480" customWidth="1"/>
    <col min="9" max="16384" width="11.42578125" style="480"/>
  </cols>
  <sheetData>
    <row r="1" spans="1:10" ht="28.5" x14ac:dyDescent="0.45">
      <c r="A1" s="481" t="s">
        <v>0</v>
      </c>
      <c r="E1" s="479"/>
      <c r="F1" s="479"/>
      <c r="G1" s="482" t="str">
        <f ca="1">IF(LEFT(CELL("dateiname",A1),9)="Z:\Strom\",HYPERLINK("Z:\Strom\BK8-Kraftwerksthemen\0000_Muster_Texte_Vorlagen\02_KoPr\Erhebungsbogen Istkosten\Anleitung EHB Istkosten_Netzreserve.docx","Anleitung zur Verwendung der Excel-Mappe"),"")</f>
        <v>Anleitung zur Verwendung der Excel-Mappe</v>
      </c>
      <c r="H1" s="482" t="str">
        <f ca="1">IF(LEFT(CELL("dateiname",A1),9)="Z:\Strom\",HYPERLINK("Z:\Strom\BK8-Kraftwerksthemen\0000_Muster_Texte_Vorlagen\02_KoPr\Erhebungsbogen Istkosten\Changelog zu EHB Istkosten Netzreserve.xlsx","Changelog zur Excel-Mappe"),"")</f>
        <v>Changelog zur Excel-Mappe</v>
      </c>
      <c r="I1" s="479"/>
      <c r="J1" s="479"/>
    </row>
    <row r="2" spans="1:10" ht="18.75" customHeight="1" x14ac:dyDescent="0.45">
      <c r="A2" s="481"/>
      <c r="E2" s="479"/>
      <c r="F2" s="479"/>
      <c r="G2" s="482"/>
      <c r="H2" s="482"/>
      <c r="I2" s="479"/>
      <c r="J2" s="479"/>
    </row>
    <row r="3" spans="1:10" ht="18.75" customHeight="1" x14ac:dyDescent="0.25">
      <c r="A3" s="592"/>
      <c r="B3" s="592"/>
      <c r="C3" s="592"/>
      <c r="D3" s="592"/>
      <c r="E3" s="592"/>
      <c r="F3" s="592"/>
      <c r="G3" s="592"/>
      <c r="H3" s="479"/>
      <c r="I3" s="479"/>
      <c r="J3" s="479"/>
    </row>
    <row r="4" spans="1:10" s="479" customFormat="1" ht="135" customHeight="1" x14ac:dyDescent="0.25">
      <c r="A4" s="588" t="s">
        <v>293</v>
      </c>
      <c r="B4" s="588"/>
      <c r="C4" s="588"/>
      <c r="D4" s="588"/>
      <c r="E4" s="588"/>
      <c r="F4" s="588"/>
      <c r="G4" s="588"/>
    </row>
    <row r="5" spans="1:10" s="479" customFormat="1" ht="45" customHeight="1" x14ac:dyDescent="0.25">
      <c r="A5" s="588" t="s">
        <v>260</v>
      </c>
      <c r="B5" s="588"/>
      <c r="C5" s="588"/>
      <c r="D5" s="588"/>
      <c r="E5" s="588"/>
      <c r="F5" s="588"/>
      <c r="G5" s="588"/>
    </row>
    <row r="6" spans="1:10" s="479" customFormat="1" ht="15" customHeight="1" x14ac:dyDescent="0.3">
      <c r="E6" s="483"/>
      <c r="F6" s="484"/>
      <c r="G6" s="484"/>
    </row>
    <row r="7" spans="1:10" s="486" customFormat="1" ht="15" customHeight="1" x14ac:dyDescent="0.3">
      <c r="E7" s="492"/>
      <c r="F7" s="493"/>
      <c r="G7" s="493"/>
    </row>
    <row r="8" spans="1:10" s="479" customFormat="1" ht="18.75" x14ac:dyDescent="0.3">
      <c r="A8" s="586" t="s">
        <v>1</v>
      </c>
      <c r="B8" s="586"/>
      <c r="C8" s="586"/>
      <c r="E8" s="483"/>
      <c r="F8" s="484"/>
      <c r="G8" s="484"/>
    </row>
    <row r="9" spans="1:10" s="479" customFormat="1" ht="15" customHeight="1" x14ac:dyDescent="0.3">
      <c r="E9" s="483"/>
      <c r="F9" s="484"/>
      <c r="G9" s="484"/>
    </row>
    <row r="10" spans="1:10" s="479" customFormat="1" ht="18.75" customHeight="1" x14ac:dyDescent="0.25">
      <c r="A10" s="584" t="s">
        <v>255</v>
      </c>
      <c r="B10" s="584"/>
      <c r="C10" s="584"/>
      <c r="D10" s="584"/>
      <c r="E10" s="584"/>
      <c r="F10" s="584"/>
      <c r="G10" s="584"/>
    </row>
    <row r="11" spans="1:10" s="491" customFormat="1" x14ac:dyDescent="0.25">
      <c r="A11" s="591"/>
      <c r="B11" s="591"/>
      <c r="C11" s="591"/>
      <c r="D11" s="591"/>
      <c r="E11" s="591"/>
      <c r="F11" s="591"/>
      <c r="G11" s="591"/>
    </row>
    <row r="12" spans="1:10" s="479" customFormat="1" ht="15.75" customHeight="1" x14ac:dyDescent="0.25">
      <c r="A12" s="487"/>
      <c r="B12" s="487"/>
      <c r="C12" s="487"/>
      <c r="D12" s="487"/>
      <c r="E12" s="487"/>
      <c r="F12" s="487"/>
      <c r="G12" s="487"/>
    </row>
    <row r="13" spans="1:10" s="479" customFormat="1" ht="18.75" x14ac:dyDescent="0.25">
      <c r="A13" s="586" t="s">
        <v>281</v>
      </c>
      <c r="B13" s="586"/>
      <c r="C13" s="586"/>
      <c r="D13" s="487"/>
      <c r="E13" s="487"/>
      <c r="F13" s="487"/>
      <c r="G13" s="487"/>
    </row>
    <row r="14" spans="1:10" s="479" customFormat="1" ht="15.75" customHeight="1" x14ac:dyDescent="0.25">
      <c r="A14" s="587"/>
      <c r="B14" s="587"/>
      <c r="C14" s="587"/>
      <c r="D14" s="587"/>
      <c r="E14" s="587"/>
      <c r="F14" s="587"/>
      <c r="G14" s="587"/>
    </row>
    <row r="15" spans="1:10" s="479" customFormat="1" ht="33" customHeight="1" x14ac:dyDescent="0.25">
      <c r="A15" s="588" t="s">
        <v>256</v>
      </c>
      <c r="B15" s="588"/>
      <c r="C15" s="588"/>
      <c r="D15" s="588"/>
      <c r="E15" s="588"/>
      <c r="F15" s="588"/>
      <c r="G15" s="588"/>
    </row>
    <row r="16" spans="1:10" s="491" customFormat="1" ht="15.75" customHeight="1" x14ac:dyDescent="0.25">
      <c r="A16" s="494"/>
      <c r="B16" s="495"/>
      <c r="C16" s="495"/>
      <c r="D16" s="495"/>
      <c r="E16" s="495"/>
      <c r="F16" s="495"/>
      <c r="G16" s="495"/>
    </row>
    <row r="17" spans="1:8" s="479" customFormat="1" x14ac:dyDescent="0.25">
      <c r="A17" s="587"/>
      <c r="B17" s="587"/>
      <c r="C17" s="587"/>
      <c r="D17" s="587"/>
      <c r="E17" s="587"/>
      <c r="F17" s="587"/>
      <c r="G17" s="587"/>
      <c r="H17" s="485"/>
    </row>
    <row r="18" spans="1:8" s="479" customFormat="1" ht="18.75" x14ac:dyDescent="0.25">
      <c r="A18" s="586" t="s">
        <v>294</v>
      </c>
      <c r="B18" s="586"/>
      <c r="C18" s="586"/>
      <c r="D18" s="487"/>
      <c r="E18" s="487"/>
      <c r="F18" s="487"/>
      <c r="G18" s="487"/>
    </row>
    <row r="19" spans="1:8" s="479" customFormat="1" ht="15.75" customHeight="1" x14ac:dyDescent="0.25">
      <c r="A19" s="587"/>
      <c r="B19" s="587"/>
      <c r="C19" s="587"/>
      <c r="D19" s="587"/>
      <c r="E19" s="587"/>
      <c r="F19" s="587"/>
      <c r="G19" s="587"/>
    </row>
    <row r="20" spans="1:8" s="479" customFormat="1" ht="150" customHeight="1" x14ac:dyDescent="0.25">
      <c r="A20" s="588" t="s">
        <v>295</v>
      </c>
      <c r="B20" s="588"/>
      <c r="C20" s="588"/>
      <c r="D20" s="588"/>
      <c r="E20" s="588"/>
      <c r="F20" s="588"/>
      <c r="G20" s="588"/>
    </row>
    <row r="21" spans="1:8" s="479" customFormat="1" ht="18.75" customHeight="1" x14ac:dyDescent="0.25">
      <c r="A21" s="488"/>
      <c r="B21" s="488"/>
      <c r="C21" s="488"/>
      <c r="D21" s="488"/>
      <c r="E21" s="488"/>
      <c r="F21" s="488"/>
      <c r="G21" s="488"/>
    </row>
    <row r="22" spans="1:8" s="486" customFormat="1" ht="15" customHeight="1" x14ac:dyDescent="0.25">
      <c r="A22" s="496"/>
      <c r="B22" s="497"/>
      <c r="C22" s="497"/>
      <c r="D22" s="497"/>
      <c r="E22" s="497"/>
      <c r="F22" s="497"/>
      <c r="G22" s="497"/>
    </row>
    <row r="23" spans="1:8" s="479" customFormat="1" ht="18.75" customHeight="1" x14ac:dyDescent="0.25">
      <c r="A23" s="585" t="s">
        <v>279</v>
      </c>
      <c r="B23" s="585"/>
      <c r="C23" s="585"/>
      <c r="D23" s="487"/>
      <c r="E23" s="487"/>
      <c r="F23" s="487"/>
      <c r="G23" s="487"/>
    </row>
    <row r="24" spans="1:8" s="479" customFormat="1" x14ac:dyDescent="0.25">
      <c r="A24" s="587"/>
      <c r="B24" s="587"/>
      <c r="C24" s="587"/>
      <c r="D24" s="587"/>
      <c r="E24" s="587"/>
      <c r="F24" s="587"/>
      <c r="G24" s="587"/>
    </row>
    <row r="25" spans="1:8" s="479" customFormat="1" ht="48.75" customHeight="1" x14ac:dyDescent="0.25">
      <c r="A25" s="588" t="s">
        <v>297</v>
      </c>
      <c r="B25" s="588"/>
      <c r="C25" s="588"/>
      <c r="D25" s="588"/>
      <c r="E25" s="588"/>
      <c r="F25" s="588"/>
      <c r="G25" s="588"/>
    </row>
    <row r="26" spans="1:8" s="479" customFormat="1" ht="18.75" customHeight="1" x14ac:dyDescent="0.25">
      <c r="A26" s="488"/>
      <c r="B26" s="488"/>
      <c r="C26" s="488"/>
      <c r="D26" s="488"/>
      <c r="E26" s="488"/>
      <c r="F26" s="488"/>
      <c r="G26" s="488"/>
    </row>
    <row r="27" spans="1:8" s="486" customFormat="1" ht="15.75" customHeight="1" x14ac:dyDescent="0.25">
      <c r="A27" s="589"/>
      <c r="B27" s="589"/>
      <c r="C27" s="589"/>
      <c r="D27" s="589"/>
      <c r="E27" s="589"/>
      <c r="F27" s="589"/>
      <c r="G27" s="589"/>
    </row>
    <row r="28" spans="1:8" s="479" customFormat="1" ht="18.75" customHeight="1" x14ac:dyDescent="0.25">
      <c r="A28" s="585" t="s">
        <v>280</v>
      </c>
      <c r="B28" s="585"/>
      <c r="C28" s="585"/>
      <c r="D28" s="590"/>
      <c r="E28" s="590"/>
      <c r="F28" s="590"/>
    </row>
    <row r="29" spans="1:8" s="479" customFormat="1" ht="15" customHeight="1" x14ac:dyDescent="0.25"/>
    <row r="30" spans="1:8" s="479" customFormat="1" ht="82.5" customHeight="1" x14ac:dyDescent="0.25">
      <c r="A30" s="584" t="s">
        <v>296</v>
      </c>
      <c r="B30" s="584"/>
      <c r="C30" s="584"/>
      <c r="D30" s="584"/>
      <c r="E30" s="584"/>
      <c r="F30" s="584"/>
      <c r="G30" s="584"/>
    </row>
    <row r="31" spans="1:8" s="479" customFormat="1" ht="18.75" customHeight="1" x14ac:dyDescent="0.25">
      <c r="A31" s="490"/>
      <c r="B31" s="490"/>
      <c r="C31" s="490"/>
      <c r="D31" s="490"/>
      <c r="E31" s="490"/>
      <c r="F31" s="490"/>
      <c r="G31" s="490"/>
    </row>
    <row r="32" spans="1:8" s="486" customFormat="1" ht="15" customHeight="1" x14ac:dyDescent="0.25">
      <c r="A32" s="498"/>
      <c r="B32" s="499"/>
      <c r="C32" s="499"/>
      <c r="D32" s="499"/>
      <c r="E32" s="499"/>
      <c r="F32" s="499"/>
      <c r="G32" s="499"/>
    </row>
    <row r="33" spans="1:7" s="479" customFormat="1" ht="15" customHeight="1" x14ac:dyDescent="0.25">
      <c r="A33" s="586" t="s">
        <v>282</v>
      </c>
      <c r="B33" s="586"/>
      <c r="C33" s="586"/>
      <c r="D33" s="487"/>
      <c r="E33" s="487"/>
      <c r="F33" s="487"/>
      <c r="G33" s="487"/>
    </row>
    <row r="34" spans="1:7" s="479" customFormat="1" ht="15.75" customHeight="1" x14ac:dyDescent="0.25">
      <c r="A34" s="587"/>
      <c r="B34" s="587"/>
      <c r="C34" s="587"/>
      <c r="D34" s="587"/>
      <c r="E34" s="587"/>
      <c r="F34" s="587"/>
      <c r="G34" s="587"/>
    </row>
    <row r="35" spans="1:7" s="479" customFormat="1" ht="45.75" customHeight="1" x14ac:dyDescent="0.25">
      <c r="A35" s="588" t="s">
        <v>257</v>
      </c>
      <c r="B35" s="588"/>
      <c r="C35" s="588"/>
      <c r="D35" s="588"/>
      <c r="E35" s="588"/>
      <c r="F35" s="588"/>
      <c r="G35" s="588"/>
    </row>
    <row r="36" spans="1:7" s="479" customFormat="1" ht="15.75" customHeight="1" x14ac:dyDescent="0.25">
      <c r="A36" s="488"/>
      <c r="B36" s="489"/>
      <c r="C36" s="489"/>
      <c r="D36" s="489"/>
      <c r="E36" s="489"/>
      <c r="F36" s="489"/>
      <c r="G36" s="489"/>
    </row>
    <row r="37" spans="1:7" s="486" customFormat="1" x14ac:dyDescent="0.25">
      <c r="A37" s="589"/>
      <c r="B37" s="589"/>
      <c r="C37" s="589"/>
      <c r="D37" s="589"/>
      <c r="E37" s="589"/>
      <c r="F37" s="589"/>
      <c r="G37" s="589"/>
    </row>
    <row r="38" spans="1:7" s="479" customFormat="1" ht="15.75" customHeight="1" x14ac:dyDescent="0.25">
      <c r="A38" s="586" t="s">
        <v>283</v>
      </c>
      <c r="B38" s="586"/>
      <c r="C38" s="586"/>
      <c r="D38" s="487"/>
      <c r="E38" s="487"/>
      <c r="F38" s="487"/>
      <c r="G38" s="487"/>
    </row>
    <row r="39" spans="1:7" s="479" customFormat="1" ht="12.75" customHeight="1" x14ac:dyDescent="0.25">
      <c r="A39" s="587"/>
      <c r="B39" s="587"/>
      <c r="C39" s="587"/>
      <c r="D39" s="587"/>
      <c r="E39" s="587"/>
      <c r="F39" s="587"/>
      <c r="G39" s="587"/>
    </row>
    <row r="40" spans="1:7" s="479" customFormat="1" ht="76.5" customHeight="1" x14ac:dyDescent="0.25">
      <c r="A40" s="588" t="s">
        <v>299</v>
      </c>
      <c r="B40" s="588"/>
      <c r="C40" s="588"/>
      <c r="D40" s="588"/>
      <c r="E40" s="588"/>
      <c r="F40" s="588"/>
      <c r="G40" s="588"/>
    </row>
    <row r="41" spans="1:7" s="479" customFormat="1" x14ac:dyDescent="0.25">
      <c r="A41" s="488"/>
      <c r="B41" s="488"/>
      <c r="C41" s="488"/>
      <c r="D41" s="488"/>
      <c r="E41" s="488"/>
      <c r="F41" s="488"/>
      <c r="G41" s="488"/>
    </row>
    <row r="42" spans="1:7" s="486" customFormat="1" x14ac:dyDescent="0.25">
      <c r="A42" s="496"/>
      <c r="B42" s="496"/>
      <c r="C42" s="496"/>
      <c r="D42" s="496"/>
      <c r="E42" s="496"/>
      <c r="F42" s="496"/>
      <c r="G42" s="496"/>
    </row>
    <row r="43" spans="1:7" s="479" customFormat="1" ht="18.75" x14ac:dyDescent="0.25">
      <c r="A43" s="585" t="s">
        <v>284</v>
      </c>
      <c r="B43" s="585"/>
      <c r="C43" s="585"/>
      <c r="D43" s="487"/>
      <c r="E43" s="487"/>
      <c r="F43" s="487"/>
      <c r="G43" s="487"/>
    </row>
    <row r="44" spans="1:7" s="479" customFormat="1" x14ac:dyDescent="0.25">
      <c r="A44" s="587"/>
      <c r="B44" s="587"/>
      <c r="C44" s="587"/>
      <c r="D44" s="587"/>
      <c r="E44" s="587"/>
      <c r="F44" s="587"/>
      <c r="G44" s="587"/>
    </row>
    <row r="45" spans="1:7" s="479" customFormat="1" ht="31.5" customHeight="1" x14ac:dyDescent="0.25">
      <c r="A45" s="588" t="s">
        <v>300</v>
      </c>
      <c r="B45" s="588"/>
      <c r="C45" s="588"/>
      <c r="D45" s="588"/>
      <c r="E45" s="588"/>
      <c r="F45" s="588"/>
      <c r="G45" s="588"/>
    </row>
    <row r="46" spans="1:7" s="479" customFormat="1" x14ac:dyDescent="0.25">
      <c r="A46" s="488"/>
      <c r="B46" s="489"/>
      <c r="C46" s="489"/>
      <c r="D46" s="489"/>
      <c r="E46" s="489"/>
      <c r="F46" s="489"/>
      <c r="G46" s="489"/>
    </row>
    <row r="47" spans="1:7" s="486" customFormat="1" x14ac:dyDescent="0.25">
      <c r="A47" s="496"/>
      <c r="B47" s="497"/>
      <c r="C47" s="497"/>
      <c r="D47" s="497"/>
      <c r="E47" s="497"/>
      <c r="F47" s="497"/>
      <c r="G47" s="497"/>
    </row>
    <row r="48" spans="1:7" s="479" customFormat="1" ht="18.75" customHeight="1" x14ac:dyDescent="0.25">
      <c r="A48" s="585" t="s">
        <v>285</v>
      </c>
      <c r="B48" s="585"/>
      <c r="C48" s="585"/>
      <c r="D48" s="487"/>
      <c r="E48" s="487"/>
      <c r="F48" s="487"/>
      <c r="G48" s="487"/>
    </row>
    <row r="49" spans="1:7" s="479" customFormat="1" ht="18.75" customHeight="1" x14ac:dyDescent="0.25">
      <c r="A49" s="587"/>
      <c r="B49" s="587"/>
      <c r="C49" s="587"/>
      <c r="D49" s="587"/>
      <c r="E49" s="587"/>
      <c r="F49" s="587"/>
      <c r="G49" s="587"/>
    </row>
    <row r="50" spans="1:7" s="479" customFormat="1" ht="48" customHeight="1" x14ac:dyDescent="0.25">
      <c r="A50" s="588" t="s">
        <v>301</v>
      </c>
      <c r="B50" s="588"/>
      <c r="C50" s="588"/>
      <c r="D50" s="588"/>
      <c r="E50" s="588"/>
      <c r="F50" s="588"/>
      <c r="G50" s="588"/>
    </row>
    <row r="51" spans="1:7" s="479" customFormat="1" ht="15.75" customHeight="1" x14ac:dyDescent="0.25">
      <c r="A51" s="587"/>
      <c r="B51" s="587"/>
      <c r="C51" s="587"/>
      <c r="D51" s="587"/>
      <c r="E51" s="587"/>
      <c r="F51" s="587"/>
      <c r="G51" s="587"/>
    </row>
    <row r="52" spans="1:7" s="486" customFormat="1" ht="15.75" customHeight="1" x14ac:dyDescent="0.25">
      <c r="A52" s="499"/>
      <c r="B52" s="499"/>
      <c r="C52" s="499"/>
      <c r="D52" s="499"/>
      <c r="E52" s="499"/>
      <c r="F52" s="499"/>
      <c r="G52" s="499"/>
    </row>
    <row r="53" spans="1:7" s="479" customFormat="1" ht="18.75" customHeight="1" x14ac:dyDescent="0.25">
      <c r="A53" s="585" t="s">
        <v>286</v>
      </c>
      <c r="B53" s="585"/>
      <c r="C53" s="585"/>
      <c r="D53" s="590"/>
      <c r="E53" s="590"/>
      <c r="F53" s="590"/>
    </row>
    <row r="54" spans="1:7" s="479" customFormat="1" ht="18.75" customHeight="1" x14ac:dyDescent="0.25"/>
    <row r="55" spans="1:7" s="479" customFormat="1" ht="81" customHeight="1" x14ac:dyDescent="0.25">
      <c r="A55" s="584" t="s">
        <v>302</v>
      </c>
      <c r="B55" s="584"/>
      <c r="C55" s="584"/>
      <c r="D55" s="584"/>
      <c r="E55" s="584"/>
      <c r="F55" s="584"/>
      <c r="G55" s="584"/>
    </row>
    <row r="56" spans="1:7" s="479" customFormat="1" x14ac:dyDescent="0.25">
      <c r="A56" s="490"/>
      <c r="B56" s="487"/>
      <c r="C56" s="487"/>
      <c r="D56" s="487"/>
      <c r="E56" s="487"/>
      <c r="F56" s="487"/>
      <c r="G56" s="487"/>
    </row>
    <row r="57" spans="1:7" s="486" customFormat="1" x14ac:dyDescent="0.25"/>
    <row r="58" spans="1:7" s="479" customFormat="1" ht="18.75" customHeight="1" x14ac:dyDescent="0.25">
      <c r="A58" s="585" t="s">
        <v>287</v>
      </c>
      <c r="B58" s="585"/>
      <c r="C58" s="585"/>
    </row>
    <row r="59" spans="1:7" s="479" customFormat="1" x14ac:dyDescent="0.25"/>
    <row r="60" spans="1:7" s="479" customFormat="1" ht="15" customHeight="1" x14ac:dyDescent="0.25">
      <c r="A60" s="584" t="s">
        <v>303</v>
      </c>
      <c r="B60" s="584"/>
      <c r="C60" s="584"/>
      <c r="D60" s="584"/>
      <c r="E60" s="584"/>
      <c r="F60" s="584"/>
      <c r="G60" s="584"/>
    </row>
    <row r="61" spans="1:7" s="479" customFormat="1" ht="15.75" customHeight="1" x14ac:dyDescent="0.25"/>
    <row r="62" spans="1:7" s="486" customFormat="1" ht="15.75" customHeight="1" x14ac:dyDescent="0.25"/>
    <row r="63" spans="1:7" s="479" customFormat="1" ht="18.75" customHeight="1" x14ac:dyDescent="0.25">
      <c r="A63" s="585" t="s">
        <v>288</v>
      </c>
      <c r="B63" s="585"/>
      <c r="C63" s="585"/>
    </row>
    <row r="64" spans="1:7" s="479" customFormat="1" x14ac:dyDescent="0.25"/>
    <row r="65" spans="1:7" s="479" customFormat="1" ht="108" customHeight="1" x14ac:dyDescent="0.25">
      <c r="A65" s="584" t="s">
        <v>304</v>
      </c>
      <c r="B65" s="584"/>
      <c r="C65" s="584"/>
      <c r="D65" s="584"/>
      <c r="E65" s="584"/>
      <c r="F65" s="584"/>
      <c r="G65" s="584"/>
    </row>
    <row r="66" spans="1:7" s="479" customFormat="1" x14ac:dyDescent="0.25"/>
    <row r="67" spans="1:7" s="486" customFormat="1" x14ac:dyDescent="0.25"/>
    <row r="68" spans="1:7" s="479" customFormat="1" ht="18.75" customHeight="1" x14ac:dyDescent="0.25">
      <c r="A68" s="585" t="s">
        <v>289</v>
      </c>
      <c r="B68" s="585"/>
      <c r="C68" s="585"/>
    </row>
    <row r="69" spans="1:7" s="479" customFormat="1" x14ac:dyDescent="0.25"/>
    <row r="70" spans="1:7" s="479" customFormat="1" ht="33" customHeight="1" x14ac:dyDescent="0.25">
      <c r="A70" s="584" t="s">
        <v>309</v>
      </c>
      <c r="B70" s="584"/>
      <c r="C70" s="584"/>
      <c r="D70" s="584"/>
      <c r="E70" s="584"/>
      <c r="F70" s="584"/>
      <c r="G70" s="584"/>
    </row>
    <row r="71" spans="1:7" s="479" customFormat="1" x14ac:dyDescent="0.25"/>
    <row r="72" spans="1:7" s="486" customFormat="1" x14ac:dyDescent="0.25"/>
    <row r="73" spans="1:7" s="479" customFormat="1" ht="18.75" customHeight="1" x14ac:dyDescent="0.25">
      <c r="A73" s="585" t="s">
        <v>290</v>
      </c>
      <c r="B73" s="585"/>
      <c r="C73" s="585"/>
    </row>
    <row r="74" spans="1:7" s="479" customFormat="1" ht="15.75" customHeight="1" x14ac:dyDescent="0.25"/>
    <row r="75" spans="1:7" s="479" customFormat="1" ht="78.75" customHeight="1" x14ac:dyDescent="0.25">
      <c r="A75" s="584" t="s">
        <v>308</v>
      </c>
      <c r="B75" s="584"/>
      <c r="C75" s="584"/>
      <c r="D75" s="584"/>
      <c r="E75" s="584"/>
      <c r="F75" s="584"/>
      <c r="G75" s="584"/>
    </row>
    <row r="76" spans="1:7" s="479" customFormat="1" x14ac:dyDescent="0.25"/>
    <row r="77" spans="1:7" s="486" customFormat="1" x14ac:dyDescent="0.25"/>
    <row r="78" spans="1:7" s="479" customFormat="1" ht="18.75" customHeight="1" x14ac:dyDescent="0.25">
      <c r="A78" s="585" t="s">
        <v>291</v>
      </c>
      <c r="B78" s="585"/>
      <c r="C78" s="585"/>
    </row>
    <row r="79" spans="1:7" s="479" customFormat="1" x14ac:dyDescent="0.25"/>
    <row r="80" spans="1:7" s="479" customFormat="1" ht="15.75" customHeight="1" x14ac:dyDescent="0.25">
      <c r="A80" s="584" t="s">
        <v>305</v>
      </c>
      <c r="B80" s="584"/>
      <c r="C80" s="584"/>
      <c r="D80" s="584"/>
      <c r="E80" s="584"/>
      <c r="F80" s="584"/>
      <c r="G80" s="584"/>
    </row>
    <row r="81" spans="1:7" s="479" customFormat="1" x14ac:dyDescent="0.25"/>
    <row r="82" spans="1:7" s="486" customFormat="1" ht="15.75" customHeight="1" x14ac:dyDescent="0.25"/>
    <row r="83" spans="1:7" s="479" customFormat="1" ht="18.75" customHeight="1" x14ac:dyDescent="0.25">
      <c r="A83" s="585" t="s">
        <v>306</v>
      </c>
      <c r="B83" s="585"/>
      <c r="C83" s="585"/>
    </row>
    <row r="84" spans="1:7" s="479" customFormat="1" ht="15.75" customHeight="1" x14ac:dyDescent="0.25"/>
    <row r="85" spans="1:7" s="479" customFormat="1" ht="45.75" customHeight="1" x14ac:dyDescent="0.25">
      <c r="A85" s="584" t="s">
        <v>307</v>
      </c>
      <c r="B85" s="584"/>
      <c r="C85" s="584"/>
      <c r="D85" s="584"/>
      <c r="E85" s="584"/>
      <c r="F85" s="584"/>
      <c r="G85" s="584"/>
    </row>
    <row r="86" spans="1:7" s="491" customFormat="1" x14ac:dyDescent="0.25"/>
  </sheetData>
  <sheetProtection algorithmName="SHA-512" hashValue="U2EXpW65Zg8+CWRINLv6BlLwnnZ9ne3nNKfvvip2q7p8MQmmNteQbfn7NFSrFx/sxAJclx5WOciTAnEOVb7r8g==" saltValue="whnASlNS0yDJa36pqs4b3Q==" spinCount="100000" sheet="1" selectLockedCells="1" selectUnlockedCells="1"/>
  <mergeCells count="49">
    <mergeCell ref="A3:G3"/>
    <mergeCell ref="A4:G4"/>
    <mergeCell ref="A8:C8"/>
    <mergeCell ref="A10:G10"/>
    <mergeCell ref="A5:G5"/>
    <mergeCell ref="A11:G11"/>
    <mergeCell ref="A18:C18"/>
    <mergeCell ref="A19:G19"/>
    <mergeCell ref="A20:G20"/>
    <mergeCell ref="A13:C13"/>
    <mergeCell ref="A14:G14"/>
    <mergeCell ref="A15:G15"/>
    <mergeCell ref="A17:G17"/>
    <mergeCell ref="A23:C23"/>
    <mergeCell ref="A24:G24"/>
    <mergeCell ref="A25:G25"/>
    <mergeCell ref="D28:F28"/>
    <mergeCell ref="A58:C58"/>
    <mergeCell ref="A28:C28"/>
    <mergeCell ref="A27:G27"/>
    <mergeCell ref="A30:G30"/>
    <mergeCell ref="D53:F53"/>
    <mergeCell ref="A55:G55"/>
    <mergeCell ref="A53:C53"/>
    <mergeCell ref="A45:G45"/>
    <mergeCell ref="A85:G85"/>
    <mergeCell ref="A68:C68"/>
    <mergeCell ref="A70:G70"/>
    <mergeCell ref="A73:C73"/>
    <mergeCell ref="A75:G75"/>
    <mergeCell ref="A80:G80"/>
    <mergeCell ref="A83:C83"/>
    <mergeCell ref="A78:C78"/>
    <mergeCell ref="A60:G60"/>
    <mergeCell ref="A63:C63"/>
    <mergeCell ref="A65:G65"/>
    <mergeCell ref="A33:C33"/>
    <mergeCell ref="A34:G34"/>
    <mergeCell ref="A35:G35"/>
    <mergeCell ref="A38:C38"/>
    <mergeCell ref="A39:G39"/>
    <mergeCell ref="A37:G37"/>
    <mergeCell ref="A40:G40"/>
    <mergeCell ref="A50:G50"/>
    <mergeCell ref="A51:G51"/>
    <mergeCell ref="A48:C48"/>
    <mergeCell ref="A49:G49"/>
    <mergeCell ref="A43:C43"/>
    <mergeCell ref="A44:G44"/>
  </mergeCells>
  <pageMargins left="0.70866141732283472" right="0.70866141732283472" top="0.78740157480314965" bottom="0.78740157480314965" header="0.31496062992125984" footer="0.31496062992125984"/>
  <pageSetup paperSize="9" scale="63" orientation="landscape" r:id="rId1"/>
  <headerFooter>
    <oddHeader xml:space="preserve">&amp;R&amp;F; Kosten 2022 </oddHeader>
    <oddFooter>&amp;A&amp;RSeite &amp;P</oddFooter>
  </headerFooter>
  <rowBreaks count="1" manualBreakCount="1">
    <brk id="17"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20">
    <tabColor theme="2" tint="-9.9978637043366805E-2"/>
  </sheetPr>
  <dimension ref="A1:H222"/>
  <sheetViews>
    <sheetView zoomScale="85" zoomScaleNormal="85" workbookViewId="0">
      <pane ySplit="1" topLeftCell="A2" activePane="bottomLeft" state="frozen"/>
      <selection pane="bottomLeft" activeCell="B7" sqref="B7"/>
    </sheetView>
  </sheetViews>
  <sheetFormatPr baseColWidth="10" defaultRowHeight="15" x14ac:dyDescent="0.25"/>
  <cols>
    <col min="1" max="1" width="57.85546875" style="2" bestFit="1" customWidth="1"/>
    <col min="2" max="2" width="15.140625" style="2" bestFit="1" customWidth="1"/>
    <col min="3" max="3" width="13" style="2" customWidth="1"/>
    <col min="4" max="4" width="39" style="2" bestFit="1" customWidth="1"/>
    <col min="5" max="5" width="31.28515625" style="2" bestFit="1" customWidth="1"/>
    <col min="6" max="6" width="48.28515625" style="2" bestFit="1" customWidth="1"/>
    <col min="7" max="7" width="37.7109375" style="2" customWidth="1"/>
    <col min="8" max="8" width="22.85546875" style="2" hidden="1" customWidth="1"/>
    <col min="9" max="16384" width="11.42578125" style="2"/>
  </cols>
  <sheetData>
    <row r="1" spans="1:8" ht="23.25" x14ac:dyDescent="0.35">
      <c r="A1" s="500" t="s">
        <v>269</v>
      </c>
    </row>
    <row r="3" spans="1:8" ht="15.75" thickBot="1" x14ac:dyDescent="0.3"/>
    <row r="4" spans="1:8" x14ac:dyDescent="0.25">
      <c r="A4" s="119" t="str">
        <f>P_2!B24</f>
        <v>rPSA 1</v>
      </c>
      <c r="B4" s="145" t="s">
        <v>84</v>
      </c>
      <c r="C4" s="145" t="s">
        <v>85</v>
      </c>
      <c r="D4" s="146" t="s">
        <v>95</v>
      </c>
      <c r="E4" s="146" t="s">
        <v>97</v>
      </c>
      <c r="F4" s="146" t="s">
        <v>88</v>
      </c>
      <c r="G4" s="146" t="s">
        <v>3</v>
      </c>
      <c r="H4" s="17"/>
    </row>
    <row r="5" spans="1:8" x14ac:dyDescent="0.25">
      <c r="A5" s="84" t="str">
        <f>N_2!B30</f>
        <v>Arbeitskosten</v>
      </c>
      <c r="B5" s="110">
        <f>SUM(B6:B46)</f>
        <v>0</v>
      </c>
      <c r="C5" s="199">
        <f>SUM(C6:C46)</f>
        <v>0</v>
      </c>
      <c r="D5" s="130">
        <f>SUM(D7:D46)</f>
        <v>0</v>
      </c>
      <c r="E5" s="200">
        <f>SUM(E7:E46)</f>
        <v>0</v>
      </c>
      <c r="F5" s="201"/>
      <c r="G5" s="201"/>
      <c r="H5" s="17"/>
    </row>
    <row r="6" spans="1:8" x14ac:dyDescent="0.25">
      <c r="A6" s="74"/>
      <c r="B6" s="203"/>
      <c r="C6" s="203"/>
      <c r="D6" s="122"/>
      <c r="E6" s="122"/>
      <c r="F6" s="202"/>
      <c r="G6" s="202"/>
      <c r="H6" s="17"/>
    </row>
    <row r="7" spans="1:8" x14ac:dyDescent="0.25">
      <c r="A7" s="262" t="s">
        <v>86</v>
      </c>
      <c r="B7" s="132"/>
      <c r="C7" s="254"/>
      <c r="D7" s="132"/>
      <c r="E7" s="254"/>
      <c r="F7" s="269"/>
      <c r="G7" s="396"/>
      <c r="H7" s="17"/>
    </row>
    <row r="8" spans="1:8" x14ac:dyDescent="0.25">
      <c r="A8" s="262" t="s">
        <v>86</v>
      </c>
      <c r="B8" s="132"/>
      <c r="C8" s="254"/>
      <c r="D8" s="132"/>
      <c r="E8" s="254"/>
      <c r="F8" s="269"/>
      <c r="G8" s="396"/>
      <c r="H8" s="17"/>
    </row>
    <row r="9" spans="1:8" x14ac:dyDescent="0.25">
      <c r="A9" s="262" t="s">
        <v>86</v>
      </c>
      <c r="B9" s="132"/>
      <c r="C9" s="254"/>
      <c r="D9" s="132"/>
      <c r="E9" s="254"/>
      <c r="F9" s="269"/>
      <c r="G9" s="396"/>
      <c r="H9" s="17"/>
    </row>
    <row r="10" spans="1:8" x14ac:dyDescent="0.25">
      <c r="A10" s="262" t="s">
        <v>86</v>
      </c>
      <c r="B10" s="132"/>
      <c r="C10" s="254"/>
      <c r="D10" s="132"/>
      <c r="E10" s="254"/>
      <c r="F10" s="269"/>
      <c r="G10" s="396"/>
      <c r="H10" s="17"/>
    </row>
    <row r="11" spans="1:8" x14ac:dyDescent="0.25">
      <c r="A11" s="262" t="s">
        <v>86</v>
      </c>
      <c r="B11" s="132"/>
      <c r="C11" s="254"/>
      <c r="D11" s="132"/>
      <c r="E11" s="254"/>
      <c r="F11" s="269"/>
      <c r="G11" s="396"/>
      <c r="H11" s="17"/>
    </row>
    <row r="12" spans="1:8" x14ac:dyDescent="0.25">
      <c r="A12" s="262" t="s">
        <v>86</v>
      </c>
      <c r="B12" s="132"/>
      <c r="C12" s="254"/>
      <c r="D12" s="132"/>
      <c r="E12" s="254"/>
      <c r="F12" s="269"/>
      <c r="G12" s="396"/>
      <c r="H12" s="17"/>
    </row>
    <row r="13" spans="1:8" x14ac:dyDescent="0.25">
      <c r="A13" s="262" t="s">
        <v>86</v>
      </c>
      <c r="B13" s="132"/>
      <c r="C13" s="254"/>
      <c r="D13" s="132"/>
      <c r="E13" s="254"/>
      <c r="F13" s="269"/>
      <c r="G13" s="263"/>
      <c r="H13" s="17"/>
    </row>
    <row r="14" spans="1:8" x14ac:dyDescent="0.25">
      <c r="A14" s="262" t="s">
        <v>86</v>
      </c>
      <c r="B14" s="132"/>
      <c r="C14" s="254"/>
      <c r="D14" s="132"/>
      <c r="E14" s="254"/>
      <c r="F14" s="269"/>
      <c r="G14" s="396"/>
      <c r="H14" s="17"/>
    </row>
    <row r="15" spans="1:8" x14ac:dyDescent="0.25">
      <c r="A15" s="262" t="s">
        <v>86</v>
      </c>
      <c r="B15" s="132"/>
      <c r="C15" s="254"/>
      <c r="D15" s="132"/>
      <c r="E15" s="254"/>
      <c r="F15" s="269"/>
      <c r="G15" s="396"/>
      <c r="H15" s="17"/>
    </row>
    <row r="16" spans="1:8" x14ac:dyDescent="0.25">
      <c r="A16" s="262" t="s">
        <v>86</v>
      </c>
      <c r="B16" s="132"/>
      <c r="C16" s="254"/>
      <c r="D16" s="132"/>
      <c r="E16" s="254"/>
      <c r="F16" s="269"/>
      <c r="G16" s="396"/>
      <c r="H16" s="17"/>
    </row>
    <row r="17" spans="1:8" x14ac:dyDescent="0.25">
      <c r="A17" s="262" t="s">
        <v>86</v>
      </c>
      <c r="B17" s="132"/>
      <c r="C17" s="254"/>
      <c r="D17" s="132"/>
      <c r="E17" s="254"/>
      <c r="F17" s="269"/>
      <c r="G17" s="396"/>
      <c r="H17" s="17"/>
    </row>
    <row r="18" spans="1:8" x14ac:dyDescent="0.25">
      <c r="A18" s="262" t="s">
        <v>86</v>
      </c>
      <c r="B18" s="132"/>
      <c r="C18" s="254"/>
      <c r="D18" s="132"/>
      <c r="E18" s="254"/>
      <c r="F18" s="269"/>
      <c r="G18" s="396"/>
      <c r="H18" s="17"/>
    </row>
    <row r="19" spans="1:8" x14ac:dyDescent="0.25">
      <c r="A19" s="262" t="s">
        <v>86</v>
      </c>
      <c r="B19" s="132"/>
      <c r="C19" s="254"/>
      <c r="D19" s="132"/>
      <c r="E19" s="254"/>
      <c r="F19" s="269"/>
      <c r="G19" s="396"/>
      <c r="H19" s="17"/>
    </row>
    <row r="20" spans="1:8" x14ac:dyDescent="0.25">
      <c r="A20" s="262" t="s">
        <v>86</v>
      </c>
      <c r="B20" s="132"/>
      <c r="C20" s="254"/>
      <c r="D20" s="132"/>
      <c r="E20" s="254"/>
      <c r="F20" s="269"/>
      <c r="G20" s="396"/>
      <c r="H20" s="17"/>
    </row>
    <row r="21" spans="1:8" x14ac:dyDescent="0.25">
      <c r="A21" s="262" t="s">
        <v>86</v>
      </c>
      <c r="B21" s="132"/>
      <c r="C21" s="254"/>
      <c r="D21" s="132"/>
      <c r="E21" s="254"/>
      <c r="F21" s="269"/>
      <c r="G21" s="396"/>
      <c r="H21" s="17"/>
    </row>
    <row r="22" spans="1:8" x14ac:dyDescent="0.25">
      <c r="A22" s="262" t="s">
        <v>86</v>
      </c>
      <c r="B22" s="132"/>
      <c r="C22" s="254"/>
      <c r="D22" s="132"/>
      <c r="E22" s="254"/>
      <c r="F22" s="269"/>
      <c r="G22" s="396"/>
      <c r="H22" s="17"/>
    </row>
    <row r="23" spans="1:8" x14ac:dyDescent="0.25">
      <c r="A23" s="262" t="s">
        <v>86</v>
      </c>
      <c r="B23" s="132"/>
      <c r="C23" s="254"/>
      <c r="D23" s="132"/>
      <c r="E23" s="254"/>
      <c r="F23" s="269"/>
      <c r="G23" s="396"/>
      <c r="H23" s="17"/>
    </row>
    <row r="24" spans="1:8" x14ac:dyDescent="0.25">
      <c r="A24" s="262" t="s">
        <v>86</v>
      </c>
      <c r="B24" s="132"/>
      <c r="C24" s="254"/>
      <c r="D24" s="132"/>
      <c r="E24" s="254"/>
      <c r="F24" s="269"/>
      <c r="G24" s="396"/>
      <c r="H24" s="17"/>
    </row>
    <row r="25" spans="1:8" x14ac:dyDescent="0.25">
      <c r="A25" s="262" t="s">
        <v>86</v>
      </c>
      <c r="B25" s="132"/>
      <c r="C25" s="254"/>
      <c r="D25" s="132"/>
      <c r="E25" s="254"/>
      <c r="F25" s="269"/>
      <c r="G25" s="396"/>
      <c r="H25" s="17"/>
    </row>
    <row r="26" spans="1:8" x14ac:dyDescent="0.25">
      <c r="A26" s="262" t="s">
        <v>86</v>
      </c>
      <c r="B26" s="132"/>
      <c r="C26" s="254"/>
      <c r="D26" s="132"/>
      <c r="E26" s="254"/>
      <c r="F26" s="269"/>
      <c r="G26" s="396"/>
      <c r="H26" s="17"/>
    </row>
    <row r="27" spans="1:8" x14ac:dyDescent="0.25">
      <c r="A27" s="262" t="s">
        <v>86</v>
      </c>
      <c r="B27" s="132"/>
      <c r="C27" s="254"/>
      <c r="D27" s="132"/>
      <c r="E27" s="254"/>
      <c r="F27" s="269"/>
      <c r="G27" s="396"/>
      <c r="H27" s="17"/>
    </row>
    <row r="28" spans="1:8" x14ac:dyDescent="0.25">
      <c r="A28" s="262" t="s">
        <v>86</v>
      </c>
      <c r="B28" s="132"/>
      <c r="C28" s="254"/>
      <c r="D28" s="132"/>
      <c r="E28" s="254"/>
      <c r="F28" s="269"/>
      <c r="G28" s="396"/>
      <c r="H28" s="17"/>
    </row>
    <row r="29" spans="1:8" x14ac:dyDescent="0.25">
      <c r="A29" s="262" t="s">
        <v>86</v>
      </c>
      <c r="B29" s="132"/>
      <c r="C29" s="254"/>
      <c r="D29" s="132"/>
      <c r="E29" s="254"/>
      <c r="F29" s="269"/>
      <c r="G29" s="396"/>
      <c r="H29" s="17"/>
    </row>
    <row r="30" spans="1:8" x14ac:dyDescent="0.25">
      <c r="A30" s="262" t="s">
        <v>86</v>
      </c>
      <c r="B30" s="132"/>
      <c r="C30" s="254"/>
      <c r="D30" s="132"/>
      <c r="E30" s="254"/>
      <c r="F30" s="269"/>
      <c r="G30" s="396"/>
      <c r="H30" s="17"/>
    </row>
    <row r="31" spans="1:8" x14ac:dyDescent="0.25">
      <c r="A31" s="262" t="s">
        <v>86</v>
      </c>
      <c r="B31" s="132"/>
      <c r="C31" s="254"/>
      <c r="D31" s="132"/>
      <c r="E31" s="254"/>
      <c r="F31" s="269"/>
      <c r="G31" s="396"/>
      <c r="H31" s="17"/>
    </row>
    <row r="32" spans="1:8" x14ac:dyDescent="0.25">
      <c r="A32" s="262" t="s">
        <v>86</v>
      </c>
      <c r="B32" s="132"/>
      <c r="C32" s="254"/>
      <c r="D32" s="132"/>
      <c r="E32" s="254"/>
      <c r="F32" s="269"/>
      <c r="G32" s="396"/>
      <c r="H32" s="17"/>
    </row>
    <row r="33" spans="1:8" x14ac:dyDescent="0.25">
      <c r="A33" s="262" t="s">
        <v>86</v>
      </c>
      <c r="B33" s="132"/>
      <c r="C33" s="254"/>
      <c r="D33" s="132"/>
      <c r="E33" s="254"/>
      <c r="F33" s="269"/>
      <c r="G33" s="396"/>
      <c r="H33" s="17"/>
    </row>
    <row r="34" spans="1:8" x14ac:dyDescent="0.25">
      <c r="A34" s="262" t="s">
        <v>86</v>
      </c>
      <c r="B34" s="132"/>
      <c r="C34" s="254"/>
      <c r="D34" s="132"/>
      <c r="E34" s="254"/>
      <c r="F34" s="269"/>
      <c r="G34" s="396"/>
      <c r="H34" s="17"/>
    </row>
    <row r="35" spans="1:8" x14ac:dyDescent="0.25">
      <c r="A35" s="262" t="s">
        <v>86</v>
      </c>
      <c r="B35" s="132"/>
      <c r="C35" s="254"/>
      <c r="D35" s="132"/>
      <c r="E35" s="254"/>
      <c r="F35" s="269"/>
      <c r="G35" s="396"/>
      <c r="H35" s="17"/>
    </row>
    <row r="36" spans="1:8" x14ac:dyDescent="0.25">
      <c r="A36" s="262" t="s">
        <v>86</v>
      </c>
      <c r="B36" s="132"/>
      <c r="C36" s="254"/>
      <c r="D36" s="132"/>
      <c r="E36" s="254"/>
      <c r="F36" s="269"/>
      <c r="G36" s="396"/>
      <c r="H36" s="17"/>
    </row>
    <row r="37" spans="1:8" x14ac:dyDescent="0.25">
      <c r="A37" s="262" t="s">
        <v>86</v>
      </c>
      <c r="B37" s="132"/>
      <c r="C37" s="254"/>
      <c r="D37" s="132"/>
      <c r="E37" s="254"/>
      <c r="F37" s="269"/>
      <c r="G37" s="396"/>
      <c r="H37" s="17"/>
    </row>
    <row r="38" spans="1:8" x14ac:dyDescent="0.25">
      <c r="A38" s="262" t="s">
        <v>86</v>
      </c>
      <c r="B38" s="132"/>
      <c r="C38" s="254"/>
      <c r="D38" s="132"/>
      <c r="E38" s="254"/>
      <c r="F38" s="269"/>
      <c r="G38" s="396"/>
      <c r="H38" s="17"/>
    </row>
    <row r="39" spans="1:8" x14ac:dyDescent="0.25">
      <c r="A39" s="262" t="s">
        <v>86</v>
      </c>
      <c r="B39" s="132"/>
      <c r="C39" s="254"/>
      <c r="D39" s="132"/>
      <c r="E39" s="254"/>
      <c r="F39" s="269"/>
      <c r="G39" s="396"/>
      <c r="H39" s="17"/>
    </row>
    <row r="40" spans="1:8" x14ac:dyDescent="0.25">
      <c r="A40" s="262" t="s">
        <v>86</v>
      </c>
      <c r="B40" s="132"/>
      <c r="C40" s="254"/>
      <c r="D40" s="132"/>
      <c r="E40" s="254"/>
      <c r="F40" s="269"/>
      <c r="G40" s="396"/>
      <c r="H40" s="17"/>
    </row>
    <row r="41" spans="1:8" x14ac:dyDescent="0.25">
      <c r="A41" s="262" t="s">
        <v>86</v>
      </c>
      <c r="B41" s="132"/>
      <c r="C41" s="254"/>
      <c r="D41" s="132"/>
      <c r="E41" s="254"/>
      <c r="F41" s="269"/>
      <c r="G41" s="396"/>
      <c r="H41" s="17"/>
    </row>
    <row r="42" spans="1:8" x14ac:dyDescent="0.25">
      <c r="A42" s="262" t="s">
        <v>86</v>
      </c>
      <c r="B42" s="132"/>
      <c r="C42" s="254"/>
      <c r="D42" s="132"/>
      <c r="E42" s="254"/>
      <c r="F42" s="269"/>
      <c r="G42" s="396"/>
      <c r="H42" s="17"/>
    </row>
    <row r="43" spans="1:8" x14ac:dyDescent="0.25">
      <c r="A43" s="262" t="s">
        <v>86</v>
      </c>
      <c r="B43" s="132"/>
      <c r="C43" s="254"/>
      <c r="D43" s="132"/>
      <c r="E43" s="254"/>
      <c r="F43" s="269"/>
      <c r="G43" s="396"/>
      <c r="H43" s="17"/>
    </row>
    <row r="44" spans="1:8" x14ac:dyDescent="0.25">
      <c r="A44" s="262" t="s">
        <v>86</v>
      </c>
      <c r="B44" s="132"/>
      <c r="C44" s="254"/>
      <c r="D44" s="132"/>
      <c r="E44" s="254"/>
      <c r="F44" s="269"/>
      <c r="G44" s="396"/>
      <c r="H44" s="17"/>
    </row>
    <row r="45" spans="1:8" x14ac:dyDescent="0.25">
      <c r="A45" s="262" t="s">
        <v>86</v>
      </c>
      <c r="B45" s="132"/>
      <c r="C45" s="254"/>
      <c r="D45" s="132"/>
      <c r="E45" s="254"/>
      <c r="F45" s="269"/>
      <c r="G45" s="396"/>
      <c r="H45" s="17"/>
    </row>
    <row r="46" spans="1:8" ht="15.75" thickBot="1" x14ac:dyDescent="0.3">
      <c r="A46" s="265" t="s">
        <v>86</v>
      </c>
      <c r="B46" s="266"/>
      <c r="C46" s="156"/>
      <c r="D46" s="266"/>
      <c r="E46" s="156"/>
      <c r="F46" s="269"/>
      <c r="G46" s="397"/>
      <c r="H46" s="17"/>
    </row>
    <row r="47" spans="1:8" ht="15.75" thickBot="1" x14ac:dyDescent="0.3"/>
    <row r="48" spans="1:8" x14ac:dyDescent="0.25">
      <c r="A48" s="119" t="str">
        <f>P_2!B42</f>
        <v>rPSA 2</v>
      </c>
      <c r="B48" s="145" t="s">
        <v>84</v>
      </c>
      <c r="C48" s="145" t="s">
        <v>85</v>
      </c>
      <c r="D48" s="146" t="s">
        <v>95</v>
      </c>
      <c r="E48" s="146" t="s">
        <v>97</v>
      </c>
      <c r="F48" s="146" t="s">
        <v>88</v>
      </c>
      <c r="G48" s="146" t="s">
        <v>3</v>
      </c>
      <c r="H48" s="17" t="s">
        <v>3</v>
      </c>
    </row>
    <row r="49" spans="1:8" x14ac:dyDescent="0.25">
      <c r="A49" s="84" t="str">
        <f>N_2!B48</f>
        <v>Arbeitskosten</v>
      </c>
      <c r="B49" s="110">
        <f>SUM(B50:B90)</f>
        <v>0</v>
      </c>
      <c r="C49" s="199">
        <f>SUM(C50:C90)</f>
        <v>0</v>
      </c>
      <c r="D49" s="130">
        <f>SUM(D51:D90)</f>
        <v>0</v>
      </c>
      <c r="E49" s="200">
        <f>SUM(E51:E90)</f>
        <v>0</v>
      </c>
      <c r="F49" s="201"/>
      <c r="G49" s="201"/>
      <c r="H49" s="17"/>
    </row>
    <row r="50" spans="1:8" x14ac:dyDescent="0.25">
      <c r="A50" s="74"/>
      <c r="B50" s="203"/>
      <c r="C50" s="203"/>
      <c r="D50" s="122"/>
      <c r="E50" s="122"/>
      <c r="F50" s="202"/>
      <c r="G50" s="202"/>
      <c r="H50" s="17"/>
    </row>
    <row r="51" spans="1:8" x14ac:dyDescent="0.25">
      <c r="A51" s="262" t="s">
        <v>86</v>
      </c>
      <c r="B51" s="132"/>
      <c r="C51" s="254"/>
      <c r="D51" s="132"/>
      <c r="E51" s="254"/>
      <c r="F51" s="269"/>
      <c r="G51" s="396"/>
      <c r="H51" s="17"/>
    </row>
    <row r="52" spans="1:8" x14ac:dyDescent="0.25">
      <c r="A52" s="262" t="s">
        <v>86</v>
      </c>
      <c r="B52" s="132"/>
      <c r="C52" s="254"/>
      <c r="D52" s="132"/>
      <c r="E52" s="254"/>
      <c r="F52" s="269"/>
      <c r="G52" s="396"/>
      <c r="H52" s="17"/>
    </row>
    <row r="53" spans="1:8" x14ac:dyDescent="0.25">
      <c r="A53" s="262" t="s">
        <v>86</v>
      </c>
      <c r="B53" s="132"/>
      <c r="C53" s="254"/>
      <c r="D53" s="132"/>
      <c r="E53" s="254"/>
      <c r="F53" s="269"/>
      <c r="G53" s="396"/>
      <c r="H53" s="17"/>
    </row>
    <row r="54" spans="1:8" x14ac:dyDescent="0.25">
      <c r="A54" s="262" t="s">
        <v>86</v>
      </c>
      <c r="B54" s="132"/>
      <c r="C54" s="254"/>
      <c r="D54" s="132"/>
      <c r="E54" s="254"/>
      <c r="F54" s="269"/>
      <c r="G54" s="396"/>
      <c r="H54" s="17"/>
    </row>
    <row r="55" spans="1:8" x14ac:dyDescent="0.25">
      <c r="A55" s="262" t="s">
        <v>86</v>
      </c>
      <c r="B55" s="132"/>
      <c r="C55" s="254"/>
      <c r="D55" s="132"/>
      <c r="E55" s="254"/>
      <c r="F55" s="269"/>
      <c r="G55" s="396"/>
      <c r="H55" s="17"/>
    </row>
    <row r="56" spans="1:8" x14ac:dyDescent="0.25">
      <c r="A56" s="262" t="s">
        <v>86</v>
      </c>
      <c r="B56" s="132"/>
      <c r="C56" s="254"/>
      <c r="D56" s="132"/>
      <c r="E56" s="254"/>
      <c r="F56" s="269"/>
      <c r="G56" s="396"/>
      <c r="H56" s="17"/>
    </row>
    <row r="57" spans="1:8" x14ac:dyDescent="0.25">
      <c r="A57" s="262" t="s">
        <v>86</v>
      </c>
      <c r="B57" s="132"/>
      <c r="C57" s="254"/>
      <c r="D57" s="132"/>
      <c r="E57" s="254"/>
      <c r="F57" s="269"/>
      <c r="G57" s="396"/>
      <c r="H57" s="17"/>
    </row>
    <row r="58" spans="1:8" x14ac:dyDescent="0.25">
      <c r="A58" s="262" t="s">
        <v>86</v>
      </c>
      <c r="B58" s="132"/>
      <c r="C58" s="254"/>
      <c r="D58" s="132"/>
      <c r="E58" s="254"/>
      <c r="F58" s="269"/>
      <c r="G58" s="396"/>
      <c r="H58" s="17"/>
    </row>
    <row r="59" spans="1:8" x14ac:dyDescent="0.25">
      <c r="A59" s="262" t="s">
        <v>86</v>
      </c>
      <c r="B59" s="132"/>
      <c r="C59" s="254"/>
      <c r="D59" s="132"/>
      <c r="E59" s="254"/>
      <c r="F59" s="269"/>
      <c r="G59" s="396"/>
      <c r="H59" s="17"/>
    </row>
    <row r="60" spans="1:8" x14ac:dyDescent="0.25">
      <c r="A60" s="262" t="s">
        <v>86</v>
      </c>
      <c r="B60" s="132"/>
      <c r="C60" s="254"/>
      <c r="D60" s="132"/>
      <c r="E60" s="254"/>
      <c r="F60" s="269"/>
      <c r="G60" s="396"/>
      <c r="H60" s="17"/>
    </row>
    <row r="61" spans="1:8" x14ac:dyDescent="0.25">
      <c r="A61" s="262" t="s">
        <v>86</v>
      </c>
      <c r="B61" s="132"/>
      <c r="C61" s="254"/>
      <c r="D61" s="132"/>
      <c r="E61" s="254"/>
      <c r="F61" s="269"/>
      <c r="G61" s="396"/>
      <c r="H61" s="17"/>
    </row>
    <row r="62" spans="1:8" x14ac:dyDescent="0.25">
      <c r="A62" s="262" t="s">
        <v>86</v>
      </c>
      <c r="B62" s="132"/>
      <c r="C62" s="254"/>
      <c r="D62" s="132"/>
      <c r="E62" s="254"/>
      <c r="F62" s="269"/>
      <c r="G62" s="396"/>
      <c r="H62" s="17"/>
    </row>
    <row r="63" spans="1:8" x14ac:dyDescent="0.25">
      <c r="A63" s="262" t="s">
        <v>86</v>
      </c>
      <c r="B63" s="132"/>
      <c r="C63" s="254"/>
      <c r="D63" s="132"/>
      <c r="E63" s="254"/>
      <c r="F63" s="269"/>
      <c r="G63" s="396"/>
      <c r="H63" s="17"/>
    </row>
    <row r="64" spans="1:8" x14ac:dyDescent="0.25">
      <c r="A64" s="262" t="s">
        <v>86</v>
      </c>
      <c r="B64" s="132"/>
      <c r="C64" s="254"/>
      <c r="D64" s="132"/>
      <c r="E64" s="254"/>
      <c r="F64" s="269"/>
      <c r="G64" s="396"/>
      <c r="H64" s="17"/>
    </row>
    <row r="65" spans="1:8" x14ac:dyDescent="0.25">
      <c r="A65" s="262" t="s">
        <v>86</v>
      </c>
      <c r="B65" s="132"/>
      <c r="C65" s="254"/>
      <c r="D65" s="132"/>
      <c r="E65" s="254"/>
      <c r="F65" s="269"/>
      <c r="G65" s="396"/>
      <c r="H65" s="17"/>
    </row>
    <row r="66" spans="1:8" x14ac:dyDescent="0.25">
      <c r="A66" s="262" t="s">
        <v>86</v>
      </c>
      <c r="B66" s="132"/>
      <c r="C66" s="254"/>
      <c r="D66" s="132"/>
      <c r="E66" s="254"/>
      <c r="F66" s="269"/>
      <c r="G66" s="396"/>
      <c r="H66" s="17"/>
    </row>
    <row r="67" spans="1:8" x14ac:dyDescent="0.25">
      <c r="A67" s="262" t="s">
        <v>86</v>
      </c>
      <c r="B67" s="132"/>
      <c r="C67" s="254"/>
      <c r="D67" s="132"/>
      <c r="E67" s="254"/>
      <c r="F67" s="269"/>
      <c r="G67" s="396"/>
      <c r="H67" s="17"/>
    </row>
    <row r="68" spans="1:8" x14ac:dyDescent="0.25">
      <c r="A68" s="262" t="s">
        <v>86</v>
      </c>
      <c r="B68" s="132"/>
      <c r="C68" s="254"/>
      <c r="D68" s="132"/>
      <c r="E68" s="254"/>
      <c r="F68" s="269"/>
      <c r="G68" s="396"/>
      <c r="H68" s="17"/>
    </row>
    <row r="69" spans="1:8" x14ac:dyDescent="0.25">
      <c r="A69" s="262" t="s">
        <v>86</v>
      </c>
      <c r="B69" s="132"/>
      <c r="C69" s="254"/>
      <c r="D69" s="132"/>
      <c r="E69" s="254"/>
      <c r="F69" s="269"/>
      <c r="G69" s="396"/>
      <c r="H69" s="17"/>
    </row>
    <row r="70" spans="1:8" x14ac:dyDescent="0.25">
      <c r="A70" s="262" t="s">
        <v>86</v>
      </c>
      <c r="B70" s="132"/>
      <c r="C70" s="254"/>
      <c r="D70" s="132"/>
      <c r="E70" s="254"/>
      <c r="F70" s="269"/>
      <c r="G70" s="396"/>
      <c r="H70" s="17"/>
    </row>
    <row r="71" spans="1:8" x14ac:dyDescent="0.25">
      <c r="A71" s="262" t="s">
        <v>86</v>
      </c>
      <c r="B71" s="132"/>
      <c r="C71" s="254"/>
      <c r="D71" s="132"/>
      <c r="E71" s="254"/>
      <c r="F71" s="269"/>
      <c r="G71" s="396"/>
      <c r="H71" s="17"/>
    </row>
    <row r="72" spans="1:8" x14ac:dyDescent="0.25">
      <c r="A72" s="262" t="s">
        <v>86</v>
      </c>
      <c r="B72" s="132"/>
      <c r="C72" s="254"/>
      <c r="D72" s="132"/>
      <c r="E72" s="254"/>
      <c r="F72" s="269"/>
      <c r="G72" s="396"/>
      <c r="H72" s="17"/>
    </row>
    <row r="73" spans="1:8" x14ac:dyDescent="0.25">
      <c r="A73" s="262" t="s">
        <v>86</v>
      </c>
      <c r="B73" s="132"/>
      <c r="C73" s="254"/>
      <c r="D73" s="132"/>
      <c r="E73" s="254"/>
      <c r="F73" s="269"/>
      <c r="G73" s="396"/>
      <c r="H73" s="17"/>
    </row>
    <row r="74" spans="1:8" x14ac:dyDescent="0.25">
      <c r="A74" s="262" t="s">
        <v>86</v>
      </c>
      <c r="B74" s="132"/>
      <c r="C74" s="254"/>
      <c r="D74" s="132"/>
      <c r="E74" s="254"/>
      <c r="F74" s="269"/>
      <c r="G74" s="396"/>
      <c r="H74" s="17"/>
    </row>
    <row r="75" spans="1:8" x14ac:dyDescent="0.25">
      <c r="A75" s="262" t="s">
        <v>86</v>
      </c>
      <c r="B75" s="132"/>
      <c r="C75" s="254"/>
      <c r="D75" s="132"/>
      <c r="E75" s="254"/>
      <c r="F75" s="269"/>
      <c r="G75" s="396"/>
      <c r="H75" s="17"/>
    </row>
    <row r="76" spans="1:8" x14ac:dyDescent="0.25">
      <c r="A76" s="262" t="s">
        <v>86</v>
      </c>
      <c r="B76" s="132"/>
      <c r="C76" s="254"/>
      <c r="D76" s="132"/>
      <c r="E76" s="254"/>
      <c r="F76" s="269"/>
      <c r="G76" s="396"/>
      <c r="H76" s="17"/>
    </row>
    <row r="77" spans="1:8" x14ac:dyDescent="0.25">
      <c r="A77" s="262" t="s">
        <v>86</v>
      </c>
      <c r="B77" s="132"/>
      <c r="C77" s="254"/>
      <c r="D77" s="132"/>
      <c r="E77" s="254"/>
      <c r="F77" s="269"/>
      <c r="G77" s="396"/>
      <c r="H77" s="17"/>
    </row>
    <row r="78" spans="1:8" x14ac:dyDescent="0.25">
      <c r="A78" s="262" t="s">
        <v>86</v>
      </c>
      <c r="B78" s="132"/>
      <c r="C78" s="254"/>
      <c r="D78" s="132"/>
      <c r="E78" s="254"/>
      <c r="F78" s="269"/>
      <c r="G78" s="396"/>
      <c r="H78" s="17"/>
    </row>
    <row r="79" spans="1:8" x14ac:dyDescent="0.25">
      <c r="A79" s="262" t="s">
        <v>86</v>
      </c>
      <c r="B79" s="132"/>
      <c r="C79" s="254"/>
      <c r="D79" s="132"/>
      <c r="E79" s="254"/>
      <c r="F79" s="269"/>
      <c r="G79" s="396"/>
      <c r="H79" s="17"/>
    </row>
    <row r="80" spans="1:8" x14ac:dyDescent="0.25">
      <c r="A80" s="262" t="s">
        <v>86</v>
      </c>
      <c r="B80" s="132"/>
      <c r="C80" s="254"/>
      <c r="D80" s="132"/>
      <c r="E80" s="254"/>
      <c r="F80" s="269"/>
      <c r="G80" s="396"/>
      <c r="H80" s="17"/>
    </row>
    <row r="81" spans="1:8" x14ac:dyDescent="0.25">
      <c r="A81" s="262" t="s">
        <v>86</v>
      </c>
      <c r="B81" s="132"/>
      <c r="C81" s="254"/>
      <c r="D81" s="132"/>
      <c r="E81" s="254"/>
      <c r="F81" s="269"/>
      <c r="G81" s="396"/>
      <c r="H81" s="17"/>
    </row>
    <row r="82" spans="1:8" x14ac:dyDescent="0.25">
      <c r="A82" s="262" t="s">
        <v>86</v>
      </c>
      <c r="B82" s="132"/>
      <c r="C82" s="254"/>
      <c r="D82" s="132"/>
      <c r="E82" s="254"/>
      <c r="F82" s="269"/>
      <c r="G82" s="396"/>
      <c r="H82" s="17"/>
    </row>
    <row r="83" spans="1:8" x14ac:dyDescent="0.25">
      <c r="A83" s="262" t="s">
        <v>86</v>
      </c>
      <c r="B83" s="132"/>
      <c r="C83" s="254"/>
      <c r="D83" s="132"/>
      <c r="E83" s="254"/>
      <c r="F83" s="269"/>
      <c r="G83" s="396"/>
      <c r="H83" s="17"/>
    </row>
    <row r="84" spans="1:8" x14ac:dyDescent="0.25">
      <c r="A84" s="262" t="s">
        <v>86</v>
      </c>
      <c r="B84" s="132"/>
      <c r="C84" s="254"/>
      <c r="D84" s="132"/>
      <c r="E84" s="254"/>
      <c r="F84" s="269"/>
      <c r="G84" s="396"/>
      <c r="H84" s="17"/>
    </row>
    <row r="85" spans="1:8" x14ac:dyDescent="0.25">
      <c r="A85" s="262" t="s">
        <v>86</v>
      </c>
      <c r="B85" s="132"/>
      <c r="C85" s="254"/>
      <c r="D85" s="132"/>
      <c r="E85" s="254"/>
      <c r="F85" s="269"/>
      <c r="G85" s="396"/>
      <c r="H85" s="17"/>
    </row>
    <row r="86" spans="1:8" x14ac:dyDescent="0.25">
      <c r="A86" s="262" t="s">
        <v>86</v>
      </c>
      <c r="B86" s="132"/>
      <c r="C86" s="254"/>
      <c r="D86" s="132"/>
      <c r="E86" s="254"/>
      <c r="F86" s="269"/>
      <c r="G86" s="396"/>
      <c r="H86" s="17"/>
    </row>
    <row r="87" spans="1:8" x14ac:dyDescent="0.25">
      <c r="A87" s="262" t="s">
        <v>86</v>
      </c>
      <c r="B87" s="132"/>
      <c r="C87" s="254"/>
      <c r="D87" s="132"/>
      <c r="E87" s="254"/>
      <c r="F87" s="269"/>
      <c r="G87" s="396"/>
      <c r="H87" s="17"/>
    </row>
    <row r="88" spans="1:8" x14ac:dyDescent="0.25">
      <c r="A88" s="262" t="s">
        <v>86</v>
      </c>
      <c r="B88" s="132"/>
      <c r="C88" s="254"/>
      <c r="D88" s="132"/>
      <c r="E88" s="254"/>
      <c r="F88" s="269"/>
      <c r="G88" s="396"/>
      <c r="H88" s="17"/>
    </row>
    <row r="89" spans="1:8" x14ac:dyDescent="0.25">
      <c r="A89" s="262" t="s">
        <v>86</v>
      </c>
      <c r="B89" s="132"/>
      <c r="C89" s="254"/>
      <c r="D89" s="132"/>
      <c r="E89" s="254"/>
      <c r="F89" s="269"/>
      <c r="G89" s="396"/>
      <c r="H89" s="17"/>
    </row>
    <row r="90" spans="1:8" ht="15.75" thickBot="1" x14ac:dyDescent="0.3">
      <c r="A90" s="265" t="s">
        <v>86</v>
      </c>
      <c r="B90" s="266"/>
      <c r="C90" s="156"/>
      <c r="D90" s="266"/>
      <c r="E90" s="156"/>
      <c r="F90" s="269"/>
      <c r="G90" s="397"/>
      <c r="H90" s="17"/>
    </row>
    <row r="91" spans="1:8" ht="15.75" thickBot="1" x14ac:dyDescent="0.3"/>
    <row r="92" spans="1:8" x14ac:dyDescent="0.25">
      <c r="A92" s="119" t="str">
        <f>P_2!B60</f>
        <v>rPSA 3</v>
      </c>
      <c r="B92" s="145" t="s">
        <v>84</v>
      </c>
      <c r="C92" s="145" t="s">
        <v>85</v>
      </c>
      <c r="D92" s="146" t="s">
        <v>95</v>
      </c>
      <c r="E92" s="146" t="s">
        <v>97</v>
      </c>
      <c r="F92" s="146" t="s">
        <v>88</v>
      </c>
      <c r="G92" s="146" t="s">
        <v>3</v>
      </c>
      <c r="H92" s="17" t="s">
        <v>3</v>
      </c>
    </row>
    <row r="93" spans="1:8" x14ac:dyDescent="0.25">
      <c r="A93" s="84" t="str">
        <f>N_2!B66</f>
        <v>Arbeitskosten</v>
      </c>
      <c r="B93" s="110">
        <f>SUM(B94:B134)</f>
        <v>0</v>
      </c>
      <c r="C93" s="199">
        <f>SUM(C94:C134)</f>
        <v>0</v>
      </c>
      <c r="D93" s="130">
        <f>SUM(D95:D134)</f>
        <v>0</v>
      </c>
      <c r="E93" s="200">
        <f>SUM(E95:E134)</f>
        <v>0</v>
      </c>
      <c r="F93" s="201"/>
      <c r="G93" s="201"/>
      <c r="H93" s="17"/>
    </row>
    <row r="94" spans="1:8" x14ac:dyDescent="0.25">
      <c r="A94" s="74"/>
      <c r="B94" s="203"/>
      <c r="C94" s="203"/>
      <c r="D94" s="122"/>
      <c r="E94" s="122"/>
      <c r="F94" s="202"/>
      <c r="G94" s="202"/>
      <c r="H94" s="17"/>
    </row>
    <row r="95" spans="1:8" x14ac:dyDescent="0.25">
      <c r="A95" s="262" t="s">
        <v>86</v>
      </c>
      <c r="B95" s="132"/>
      <c r="C95" s="254"/>
      <c r="D95" s="132"/>
      <c r="E95" s="254"/>
      <c r="F95" s="269"/>
      <c r="G95" s="396"/>
      <c r="H95" s="17"/>
    </row>
    <row r="96" spans="1:8" x14ac:dyDescent="0.25">
      <c r="A96" s="262" t="s">
        <v>86</v>
      </c>
      <c r="B96" s="132"/>
      <c r="C96" s="254"/>
      <c r="D96" s="132"/>
      <c r="E96" s="254"/>
      <c r="F96" s="269"/>
      <c r="G96" s="396"/>
      <c r="H96" s="17"/>
    </row>
    <row r="97" spans="1:8" x14ac:dyDescent="0.25">
      <c r="A97" s="262" t="s">
        <v>86</v>
      </c>
      <c r="B97" s="132"/>
      <c r="C97" s="254"/>
      <c r="D97" s="132"/>
      <c r="E97" s="254"/>
      <c r="F97" s="269"/>
      <c r="G97" s="396"/>
      <c r="H97" s="17"/>
    </row>
    <row r="98" spans="1:8" x14ac:dyDescent="0.25">
      <c r="A98" s="262" t="s">
        <v>86</v>
      </c>
      <c r="B98" s="132"/>
      <c r="C98" s="254"/>
      <c r="D98" s="132"/>
      <c r="E98" s="254"/>
      <c r="F98" s="269"/>
      <c r="G98" s="396"/>
      <c r="H98" s="17"/>
    </row>
    <row r="99" spans="1:8" x14ac:dyDescent="0.25">
      <c r="A99" s="262" t="s">
        <v>86</v>
      </c>
      <c r="B99" s="132"/>
      <c r="C99" s="254"/>
      <c r="D99" s="132"/>
      <c r="E99" s="254"/>
      <c r="F99" s="269"/>
      <c r="G99" s="396"/>
      <c r="H99" s="17"/>
    </row>
    <row r="100" spans="1:8" x14ac:dyDescent="0.25">
      <c r="A100" s="262" t="s">
        <v>86</v>
      </c>
      <c r="B100" s="132"/>
      <c r="C100" s="254"/>
      <c r="D100" s="132"/>
      <c r="E100" s="254"/>
      <c r="F100" s="269"/>
      <c r="G100" s="396"/>
      <c r="H100" s="17"/>
    </row>
    <row r="101" spans="1:8" x14ac:dyDescent="0.25">
      <c r="A101" s="262" t="s">
        <v>86</v>
      </c>
      <c r="B101" s="132"/>
      <c r="C101" s="254"/>
      <c r="D101" s="132"/>
      <c r="E101" s="254"/>
      <c r="F101" s="269"/>
      <c r="G101" s="396"/>
      <c r="H101" s="17"/>
    </row>
    <row r="102" spans="1:8" x14ac:dyDescent="0.25">
      <c r="A102" s="262" t="s">
        <v>86</v>
      </c>
      <c r="B102" s="132"/>
      <c r="C102" s="254"/>
      <c r="D102" s="132"/>
      <c r="E102" s="254"/>
      <c r="F102" s="269"/>
      <c r="G102" s="396"/>
      <c r="H102" s="17"/>
    </row>
    <row r="103" spans="1:8" x14ac:dyDescent="0.25">
      <c r="A103" s="262" t="s">
        <v>86</v>
      </c>
      <c r="B103" s="132"/>
      <c r="C103" s="254"/>
      <c r="D103" s="132"/>
      <c r="E103" s="254"/>
      <c r="F103" s="269"/>
      <c r="G103" s="396"/>
      <c r="H103" s="17"/>
    </row>
    <row r="104" spans="1:8" x14ac:dyDescent="0.25">
      <c r="A104" s="262" t="s">
        <v>86</v>
      </c>
      <c r="B104" s="132"/>
      <c r="C104" s="254"/>
      <c r="D104" s="132"/>
      <c r="E104" s="254"/>
      <c r="F104" s="269"/>
      <c r="G104" s="396"/>
      <c r="H104" s="17"/>
    </row>
    <row r="105" spans="1:8" x14ac:dyDescent="0.25">
      <c r="A105" s="262" t="s">
        <v>86</v>
      </c>
      <c r="B105" s="132"/>
      <c r="C105" s="254"/>
      <c r="D105" s="132"/>
      <c r="E105" s="254"/>
      <c r="F105" s="269"/>
      <c r="G105" s="396"/>
      <c r="H105" s="17"/>
    </row>
    <row r="106" spans="1:8" x14ac:dyDescent="0.25">
      <c r="A106" s="262" t="s">
        <v>86</v>
      </c>
      <c r="B106" s="132"/>
      <c r="C106" s="254"/>
      <c r="D106" s="132"/>
      <c r="E106" s="254"/>
      <c r="F106" s="269"/>
      <c r="G106" s="396"/>
      <c r="H106" s="17"/>
    </row>
    <row r="107" spans="1:8" x14ac:dyDescent="0.25">
      <c r="A107" s="262" t="s">
        <v>86</v>
      </c>
      <c r="B107" s="132"/>
      <c r="C107" s="254"/>
      <c r="D107" s="132"/>
      <c r="E107" s="254"/>
      <c r="F107" s="269"/>
      <c r="G107" s="396"/>
      <c r="H107" s="17"/>
    </row>
    <row r="108" spans="1:8" x14ac:dyDescent="0.25">
      <c r="A108" s="262" t="s">
        <v>86</v>
      </c>
      <c r="B108" s="132"/>
      <c r="C108" s="254"/>
      <c r="D108" s="132"/>
      <c r="E108" s="254"/>
      <c r="F108" s="269"/>
      <c r="G108" s="396"/>
      <c r="H108" s="17"/>
    </row>
    <row r="109" spans="1:8" x14ac:dyDescent="0.25">
      <c r="A109" s="262" t="s">
        <v>86</v>
      </c>
      <c r="B109" s="132"/>
      <c r="C109" s="254"/>
      <c r="D109" s="132"/>
      <c r="E109" s="254"/>
      <c r="F109" s="269"/>
      <c r="G109" s="396"/>
      <c r="H109" s="17"/>
    </row>
    <row r="110" spans="1:8" x14ac:dyDescent="0.25">
      <c r="A110" s="262" t="s">
        <v>86</v>
      </c>
      <c r="B110" s="132"/>
      <c r="C110" s="254"/>
      <c r="D110" s="132"/>
      <c r="E110" s="254"/>
      <c r="F110" s="269"/>
      <c r="G110" s="396"/>
      <c r="H110" s="17"/>
    </row>
    <row r="111" spans="1:8" x14ac:dyDescent="0.25">
      <c r="A111" s="262" t="s">
        <v>86</v>
      </c>
      <c r="B111" s="132"/>
      <c r="C111" s="254"/>
      <c r="D111" s="132"/>
      <c r="E111" s="254"/>
      <c r="F111" s="269"/>
      <c r="G111" s="396"/>
      <c r="H111" s="17"/>
    </row>
    <row r="112" spans="1:8" x14ac:dyDescent="0.25">
      <c r="A112" s="262" t="s">
        <v>86</v>
      </c>
      <c r="B112" s="132"/>
      <c r="C112" s="254"/>
      <c r="D112" s="132"/>
      <c r="E112" s="254"/>
      <c r="F112" s="269"/>
      <c r="G112" s="396"/>
      <c r="H112" s="17"/>
    </row>
    <row r="113" spans="1:8" x14ac:dyDescent="0.25">
      <c r="A113" s="262" t="s">
        <v>86</v>
      </c>
      <c r="B113" s="132"/>
      <c r="C113" s="254"/>
      <c r="D113" s="132"/>
      <c r="E113" s="254"/>
      <c r="F113" s="269"/>
      <c r="G113" s="396"/>
      <c r="H113" s="17"/>
    </row>
    <row r="114" spans="1:8" x14ac:dyDescent="0.25">
      <c r="A114" s="262" t="s">
        <v>86</v>
      </c>
      <c r="B114" s="132"/>
      <c r="C114" s="254"/>
      <c r="D114" s="132"/>
      <c r="E114" s="254"/>
      <c r="F114" s="269"/>
      <c r="G114" s="396"/>
      <c r="H114" s="17"/>
    </row>
    <row r="115" spans="1:8" x14ac:dyDescent="0.25">
      <c r="A115" s="262" t="s">
        <v>86</v>
      </c>
      <c r="B115" s="132"/>
      <c r="C115" s="254"/>
      <c r="D115" s="132"/>
      <c r="E115" s="254"/>
      <c r="F115" s="269"/>
      <c r="G115" s="396"/>
      <c r="H115" s="17"/>
    </row>
    <row r="116" spans="1:8" x14ac:dyDescent="0.25">
      <c r="A116" s="262" t="s">
        <v>86</v>
      </c>
      <c r="B116" s="132"/>
      <c r="C116" s="254"/>
      <c r="D116" s="132"/>
      <c r="E116" s="254"/>
      <c r="F116" s="269"/>
      <c r="G116" s="396"/>
      <c r="H116" s="17"/>
    </row>
    <row r="117" spans="1:8" x14ac:dyDescent="0.25">
      <c r="A117" s="262" t="s">
        <v>86</v>
      </c>
      <c r="B117" s="132"/>
      <c r="C117" s="254"/>
      <c r="D117" s="132"/>
      <c r="E117" s="254"/>
      <c r="F117" s="269"/>
      <c r="G117" s="396"/>
      <c r="H117" s="17"/>
    </row>
    <row r="118" spans="1:8" x14ac:dyDescent="0.25">
      <c r="A118" s="262" t="s">
        <v>86</v>
      </c>
      <c r="B118" s="132"/>
      <c r="C118" s="254"/>
      <c r="D118" s="132"/>
      <c r="E118" s="254"/>
      <c r="F118" s="269"/>
      <c r="G118" s="396"/>
      <c r="H118" s="17"/>
    </row>
    <row r="119" spans="1:8" x14ac:dyDescent="0.25">
      <c r="A119" s="262" t="s">
        <v>86</v>
      </c>
      <c r="B119" s="132"/>
      <c r="C119" s="254"/>
      <c r="D119" s="132"/>
      <c r="E119" s="254"/>
      <c r="F119" s="269"/>
      <c r="G119" s="396"/>
      <c r="H119" s="17"/>
    </row>
    <row r="120" spans="1:8" x14ac:dyDescent="0.25">
      <c r="A120" s="262" t="s">
        <v>86</v>
      </c>
      <c r="B120" s="132"/>
      <c r="C120" s="254"/>
      <c r="D120" s="132"/>
      <c r="E120" s="254"/>
      <c r="F120" s="269"/>
      <c r="G120" s="396"/>
      <c r="H120" s="17"/>
    </row>
    <row r="121" spans="1:8" x14ac:dyDescent="0.25">
      <c r="A121" s="262" t="s">
        <v>86</v>
      </c>
      <c r="B121" s="132"/>
      <c r="C121" s="254"/>
      <c r="D121" s="132"/>
      <c r="E121" s="254"/>
      <c r="F121" s="269"/>
      <c r="G121" s="396"/>
      <c r="H121" s="17"/>
    </row>
    <row r="122" spans="1:8" x14ac:dyDescent="0.25">
      <c r="A122" s="262" t="s">
        <v>86</v>
      </c>
      <c r="B122" s="132"/>
      <c r="C122" s="254"/>
      <c r="D122" s="132"/>
      <c r="E122" s="254"/>
      <c r="F122" s="269"/>
      <c r="G122" s="396"/>
      <c r="H122" s="17"/>
    </row>
    <row r="123" spans="1:8" x14ac:dyDescent="0.25">
      <c r="A123" s="262" t="s">
        <v>86</v>
      </c>
      <c r="B123" s="132"/>
      <c r="C123" s="254"/>
      <c r="D123" s="132"/>
      <c r="E123" s="254"/>
      <c r="F123" s="269"/>
      <c r="G123" s="396"/>
      <c r="H123" s="17"/>
    </row>
    <row r="124" spans="1:8" x14ac:dyDescent="0.25">
      <c r="A124" s="262" t="s">
        <v>86</v>
      </c>
      <c r="B124" s="132"/>
      <c r="C124" s="254"/>
      <c r="D124" s="132"/>
      <c r="E124" s="254"/>
      <c r="F124" s="269"/>
      <c r="G124" s="396"/>
      <c r="H124" s="17"/>
    </row>
    <row r="125" spans="1:8" x14ac:dyDescent="0.25">
      <c r="A125" s="262" t="s">
        <v>86</v>
      </c>
      <c r="B125" s="132"/>
      <c r="C125" s="254"/>
      <c r="D125" s="132"/>
      <c r="E125" s="254"/>
      <c r="F125" s="269"/>
      <c r="G125" s="396"/>
      <c r="H125" s="17"/>
    </row>
    <row r="126" spans="1:8" x14ac:dyDescent="0.25">
      <c r="A126" s="262" t="s">
        <v>86</v>
      </c>
      <c r="B126" s="132"/>
      <c r="C126" s="254"/>
      <c r="D126" s="132"/>
      <c r="E126" s="254"/>
      <c r="F126" s="269"/>
      <c r="G126" s="396"/>
      <c r="H126" s="17"/>
    </row>
    <row r="127" spans="1:8" x14ac:dyDescent="0.25">
      <c r="A127" s="262" t="s">
        <v>86</v>
      </c>
      <c r="B127" s="132"/>
      <c r="C127" s="254"/>
      <c r="D127" s="132"/>
      <c r="E127" s="254"/>
      <c r="F127" s="269"/>
      <c r="G127" s="396"/>
      <c r="H127" s="17"/>
    </row>
    <row r="128" spans="1:8" x14ac:dyDescent="0.25">
      <c r="A128" s="262" t="s">
        <v>86</v>
      </c>
      <c r="B128" s="132"/>
      <c r="C128" s="254"/>
      <c r="D128" s="132"/>
      <c r="E128" s="254"/>
      <c r="F128" s="269"/>
      <c r="G128" s="396"/>
      <c r="H128" s="17"/>
    </row>
    <row r="129" spans="1:8" x14ac:dyDescent="0.25">
      <c r="A129" s="262" t="s">
        <v>86</v>
      </c>
      <c r="B129" s="132"/>
      <c r="C129" s="254"/>
      <c r="D129" s="132"/>
      <c r="E129" s="254"/>
      <c r="F129" s="269"/>
      <c r="G129" s="396"/>
      <c r="H129" s="17"/>
    </row>
    <row r="130" spans="1:8" x14ac:dyDescent="0.25">
      <c r="A130" s="262" t="s">
        <v>86</v>
      </c>
      <c r="B130" s="132"/>
      <c r="C130" s="254"/>
      <c r="D130" s="132"/>
      <c r="E130" s="254"/>
      <c r="F130" s="269"/>
      <c r="G130" s="396"/>
      <c r="H130" s="17"/>
    </row>
    <row r="131" spans="1:8" x14ac:dyDescent="0.25">
      <c r="A131" s="262" t="s">
        <v>86</v>
      </c>
      <c r="B131" s="132"/>
      <c r="C131" s="254"/>
      <c r="D131" s="132"/>
      <c r="E131" s="254"/>
      <c r="F131" s="269"/>
      <c r="G131" s="396"/>
      <c r="H131" s="17"/>
    </row>
    <row r="132" spans="1:8" x14ac:dyDescent="0.25">
      <c r="A132" s="262" t="s">
        <v>86</v>
      </c>
      <c r="B132" s="132"/>
      <c r="C132" s="254"/>
      <c r="D132" s="132"/>
      <c r="E132" s="254"/>
      <c r="F132" s="269"/>
      <c r="G132" s="396"/>
      <c r="H132" s="17"/>
    </row>
    <row r="133" spans="1:8" x14ac:dyDescent="0.25">
      <c r="A133" s="262" t="s">
        <v>86</v>
      </c>
      <c r="B133" s="132"/>
      <c r="C133" s="254"/>
      <c r="D133" s="132"/>
      <c r="E133" s="254"/>
      <c r="F133" s="269"/>
      <c r="G133" s="396"/>
      <c r="H133" s="17"/>
    </row>
    <row r="134" spans="1:8" ht="15.75" thickBot="1" x14ac:dyDescent="0.3">
      <c r="A134" s="265" t="s">
        <v>86</v>
      </c>
      <c r="B134" s="266"/>
      <c r="C134" s="156"/>
      <c r="D134" s="266"/>
      <c r="E134" s="156"/>
      <c r="F134" s="269"/>
      <c r="G134" s="397"/>
      <c r="H134" s="17"/>
    </row>
    <row r="135" spans="1:8" ht="15.75" thickBot="1" x14ac:dyDescent="0.3"/>
    <row r="136" spans="1:8" x14ac:dyDescent="0.25">
      <c r="A136" s="119" t="str">
        <f>P_2!B78</f>
        <v>rPSA 4</v>
      </c>
      <c r="B136" s="145" t="s">
        <v>84</v>
      </c>
      <c r="C136" s="145" t="s">
        <v>85</v>
      </c>
      <c r="D136" s="146" t="s">
        <v>95</v>
      </c>
      <c r="E136" s="146" t="s">
        <v>97</v>
      </c>
      <c r="F136" s="146" t="s">
        <v>88</v>
      </c>
      <c r="G136" s="146" t="s">
        <v>3</v>
      </c>
      <c r="H136" s="17" t="s">
        <v>3</v>
      </c>
    </row>
    <row r="137" spans="1:8" x14ac:dyDescent="0.25">
      <c r="A137" s="84" t="str">
        <f>N_2!B84</f>
        <v>Arbeitskosten</v>
      </c>
      <c r="B137" s="110">
        <f>SUM(B138:B178)</f>
        <v>0</v>
      </c>
      <c r="C137" s="199">
        <f>SUM(C138:C178)</f>
        <v>0</v>
      </c>
      <c r="D137" s="130">
        <f>SUM(D139:D178)</f>
        <v>0</v>
      </c>
      <c r="E137" s="200">
        <f>SUM(E139:E178)</f>
        <v>0</v>
      </c>
      <c r="F137" s="201"/>
      <c r="G137" s="201"/>
      <c r="H137" s="17"/>
    </row>
    <row r="138" spans="1:8" x14ac:dyDescent="0.25">
      <c r="A138" s="74"/>
      <c r="B138" s="203"/>
      <c r="C138" s="203"/>
      <c r="D138" s="122"/>
      <c r="E138" s="122"/>
      <c r="F138" s="202"/>
      <c r="G138" s="202"/>
      <c r="H138" s="17"/>
    </row>
    <row r="139" spans="1:8" x14ac:dyDescent="0.25">
      <c r="A139" s="262" t="s">
        <v>86</v>
      </c>
      <c r="B139" s="132"/>
      <c r="C139" s="254"/>
      <c r="D139" s="132"/>
      <c r="E139" s="254"/>
      <c r="F139" s="269"/>
      <c r="G139" s="396"/>
      <c r="H139" s="17"/>
    </row>
    <row r="140" spans="1:8" x14ac:dyDescent="0.25">
      <c r="A140" s="262" t="s">
        <v>86</v>
      </c>
      <c r="B140" s="132"/>
      <c r="C140" s="254"/>
      <c r="D140" s="132"/>
      <c r="E140" s="254"/>
      <c r="F140" s="269"/>
      <c r="G140" s="396"/>
      <c r="H140" s="17"/>
    </row>
    <row r="141" spans="1:8" x14ac:dyDescent="0.25">
      <c r="A141" s="262" t="s">
        <v>86</v>
      </c>
      <c r="B141" s="132"/>
      <c r="C141" s="254"/>
      <c r="D141" s="132"/>
      <c r="E141" s="254"/>
      <c r="F141" s="269"/>
      <c r="G141" s="396"/>
      <c r="H141" s="17"/>
    </row>
    <row r="142" spans="1:8" x14ac:dyDescent="0.25">
      <c r="A142" s="262" t="s">
        <v>86</v>
      </c>
      <c r="B142" s="132"/>
      <c r="C142" s="254"/>
      <c r="D142" s="132"/>
      <c r="E142" s="254"/>
      <c r="F142" s="269"/>
      <c r="G142" s="396"/>
      <c r="H142" s="17"/>
    </row>
    <row r="143" spans="1:8" x14ac:dyDescent="0.25">
      <c r="A143" s="262" t="s">
        <v>86</v>
      </c>
      <c r="B143" s="132"/>
      <c r="C143" s="254"/>
      <c r="D143" s="132"/>
      <c r="E143" s="254"/>
      <c r="F143" s="269"/>
      <c r="G143" s="396"/>
      <c r="H143" s="17"/>
    </row>
    <row r="144" spans="1:8" x14ac:dyDescent="0.25">
      <c r="A144" s="262" t="s">
        <v>86</v>
      </c>
      <c r="B144" s="132"/>
      <c r="C144" s="254"/>
      <c r="D144" s="132"/>
      <c r="E144" s="254"/>
      <c r="F144" s="269"/>
      <c r="G144" s="396"/>
      <c r="H144" s="17"/>
    </row>
    <row r="145" spans="1:8" x14ac:dyDescent="0.25">
      <c r="A145" s="262" t="s">
        <v>86</v>
      </c>
      <c r="B145" s="132"/>
      <c r="C145" s="254"/>
      <c r="D145" s="132"/>
      <c r="E145" s="254"/>
      <c r="F145" s="269"/>
      <c r="G145" s="396"/>
      <c r="H145" s="17"/>
    </row>
    <row r="146" spans="1:8" x14ac:dyDescent="0.25">
      <c r="A146" s="262" t="s">
        <v>86</v>
      </c>
      <c r="B146" s="132"/>
      <c r="C146" s="254"/>
      <c r="D146" s="132"/>
      <c r="E146" s="254"/>
      <c r="F146" s="269"/>
      <c r="G146" s="396"/>
      <c r="H146" s="17"/>
    </row>
    <row r="147" spans="1:8" x14ac:dyDescent="0.25">
      <c r="A147" s="262" t="s">
        <v>86</v>
      </c>
      <c r="B147" s="132"/>
      <c r="C147" s="254"/>
      <c r="D147" s="132"/>
      <c r="E147" s="254"/>
      <c r="F147" s="269"/>
      <c r="G147" s="396"/>
      <c r="H147" s="17"/>
    </row>
    <row r="148" spans="1:8" x14ac:dyDescent="0.25">
      <c r="A148" s="262" t="s">
        <v>86</v>
      </c>
      <c r="B148" s="132"/>
      <c r="C148" s="254"/>
      <c r="D148" s="132"/>
      <c r="E148" s="254"/>
      <c r="F148" s="269"/>
      <c r="G148" s="396"/>
      <c r="H148" s="17"/>
    </row>
    <row r="149" spans="1:8" x14ac:dyDescent="0.25">
      <c r="A149" s="262" t="s">
        <v>86</v>
      </c>
      <c r="B149" s="132"/>
      <c r="C149" s="254"/>
      <c r="D149" s="132"/>
      <c r="E149" s="254"/>
      <c r="F149" s="269"/>
      <c r="G149" s="396"/>
      <c r="H149" s="17"/>
    </row>
    <row r="150" spans="1:8" x14ac:dyDescent="0.25">
      <c r="A150" s="262" t="s">
        <v>86</v>
      </c>
      <c r="B150" s="132"/>
      <c r="C150" s="254"/>
      <c r="D150" s="132"/>
      <c r="E150" s="254"/>
      <c r="F150" s="269"/>
      <c r="G150" s="396"/>
      <c r="H150" s="17"/>
    </row>
    <row r="151" spans="1:8" x14ac:dyDescent="0.25">
      <c r="A151" s="262" t="s">
        <v>86</v>
      </c>
      <c r="B151" s="132"/>
      <c r="C151" s="254"/>
      <c r="D151" s="132"/>
      <c r="E151" s="254"/>
      <c r="F151" s="269"/>
      <c r="G151" s="396"/>
      <c r="H151" s="17"/>
    </row>
    <row r="152" spans="1:8" x14ac:dyDescent="0.25">
      <c r="A152" s="262" t="s">
        <v>86</v>
      </c>
      <c r="B152" s="132"/>
      <c r="C152" s="254"/>
      <c r="D152" s="132"/>
      <c r="E152" s="254"/>
      <c r="F152" s="269"/>
      <c r="G152" s="396"/>
      <c r="H152" s="17"/>
    </row>
    <row r="153" spans="1:8" x14ac:dyDescent="0.25">
      <c r="A153" s="262" t="s">
        <v>86</v>
      </c>
      <c r="B153" s="132"/>
      <c r="C153" s="254"/>
      <c r="D153" s="132"/>
      <c r="E153" s="254"/>
      <c r="F153" s="269"/>
      <c r="G153" s="396"/>
      <c r="H153" s="17"/>
    </row>
    <row r="154" spans="1:8" x14ac:dyDescent="0.25">
      <c r="A154" s="262" t="s">
        <v>86</v>
      </c>
      <c r="B154" s="132"/>
      <c r="C154" s="254"/>
      <c r="D154" s="132"/>
      <c r="E154" s="254"/>
      <c r="F154" s="269"/>
      <c r="G154" s="396"/>
      <c r="H154" s="17"/>
    </row>
    <row r="155" spans="1:8" x14ac:dyDescent="0.25">
      <c r="A155" s="262" t="s">
        <v>86</v>
      </c>
      <c r="B155" s="132"/>
      <c r="C155" s="254"/>
      <c r="D155" s="132"/>
      <c r="E155" s="254"/>
      <c r="F155" s="269"/>
      <c r="G155" s="396"/>
      <c r="H155" s="17"/>
    </row>
    <row r="156" spans="1:8" x14ac:dyDescent="0.25">
      <c r="A156" s="262" t="s">
        <v>86</v>
      </c>
      <c r="B156" s="132"/>
      <c r="C156" s="254"/>
      <c r="D156" s="132"/>
      <c r="E156" s="254"/>
      <c r="F156" s="269"/>
      <c r="G156" s="396"/>
      <c r="H156" s="17"/>
    </row>
    <row r="157" spans="1:8" x14ac:dyDescent="0.25">
      <c r="A157" s="262" t="s">
        <v>86</v>
      </c>
      <c r="B157" s="132"/>
      <c r="C157" s="254"/>
      <c r="D157" s="132"/>
      <c r="E157" s="254"/>
      <c r="F157" s="269"/>
      <c r="G157" s="396"/>
      <c r="H157" s="17"/>
    </row>
    <row r="158" spans="1:8" x14ac:dyDescent="0.25">
      <c r="A158" s="262" t="s">
        <v>86</v>
      </c>
      <c r="B158" s="132"/>
      <c r="C158" s="254"/>
      <c r="D158" s="132"/>
      <c r="E158" s="254"/>
      <c r="F158" s="269"/>
      <c r="G158" s="396"/>
      <c r="H158" s="17"/>
    </row>
    <row r="159" spans="1:8" x14ac:dyDescent="0.25">
      <c r="A159" s="262" t="s">
        <v>86</v>
      </c>
      <c r="B159" s="132"/>
      <c r="C159" s="254"/>
      <c r="D159" s="132"/>
      <c r="E159" s="254"/>
      <c r="F159" s="269"/>
      <c r="G159" s="396"/>
      <c r="H159" s="17"/>
    </row>
    <row r="160" spans="1:8" x14ac:dyDescent="0.25">
      <c r="A160" s="262" t="s">
        <v>86</v>
      </c>
      <c r="B160" s="132"/>
      <c r="C160" s="254"/>
      <c r="D160" s="132"/>
      <c r="E160" s="254"/>
      <c r="F160" s="269"/>
      <c r="G160" s="396"/>
      <c r="H160" s="17"/>
    </row>
    <row r="161" spans="1:8" x14ac:dyDescent="0.25">
      <c r="A161" s="262" t="s">
        <v>86</v>
      </c>
      <c r="B161" s="132"/>
      <c r="C161" s="254"/>
      <c r="D161" s="132"/>
      <c r="E161" s="254"/>
      <c r="F161" s="269"/>
      <c r="G161" s="396"/>
      <c r="H161" s="17"/>
    </row>
    <row r="162" spans="1:8" x14ac:dyDescent="0.25">
      <c r="A162" s="262" t="s">
        <v>86</v>
      </c>
      <c r="B162" s="132"/>
      <c r="C162" s="254"/>
      <c r="D162" s="132"/>
      <c r="E162" s="254"/>
      <c r="F162" s="269"/>
      <c r="G162" s="396"/>
      <c r="H162" s="17"/>
    </row>
    <row r="163" spans="1:8" x14ac:dyDescent="0.25">
      <c r="A163" s="262" t="s">
        <v>86</v>
      </c>
      <c r="B163" s="132"/>
      <c r="C163" s="254"/>
      <c r="D163" s="132"/>
      <c r="E163" s="254"/>
      <c r="F163" s="269"/>
      <c r="G163" s="396"/>
      <c r="H163" s="17"/>
    </row>
    <row r="164" spans="1:8" x14ac:dyDescent="0.25">
      <c r="A164" s="262" t="s">
        <v>86</v>
      </c>
      <c r="B164" s="132"/>
      <c r="C164" s="254"/>
      <c r="D164" s="132"/>
      <c r="E164" s="254"/>
      <c r="F164" s="269"/>
      <c r="G164" s="396"/>
      <c r="H164" s="17"/>
    </row>
    <row r="165" spans="1:8" x14ac:dyDescent="0.25">
      <c r="A165" s="262" t="s">
        <v>86</v>
      </c>
      <c r="B165" s="132"/>
      <c r="C165" s="254"/>
      <c r="D165" s="132"/>
      <c r="E165" s="254"/>
      <c r="F165" s="269"/>
      <c r="G165" s="396"/>
      <c r="H165" s="17"/>
    </row>
    <row r="166" spans="1:8" x14ac:dyDescent="0.25">
      <c r="A166" s="262" t="s">
        <v>86</v>
      </c>
      <c r="B166" s="132"/>
      <c r="C166" s="254"/>
      <c r="D166" s="132"/>
      <c r="E166" s="254"/>
      <c r="F166" s="269"/>
      <c r="G166" s="396"/>
      <c r="H166" s="17"/>
    </row>
    <row r="167" spans="1:8" x14ac:dyDescent="0.25">
      <c r="A167" s="262" t="s">
        <v>86</v>
      </c>
      <c r="B167" s="132"/>
      <c r="C167" s="254"/>
      <c r="D167" s="132"/>
      <c r="E167" s="254"/>
      <c r="F167" s="269"/>
      <c r="G167" s="396"/>
      <c r="H167" s="17"/>
    </row>
    <row r="168" spans="1:8" x14ac:dyDescent="0.25">
      <c r="A168" s="262" t="s">
        <v>86</v>
      </c>
      <c r="B168" s="132"/>
      <c r="C168" s="254"/>
      <c r="D168" s="132"/>
      <c r="E168" s="254"/>
      <c r="F168" s="269"/>
      <c r="G168" s="396"/>
      <c r="H168" s="17"/>
    </row>
    <row r="169" spans="1:8" x14ac:dyDescent="0.25">
      <c r="A169" s="262" t="s">
        <v>86</v>
      </c>
      <c r="B169" s="132"/>
      <c r="C169" s="254"/>
      <c r="D169" s="132"/>
      <c r="E169" s="254"/>
      <c r="F169" s="269"/>
      <c r="G169" s="396"/>
      <c r="H169" s="17"/>
    </row>
    <row r="170" spans="1:8" x14ac:dyDescent="0.25">
      <c r="A170" s="262" t="s">
        <v>86</v>
      </c>
      <c r="B170" s="132"/>
      <c r="C170" s="254"/>
      <c r="D170" s="132"/>
      <c r="E170" s="254"/>
      <c r="F170" s="269"/>
      <c r="G170" s="396"/>
      <c r="H170" s="17"/>
    </row>
    <row r="171" spans="1:8" x14ac:dyDescent="0.25">
      <c r="A171" s="262" t="s">
        <v>86</v>
      </c>
      <c r="B171" s="132"/>
      <c r="C171" s="254"/>
      <c r="D171" s="132"/>
      <c r="E171" s="254"/>
      <c r="F171" s="269"/>
      <c r="G171" s="396"/>
      <c r="H171" s="17"/>
    </row>
    <row r="172" spans="1:8" x14ac:dyDescent="0.25">
      <c r="A172" s="262" t="s">
        <v>86</v>
      </c>
      <c r="B172" s="132"/>
      <c r="C172" s="254"/>
      <c r="D172" s="132"/>
      <c r="E172" s="254"/>
      <c r="F172" s="269"/>
      <c r="G172" s="396"/>
      <c r="H172" s="17"/>
    </row>
    <row r="173" spans="1:8" x14ac:dyDescent="0.25">
      <c r="A173" s="262" t="s">
        <v>86</v>
      </c>
      <c r="B173" s="132"/>
      <c r="C173" s="254"/>
      <c r="D173" s="132"/>
      <c r="E173" s="254"/>
      <c r="F173" s="269"/>
      <c r="G173" s="396"/>
      <c r="H173" s="17"/>
    </row>
    <row r="174" spans="1:8" x14ac:dyDescent="0.25">
      <c r="A174" s="262" t="s">
        <v>86</v>
      </c>
      <c r="B174" s="132"/>
      <c r="C174" s="254"/>
      <c r="D174" s="132"/>
      <c r="E174" s="254"/>
      <c r="F174" s="269"/>
      <c r="G174" s="396"/>
      <c r="H174" s="17"/>
    </row>
    <row r="175" spans="1:8" x14ac:dyDescent="0.25">
      <c r="A175" s="262" t="s">
        <v>86</v>
      </c>
      <c r="B175" s="132"/>
      <c r="C175" s="254"/>
      <c r="D175" s="132"/>
      <c r="E175" s="254"/>
      <c r="F175" s="269"/>
      <c r="G175" s="396"/>
      <c r="H175" s="17"/>
    </row>
    <row r="176" spans="1:8" x14ac:dyDescent="0.25">
      <c r="A176" s="262" t="s">
        <v>86</v>
      </c>
      <c r="B176" s="132"/>
      <c r="C176" s="254"/>
      <c r="D176" s="132"/>
      <c r="E176" s="254"/>
      <c r="F176" s="269"/>
      <c r="G176" s="396"/>
      <c r="H176" s="17"/>
    </row>
    <row r="177" spans="1:8" x14ac:dyDescent="0.25">
      <c r="A177" s="262" t="s">
        <v>86</v>
      </c>
      <c r="B177" s="132"/>
      <c r="C177" s="254"/>
      <c r="D177" s="132"/>
      <c r="E177" s="254"/>
      <c r="F177" s="269"/>
      <c r="G177" s="396"/>
      <c r="H177" s="17"/>
    </row>
    <row r="178" spans="1:8" ht="15.75" thickBot="1" x14ac:dyDescent="0.3">
      <c r="A178" s="265" t="s">
        <v>86</v>
      </c>
      <c r="B178" s="266"/>
      <c r="C178" s="156"/>
      <c r="D178" s="266"/>
      <c r="E178" s="156"/>
      <c r="F178" s="269"/>
      <c r="G178" s="397"/>
      <c r="H178" s="17"/>
    </row>
    <row r="179" spans="1:8" ht="15.75" thickBot="1" x14ac:dyDescent="0.3"/>
    <row r="180" spans="1:8" x14ac:dyDescent="0.25">
      <c r="A180" s="119" t="str">
        <f>P_2!B96</f>
        <v>rPSA 5</v>
      </c>
      <c r="B180" s="145" t="s">
        <v>84</v>
      </c>
      <c r="C180" s="145" t="s">
        <v>85</v>
      </c>
      <c r="D180" s="146" t="s">
        <v>95</v>
      </c>
      <c r="E180" s="146" t="s">
        <v>97</v>
      </c>
      <c r="F180" s="146" t="s">
        <v>88</v>
      </c>
      <c r="G180" s="146" t="s">
        <v>3</v>
      </c>
      <c r="H180" s="17" t="s">
        <v>3</v>
      </c>
    </row>
    <row r="181" spans="1:8" x14ac:dyDescent="0.25">
      <c r="A181" s="84" t="str">
        <f>N_2!B102</f>
        <v>Arbeitskosten</v>
      </c>
      <c r="B181" s="110">
        <f>SUM(B182:B222)</f>
        <v>0</v>
      </c>
      <c r="C181" s="199">
        <f>SUM(C182:C222)</f>
        <v>0</v>
      </c>
      <c r="D181" s="130">
        <f>SUM(D183:D222)</f>
        <v>0</v>
      </c>
      <c r="E181" s="200">
        <f>SUM(E183:E222)</f>
        <v>0</v>
      </c>
      <c r="F181" s="201"/>
      <c r="G181" s="201"/>
      <c r="H181" s="17"/>
    </row>
    <row r="182" spans="1:8" x14ac:dyDescent="0.25">
      <c r="A182" s="74"/>
      <c r="B182" s="203"/>
      <c r="C182" s="203"/>
      <c r="D182" s="122"/>
      <c r="E182" s="122"/>
      <c r="F182" s="202"/>
      <c r="G182" s="202"/>
      <c r="H182" s="17"/>
    </row>
    <row r="183" spans="1:8" x14ac:dyDescent="0.25">
      <c r="A183" s="262" t="s">
        <v>86</v>
      </c>
      <c r="B183" s="132"/>
      <c r="C183" s="254"/>
      <c r="D183" s="132"/>
      <c r="E183" s="254"/>
      <c r="F183" s="269"/>
      <c r="G183" s="396"/>
      <c r="H183" s="17"/>
    </row>
    <row r="184" spans="1:8" x14ac:dyDescent="0.25">
      <c r="A184" s="262" t="s">
        <v>86</v>
      </c>
      <c r="B184" s="132"/>
      <c r="C184" s="254"/>
      <c r="D184" s="132"/>
      <c r="E184" s="254"/>
      <c r="F184" s="269"/>
      <c r="G184" s="396"/>
      <c r="H184" s="17"/>
    </row>
    <row r="185" spans="1:8" x14ac:dyDescent="0.25">
      <c r="A185" s="262" t="s">
        <v>86</v>
      </c>
      <c r="B185" s="132"/>
      <c r="C185" s="254"/>
      <c r="D185" s="132"/>
      <c r="E185" s="254"/>
      <c r="F185" s="269"/>
      <c r="G185" s="396"/>
      <c r="H185" s="17"/>
    </row>
    <row r="186" spans="1:8" x14ac:dyDescent="0.25">
      <c r="A186" s="262" t="s">
        <v>86</v>
      </c>
      <c r="B186" s="132"/>
      <c r="C186" s="254"/>
      <c r="D186" s="132"/>
      <c r="E186" s="254"/>
      <c r="F186" s="269"/>
      <c r="G186" s="396"/>
      <c r="H186" s="17"/>
    </row>
    <row r="187" spans="1:8" x14ac:dyDescent="0.25">
      <c r="A187" s="262" t="s">
        <v>86</v>
      </c>
      <c r="B187" s="132"/>
      <c r="C187" s="254"/>
      <c r="D187" s="132"/>
      <c r="E187" s="254"/>
      <c r="F187" s="269"/>
      <c r="G187" s="396"/>
      <c r="H187" s="17"/>
    </row>
    <row r="188" spans="1:8" x14ac:dyDescent="0.25">
      <c r="A188" s="262" t="s">
        <v>86</v>
      </c>
      <c r="B188" s="132"/>
      <c r="C188" s="254"/>
      <c r="D188" s="132"/>
      <c r="E188" s="254"/>
      <c r="F188" s="269"/>
      <c r="G188" s="396"/>
      <c r="H188" s="17"/>
    </row>
    <row r="189" spans="1:8" x14ac:dyDescent="0.25">
      <c r="A189" s="262" t="s">
        <v>86</v>
      </c>
      <c r="B189" s="132"/>
      <c r="C189" s="254"/>
      <c r="D189" s="132"/>
      <c r="E189" s="254"/>
      <c r="F189" s="269"/>
      <c r="G189" s="396"/>
      <c r="H189" s="17"/>
    </row>
    <row r="190" spans="1:8" x14ac:dyDescent="0.25">
      <c r="A190" s="262" t="s">
        <v>86</v>
      </c>
      <c r="B190" s="132"/>
      <c r="C190" s="254"/>
      <c r="D190" s="132"/>
      <c r="E190" s="254"/>
      <c r="F190" s="269"/>
      <c r="G190" s="396"/>
      <c r="H190" s="17"/>
    </row>
    <row r="191" spans="1:8" x14ac:dyDescent="0.25">
      <c r="A191" s="262" t="s">
        <v>86</v>
      </c>
      <c r="B191" s="132"/>
      <c r="C191" s="254"/>
      <c r="D191" s="132"/>
      <c r="E191" s="254"/>
      <c r="F191" s="269"/>
      <c r="G191" s="396"/>
      <c r="H191" s="17"/>
    </row>
    <row r="192" spans="1:8" x14ac:dyDescent="0.25">
      <c r="A192" s="262" t="s">
        <v>86</v>
      </c>
      <c r="B192" s="132"/>
      <c r="C192" s="254"/>
      <c r="D192" s="132"/>
      <c r="E192" s="254"/>
      <c r="F192" s="269"/>
      <c r="G192" s="396"/>
      <c r="H192" s="17"/>
    </row>
    <row r="193" spans="1:8" x14ac:dyDescent="0.25">
      <c r="A193" s="262" t="s">
        <v>86</v>
      </c>
      <c r="B193" s="132"/>
      <c r="C193" s="254"/>
      <c r="D193" s="132"/>
      <c r="E193" s="254"/>
      <c r="F193" s="269"/>
      <c r="G193" s="396"/>
      <c r="H193" s="17"/>
    </row>
    <row r="194" spans="1:8" x14ac:dyDescent="0.25">
      <c r="A194" s="262" t="s">
        <v>86</v>
      </c>
      <c r="B194" s="132"/>
      <c r="C194" s="254"/>
      <c r="D194" s="132"/>
      <c r="E194" s="254"/>
      <c r="F194" s="269"/>
      <c r="G194" s="396"/>
      <c r="H194" s="17"/>
    </row>
    <row r="195" spans="1:8" x14ac:dyDescent="0.25">
      <c r="A195" s="262" t="s">
        <v>86</v>
      </c>
      <c r="B195" s="132"/>
      <c r="C195" s="254"/>
      <c r="D195" s="132"/>
      <c r="E195" s="254"/>
      <c r="F195" s="269"/>
      <c r="G195" s="396"/>
      <c r="H195" s="17"/>
    </row>
    <row r="196" spans="1:8" x14ac:dyDescent="0.25">
      <c r="A196" s="262" t="s">
        <v>86</v>
      </c>
      <c r="B196" s="132"/>
      <c r="C196" s="254"/>
      <c r="D196" s="132"/>
      <c r="E196" s="254"/>
      <c r="F196" s="269"/>
      <c r="G196" s="396"/>
      <c r="H196" s="17"/>
    </row>
    <row r="197" spans="1:8" x14ac:dyDescent="0.25">
      <c r="A197" s="262" t="s">
        <v>86</v>
      </c>
      <c r="B197" s="132"/>
      <c r="C197" s="254"/>
      <c r="D197" s="132"/>
      <c r="E197" s="254"/>
      <c r="F197" s="269"/>
      <c r="G197" s="396"/>
      <c r="H197" s="17"/>
    </row>
    <row r="198" spans="1:8" x14ac:dyDescent="0.25">
      <c r="A198" s="262" t="s">
        <v>86</v>
      </c>
      <c r="B198" s="132"/>
      <c r="C198" s="254"/>
      <c r="D198" s="132"/>
      <c r="E198" s="254"/>
      <c r="F198" s="269"/>
      <c r="G198" s="396"/>
      <c r="H198" s="17"/>
    </row>
    <row r="199" spans="1:8" x14ac:dyDescent="0.25">
      <c r="A199" s="262" t="s">
        <v>86</v>
      </c>
      <c r="B199" s="132"/>
      <c r="C199" s="254"/>
      <c r="D199" s="132"/>
      <c r="E199" s="254"/>
      <c r="F199" s="269"/>
      <c r="G199" s="396"/>
      <c r="H199" s="17"/>
    </row>
    <row r="200" spans="1:8" x14ac:dyDescent="0.25">
      <c r="A200" s="262" t="s">
        <v>86</v>
      </c>
      <c r="B200" s="132"/>
      <c r="C200" s="254"/>
      <c r="D200" s="132"/>
      <c r="E200" s="254"/>
      <c r="F200" s="269"/>
      <c r="G200" s="396"/>
      <c r="H200" s="17"/>
    </row>
    <row r="201" spans="1:8" x14ac:dyDescent="0.25">
      <c r="A201" s="262" t="s">
        <v>86</v>
      </c>
      <c r="B201" s="132"/>
      <c r="C201" s="254"/>
      <c r="D201" s="132"/>
      <c r="E201" s="254"/>
      <c r="F201" s="269"/>
      <c r="G201" s="396"/>
      <c r="H201" s="17"/>
    </row>
    <row r="202" spans="1:8" x14ac:dyDescent="0.25">
      <c r="A202" s="262" t="s">
        <v>86</v>
      </c>
      <c r="B202" s="132"/>
      <c r="C202" s="254"/>
      <c r="D202" s="132"/>
      <c r="E202" s="254"/>
      <c r="F202" s="269"/>
      <c r="G202" s="396"/>
      <c r="H202" s="17"/>
    </row>
    <row r="203" spans="1:8" x14ac:dyDescent="0.25">
      <c r="A203" s="262" t="s">
        <v>86</v>
      </c>
      <c r="B203" s="132"/>
      <c r="C203" s="254"/>
      <c r="D203" s="132"/>
      <c r="E203" s="254"/>
      <c r="F203" s="269"/>
      <c r="G203" s="396"/>
      <c r="H203" s="17"/>
    </row>
    <row r="204" spans="1:8" x14ac:dyDescent="0.25">
      <c r="A204" s="262" t="s">
        <v>86</v>
      </c>
      <c r="B204" s="132"/>
      <c r="C204" s="254"/>
      <c r="D204" s="132"/>
      <c r="E204" s="254"/>
      <c r="F204" s="269"/>
      <c r="G204" s="396"/>
      <c r="H204" s="17"/>
    </row>
    <row r="205" spans="1:8" x14ac:dyDescent="0.25">
      <c r="A205" s="262" t="s">
        <v>86</v>
      </c>
      <c r="B205" s="132"/>
      <c r="C205" s="254"/>
      <c r="D205" s="132"/>
      <c r="E205" s="254"/>
      <c r="F205" s="269"/>
      <c r="G205" s="396"/>
      <c r="H205" s="17"/>
    </row>
    <row r="206" spans="1:8" x14ac:dyDescent="0.25">
      <c r="A206" s="262" t="s">
        <v>86</v>
      </c>
      <c r="B206" s="132"/>
      <c r="C206" s="254"/>
      <c r="D206" s="132"/>
      <c r="E206" s="254"/>
      <c r="F206" s="269"/>
      <c r="G206" s="396"/>
      <c r="H206" s="17"/>
    </row>
    <row r="207" spans="1:8" x14ac:dyDescent="0.25">
      <c r="A207" s="262" t="s">
        <v>86</v>
      </c>
      <c r="B207" s="132"/>
      <c r="C207" s="254"/>
      <c r="D207" s="132"/>
      <c r="E207" s="254"/>
      <c r="F207" s="269"/>
      <c r="G207" s="396"/>
      <c r="H207" s="17"/>
    </row>
    <row r="208" spans="1:8" x14ac:dyDescent="0.25">
      <c r="A208" s="262" t="s">
        <v>86</v>
      </c>
      <c r="B208" s="132"/>
      <c r="C208" s="254"/>
      <c r="D208" s="132"/>
      <c r="E208" s="254"/>
      <c r="F208" s="269"/>
      <c r="G208" s="396"/>
      <c r="H208" s="17"/>
    </row>
    <row r="209" spans="1:8" x14ac:dyDescent="0.25">
      <c r="A209" s="262" t="s">
        <v>86</v>
      </c>
      <c r="B209" s="132"/>
      <c r="C209" s="254"/>
      <c r="D209" s="132"/>
      <c r="E209" s="254"/>
      <c r="F209" s="269"/>
      <c r="G209" s="396"/>
      <c r="H209" s="17"/>
    </row>
    <row r="210" spans="1:8" x14ac:dyDescent="0.25">
      <c r="A210" s="262" t="s">
        <v>86</v>
      </c>
      <c r="B210" s="132"/>
      <c r="C210" s="254"/>
      <c r="D210" s="132"/>
      <c r="E210" s="254"/>
      <c r="F210" s="269"/>
      <c r="G210" s="396"/>
      <c r="H210" s="17"/>
    </row>
    <row r="211" spans="1:8" x14ac:dyDescent="0.25">
      <c r="A211" s="262" t="s">
        <v>86</v>
      </c>
      <c r="B211" s="132"/>
      <c r="C211" s="254"/>
      <c r="D211" s="132"/>
      <c r="E211" s="254"/>
      <c r="F211" s="269"/>
      <c r="G211" s="396"/>
      <c r="H211" s="17"/>
    </row>
    <row r="212" spans="1:8" x14ac:dyDescent="0.25">
      <c r="A212" s="262" t="s">
        <v>86</v>
      </c>
      <c r="B212" s="132"/>
      <c r="C212" s="254"/>
      <c r="D212" s="132"/>
      <c r="E212" s="254"/>
      <c r="F212" s="269"/>
      <c r="G212" s="396"/>
      <c r="H212" s="17"/>
    </row>
    <row r="213" spans="1:8" x14ac:dyDescent="0.25">
      <c r="A213" s="262" t="s">
        <v>86</v>
      </c>
      <c r="B213" s="132"/>
      <c r="C213" s="254"/>
      <c r="D213" s="132"/>
      <c r="E213" s="254"/>
      <c r="F213" s="269"/>
      <c r="G213" s="396"/>
      <c r="H213" s="17"/>
    </row>
    <row r="214" spans="1:8" x14ac:dyDescent="0.25">
      <c r="A214" s="262" t="s">
        <v>86</v>
      </c>
      <c r="B214" s="132"/>
      <c r="C214" s="254"/>
      <c r="D214" s="132"/>
      <c r="E214" s="254"/>
      <c r="F214" s="269"/>
      <c r="G214" s="396"/>
      <c r="H214" s="17"/>
    </row>
    <row r="215" spans="1:8" x14ac:dyDescent="0.25">
      <c r="A215" s="262" t="s">
        <v>86</v>
      </c>
      <c r="B215" s="132"/>
      <c r="C215" s="254"/>
      <c r="D215" s="132"/>
      <c r="E215" s="254"/>
      <c r="F215" s="269"/>
      <c r="G215" s="396"/>
      <c r="H215" s="17"/>
    </row>
    <row r="216" spans="1:8" x14ac:dyDescent="0.25">
      <c r="A216" s="262" t="s">
        <v>86</v>
      </c>
      <c r="B216" s="132"/>
      <c r="C216" s="254"/>
      <c r="D216" s="132"/>
      <c r="E216" s="254"/>
      <c r="F216" s="269"/>
      <c r="G216" s="396"/>
      <c r="H216" s="17"/>
    </row>
    <row r="217" spans="1:8" x14ac:dyDescent="0.25">
      <c r="A217" s="262" t="s">
        <v>86</v>
      </c>
      <c r="B217" s="132"/>
      <c r="C217" s="254"/>
      <c r="D217" s="132"/>
      <c r="E217" s="254"/>
      <c r="F217" s="269"/>
      <c r="G217" s="396"/>
      <c r="H217" s="17"/>
    </row>
    <row r="218" spans="1:8" x14ac:dyDescent="0.25">
      <c r="A218" s="262" t="s">
        <v>86</v>
      </c>
      <c r="B218" s="132"/>
      <c r="C218" s="254"/>
      <c r="D218" s="132"/>
      <c r="E218" s="254"/>
      <c r="F218" s="269"/>
      <c r="G218" s="396"/>
      <c r="H218" s="17"/>
    </row>
    <row r="219" spans="1:8" x14ac:dyDescent="0.25">
      <c r="A219" s="262" t="s">
        <v>86</v>
      </c>
      <c r="B219" s="132"/>
      <c r="C219" s="254"/>
      <c r="D219" s="132"/>
      <c r="E219" s="254"/>
      <c r="F219" s="269"/>
      <c r="G219" s="396"/>
      <c r="H219" s="17"/>
    </row>
    <row r="220" spans="1:8" x14ac:dyDescent="0.25">
      <c r="A220" s="262" t="s">
        <v>86</v>
      </c>
      <c r="B220" s="132"/>
      <c r="C220" s="254"/>
      <c r="D220" s="132"/>
      <c r="E220" s="254"/>
      <c r="F220" s="269"/>
      <c r="G220" s="396"/>
      <c r="H220" s="17"/>
    </row>
    <row r="221" spans="1:8" x14ac:dyDescent="0.25">
      <c r="A221" s="262" t="s">
        <v>86</v>
      </c>
      <c r="B221" s="132"/>
      <c r="C221" s="254"/>
      <c r="D221" s="132"/>
      <c r="E221" s="254"/>
      <c r="F221" s="269"/>
      <c r="G221" s="396"/>
      <c r="H221" s="17"/>
    </row>
    <row r="222" spans="1:8" ht="15.75" thickBot="1" x14ac:dyDescent="0.3">
      <c r="A222" s="265" t="s">
        <v>86</v>
      </c>
      <c r="B222" s="266"/>
      <c r="C222" s="156"/>
      <c r="D222" s="266"/>
      <c r="E222" s="156"/>
      <c r="F222" s="269"/>
      <c r="G222" s="397"/>
      <c r="H222" s="17"/>
    </row>
  </sheetData>
  <sheetProtection algorithmName="SHA-512" hashValue="Qc5c16H8EaSwrJPjlRULsbXdXkH6SGQKmqarwJGQdeRq9gNjxA9D8W63szk1w0pdURg7c2rOFXr59EDIhPHlYA==" saltValue="8Kf2hG0jnRktiwNqdPDeeA==" spinCount="100000" sheet="1" selectLockedCells="1"/>
  <protectedRanges>
    <protectedRange sqref="B5:F5 B49:F49 B93:F93 B137:F137 B181:F181" name="Bereich2"/>
    <protectedRange sqref="A4:A6 A48:A50 A92:A94 A136:A138 A180:A182" name="Bereich2_1"/>
    <protectedRange sqref="A1" name="Bereich2_2"/>
  </protectedRanges>
  <dataValidations count="1">
    <dataValidation allowBlank="1" showInputMessage="1" sqref="E7:E46 E51:E90 E95:E134 E139:E178 E183:E222" xr:uid="{00000000-0002-0000-0900-000000000000}"/>
  </dataValidations>
  <pageMargins left="0.7" right="0.7" top="0.78740157499999996" bottom="0.78740157499999996" header="0.3" footer="0.3"/>
  <pageSetup paperSize="9" orientation="portrait" r:id="rId1"/>
  <tableParts count="5">
    <tablePart r:id="rId2"/>
    <tablePart r:id="rId3"/>
    <tablePart r:id="rId4"/>
    <tablePart r:id="rId5"/>
    <tablePart r:id="rId6"/>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1000000}">
          <x14:formula1>
            <xm:f>'+'!$C$13:$C$17</xm:f>
          </x14:formula1>
          <xm:sqref>F7:F46 F51:F90 F95:F134 F139:F178 F183:F222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21">
    <tabColor theme="2" tint="-9.9978637043366805E-2"/>
  </sheetPr>
  <dimension ref="A1:I223"/>
  <sheetViews>
    <sheetView zoomScale="70" zoomScaleNormal="70" workbookViewId="0">
      <pane ySplit="1" topLeftCell="A2" activePane="bottomLeft" state="frozen"/>
      <selection pane="bottomLeft" activeCell="B7" sqref="B7"/>
    </sheetView>
  </sheetViews>
  <sheetFormatPr baseColWidth="10" defaultRowHeight="15" x14ac:dyDescent="0.25"/>
  <cols>
    <col min="1" max="1" width="57.85546875" style="2" bestFit="1" customWidth="1"/>
    <col min="2" max="3" width="13" style="2" customWidth="1"/>
    <col min="4" max="4" width="16.85546875" style="2" bestFit="1" customWidth="1"/>
    <col min="5" max="5" width="33.85546875" style="2" bestFit="1" customWidth="1"/>
    <col min="6" max="7" width="35.140625" style="2" bestFit="1" customWidth="1"/>
    <col min="8" max="8" width="35" style="2" bestFit="1" customWidth="1"/>
    <col min="9" max="9" width="25.5703125" style="2" customWidth="1"/>
    <col min="10" max="16384" width="11.42578125" style="2"/>
  </cols>
  <sheetData>
    <row r="1" spans="1:9" ht="23.25" x14ac:dyDescent="0.35">
      <c r="A1" s="500" t="s">
        <v>270</v>
      </c>
    </row>
    <row r="3" spans="1:9" s="506" customFormat="1" x14ac:dyDescent="0.25"/>
    <row r="4" spans="1:9" x14ac:dyDescent="0.25">
      <c r="A4" s="166" t="str">
        <f>P_2!B24</f>
        <v>rPSA 1</v>
      </c>
      <c r="B4" s="167" t="s">
        <v>55</v>
      </c>
      <c r="C4" s="167" t="s">
        <v>56</v>
      </c>
      <c r="D4" s="179" t="s">
        <v>87</v>
      </c>
      <c r="E4" s="180" t="s">
        <v>41</v>
      </c>
      <c r="F4" s="181" t="s">
        <v>94</v>
      </c>
      <c r="G4" s="182" t="s">
        <v>62</v>
      </c>
      <c r="H4" s="182" t="s">
        <v>60</v>
      </c>
      <c r="I4" s="183" t="s">
        <v>3</v>
      </c>
    </row>
    <row r="5" spans="1:9" x14ac:dyDescent="0.25">
      <c r="A5" s="168" t="str">
        <f>N_2!B28</f>
        <v xml:space="preserve">Wiederherstellung der Betriebsbereitschaft </v>
      </c>
      <c r="B5" s="301"/>
      <c r="C5" s="302"/>
      <c r="D5" s="303"/>
      <c r="E5" s="304">
        <f>SUM(E7:E46)</f>
        <v>0</v>
      </c>
      <c r="F5" s="305">
        <f>SUM(F7:F46)</f>
        <v>0</v>
      </c>
      <c r="G5" s="306"/>
      <c r="H5" s="306"/>
      <c r="I5" s="307"/>
    </row>
    <row r="6" spans="1:9" x14ac:dyDescent="0.25">
      <c r="A6" s="169"/>
      <c r="B6" s="308"/>
      <c r="C6" s="302"/>
      <c r="D6" s="303"/>
      <c r="E6" s="303"/>
      <c r="F6" s="305"/>
      <c r="G6" s="306"/>
      <c r="H6" s="306"/>
      <c r="I6" s="307"/>
    </row>
    <row r="7" spans="1:9" x14ac:dyDescent="0.25">
      <c r="A7" s="170" t="s">
        <v>44</v>
      </c>
      <c r="B7" s="171"/>
      <c r="C7" s="171"/>
      <c r="D7" s="171"/>
      <c r="E7" s="172"/>
      <c r="F7" s="175"/>
      <c r="G7" s="177"/>
      <c r="H7" s="177"/>
      <c r="I7" s="184"/>
    </row>
    <row r="8" spans="1:9" x14ac:dyDescent="0.25">
      <c r="A8" s="170" t="s">
        <v>45</v>
      </c>
      <c r="B8" s="171"/>
      <c r="C8" s="171"/>
      <c r="D8" s="171"/>
      <c r="E8" s="172"/>
      <c r="F8" s="175"/>
      <c r="G8" s="177"/>
      <c r="H8" s="177"/>
      <c r="I8" s="184"/>
    </row>
    <row r="9" spans="1:9" x14ac:dyDescent="0.25">
      <c r="A9" s="170" t="s">
        <v>46</v>
      </c>
      <c r="B9" s="171"/>
      <c r="C9" s="171"/>
      <c r="D9" s="171"/>
      <c r="E9" s="172"/>
      <c r="F9" s="175"/>
      <c r="G9" s="177"/>
      <c r="H9" s="177"/>
      <c r="I9" s="184"/>
    </row>
    <row r="10" spans="1:9" x14ac:dyDescent="0.25">
      <c r="A10" s="170" t="s">
        <v>47</v>
      </c>
      <c r="B10" s="171"/>
      <c r="C10" s="171"/>
      <c r="D10" s="171"/>
      <c r="E10" s="172"/>
      <c r="F10" s="175"/>
      <c r="G10" s="177"/>
      <c r="H10" s="177"/>
      <c r="I10" s="184"/>
    </row>
    <row r="11" spans="1:9" x14ac:dyDescent="0.25">
      <c r="A11" s="170" t="s">
        <v>48</v>
      </c>
      <c r="B11" s="171"/>
      <c r="C11" s="171"/>
      <c r="D11" s="171"/>
      <c r="E11" s="172"/>
      <c r="F11" s="175"/>
      <c r="G11" s="177"/>
      <c r="H11" s="177"/>
      <c r="I11" s="184"/>
    </row>
    <row r="12" spans="1:9" x14ac:dyDescent="0.25">
      <c r="A12" s="170" t="s">
        <v>49</v>
      </c>
      <c r="B12" s="171"/>
      <c r="C12" s="171"/>
      <c r="D12" s="171"/>
      <c r="E12" s="172"/>
      <c r="F12" s="175"/>
      <c r="G12" s="177"/>
      <c r="H12" s="177"/>
      <c r="I12" s="184"/>
    </row>
    <row r="13" spans="1:9" x14ac:dyDescent="0.25">
      <c r="A13" s="170" t="s">
        <v>50</v>
      </c>
      <c r="B13" s="171"/>
      <c r="C13" s="171"/>
      <c r="D13" s="171"/>
      <c r="E13" s="172"/>
      <c r="F13" s="175"/>
      <c r="G13" s="177"/>
      <c r="H13" s="177"/>
      <c r="I13" s="184"/>
    </row>
    <row r="14" spans="1:9" x14ac:dyDescent="0.25">
      <c r="A14" s="170" t="s">
        <v>51</v>
      </c>
      <c r="B14" s="171"/>
      <c r="C14" s="171"/>
      <c r="D14" s="171"/>
      <c r="E14" s="172"/>
      <c r="F14" s="175"/>
      <c r="G14" s="177"/>
      <c r="H14" s="177"/>
      <c r="I14" s="184"/>
    </row>
    <row r="15" spans="1:9" x14ac:dyDescent="0.25">
      <c r="A15" s="170" t="s">
        <v>52</v>
      </c>
      <c r="B15" s="171"/>
      <c r="C15" s="171"/>
      <c r="D15" s="171"/>
      <c r="E15" s="172"/>
      <c r="F15" s="175"/>
      <c r="G15" s="177"/>
      <c r="H15" s="177"/>
      <c r="I15" s="184"/>
    </row>
    <row r="16" spans="1:9" x14ac:dyDescent="0.25">
      <c r="A16" s="170" t="s">
        <v>53</v>
      </c>
      <c r="B16" s="171"/>
      <c r="C16" s="171"/>
      <c r="D16" s="171"/>
      <c r="E16" s="172"/>
      <c r="F16" s="175"/>
      <c r="G16" s="177"/>
      <c r="H16" s="177"/>
      <c r="I16" s="184"/>
    </row>
    <row r="17" spans="1:9" x14ac:dyDescent="0.25">
      <c r="A17" s="170" t="s">
        <v>163</v>
      </c>
      <c r="B17" s="171"/>
      <c r="C17" s="171"/>
      <c r="D17" s="171"/>
      <c r="E17" s="172"/>
      <c r="F17" s="175"/>
      <c r="G17" s="177"/>
      <c r="H17" s="177"/>
      <c r="I17" s="184"/>
    </row>
    <row r="18" spans="1:9" x14ac:dyDescent="0.25">
      <c r="A18" s="170" t="s">
        <v>164</v>
      </c>
      <c r="B18" s="171"/>
      <c r="C18" s="171"/>
      <c r="D18" s="171"/>
      <c r="E18" s="172"/>
      <c r="F18" s="175"/>
      <c r="G18" s="177"/>
      <c r="H18" s="177"/>
      <c r="I18" s="184"/>
    </row>
    <row r="19" spans="1:9" x14ac:dyDescent="0.25">
      <c r="A19" s="170" t="s">
        <v>165</v>
      </c>
      <c r="B19" s="171"/>
      <c r="C19" s="171"/>
      <c r="D19" s="171"/>
      <c r="E19" s="172"/>
      <c r="F19" s="175"/>
      <c r="G19" s="177"/>
      <c r="H19" s="177"/>
      <c r="I19" s="184"/>
    </row>
    <row r="20" spans="1:9" x14ac:dyDescent="0.25">
      <c r="A20" s="170" t="s">
        <v>166</v>
      </c>
      <c r="B20" s="171"/>
      <c r="C20" s="171"/>
      <c r="D20" s="171"/>
      <c r="E20" s="172"/>
      <c r="F20" s="175"/>
      <c r="G20" s="177"/>
      <c r="H20" s="177"/>
      <c r="I20" s="184"/>
    </row>
    <row r="21" spans="1:9" x14ac:dyDescent="0.25">
      <c r="A21" s="170" t="s">
        <v>167</v>
      </c>
      <c r="B21" s="171"/>
      <c r="C21" s="171"/>
      <c r="D21" s="171"/>
      <c r="E21" s="172"/>
      <c r="F21" s="175"/>
      <c r="G21" s="177"/>
      <c r="H21" s="177"/>
      <c r="I21" s="184"/>
    </row>
    <row r="22" spans="1:9" x14ac:dyDescent="0.25">
      <c r="A22" s="170" t="s">
        <v>168</v>
      </c>
      <c r="B22" s="171"/>
      <c r="C22" s="171"/>
      <c r="D22" s="171"/>
      <c r="E22" s="172"/>
      <c r="F22" s="175"/>
      <c r="G22" s="177"/>
      <c r="H22" s="177"/>
      <c r="I22" s="184"/>
    </row>
    <row r="23" spans="1:9" x14ac:dyDescent="0.25">
      <c r="A23" s="170" t="s">
        <v>169</v>
      </c>
      <c r="B23" s="171"/>
      <c r="C23" s="171"/>
      <c r="D23" s="171"/>
      <c r="E23" s="172"/>
      <c r="F23" s="175"/>
      <c r="G23" s="177"/>
      <c r="H23" s="177"/>
      <c r="I23" s="184"/>
    </row>
    <row r="24" spans="1:9" x14ac:dyDescent="0.25">
      <c r="A24" s="170" t="s">
        <v>170</v>
      </c>
      <c r="B24" s="171"/>
      <c r="C24" s="171"/>
      <c r="D24" s="171"/>
      <c r="E24" s="172"/>
      <c r="F24" s="175"/>
      <c r="G24" s="177"/>
      <c r="H24" s="177"/>
      <c r="I24" s="184"/>
    </row>
    <row r="25" spans="1:9" x14ac:dyDescent="0.25">
      <c r="A25" s="170" t="s">
        <v>171</v>
      </c>
      <c r="B25" s="171"/>
      <c r="C25" s="171"/>
      <c r="D25" s="171"/>
      <c r="E25" s="172"/>
      <c r="F25" s="175"/>
      <c r="G25" s="177"/>
      <c r="H25" s="177"/>
      <c r="I25" s="184"/>
    </row>
    <row r="26" spans="1:9" x14ac:dyDescent="0.25">
      <c r="A26" s="170" t="s">
        <v>172</v>
      </c>
      <c r="B26" s="171"/>
      <c r="C26" s="171"/>
      <c r="D26" s="171"/>
      <c r="E26" s="172"/>
      <c r="F26" s="175"/>
      <c r="G26" s="177"/>
      <c r="H26" s="177"/>
      <c r="I26" s="184"/>
    </row>
    <row r="27" spans="1:9" x14ac:dyDescent="0.25">
      <c r="A27" s="170" t="s">
        <v>175</v>
      </c>
      <c r="B27" s="171"/>
      <c r="C27" s="171"/>
      <c r="D27" s="171"/>
      <c r="E27" s="172"/>
      <c r="F27" s="175"/>
      <c r="G27" s="177"/>
      <c r="H27" s="177"/>
      <c r="I27" s="184"/>
    </row>
    <row r="28" spans="1:9" x14ac:dyDescent="0.25">
      <c r="A28" s="170" t="s">
        <v>176</v>
      </c>
      <c r="B28" s="171"/>
      <c r="C28" s="171"/>
      <c r="D28" s="171"/>
      <c r="E28" s="172"/>
      <c r="F28" s="175"/>
      <c r="G28" s="177"/>
      <c r="H28" s="177"/>
      <c r="I28" s="184"/>
    </row>
    <row r="29" spans="1:9" x14ac:dyDescent="0.25">
      <c r="A29" s="170" t="s">
        <v>177</v>
      </c>
      <c r="B29" s="171"/>
      <c r="C29" s="171"/>
      <c r="D29" s="171"/>
      <c r="E29" s="172"/>
      <c r="F29" s="175"/>
      <c r="G29" s="177"/>
      <c r="H29" s="177"/>
      <c r="I29" s="184"/>
    </row>
    <row r="30" spans="1:9" x14ac:dyDescent="0.25">
      <c r="A30" s="170" t="s">
        <v>178</v>
      </c>
      <c r="B30" s="171"/>
      <c r="C30" s="171"/>
      <c r="D30" s="171"/>
      <c r="E30" s="172"/>
      <c r="F30" s="175"/>
      <c r="G30" s="177"/>
      <c r="H30" s="177"/>
      <c r="I30" s="184"/>
    </row>
    <row r="31" spans="1:9" x14ac:dyDescent="0.25">
      <c r="A31" s="170" t="s">
        <v>179</v>
      </c>
      <c r="B31" s="171"/>
      <c r="C31" s="171"/>
      <c r="D31" s="171"/>
      <c r="E31" s="172"/>
      <c r="F31" s="175"/>
      <c r="G31" s="177"/>
      <c r="H31" s="177"/>
      <c r="I31" s="184"/>
    </row>
    <row r="32" spans="1:9" x14ac:dyDescent="0.25">
      <c r="A32" s="170" t="s">
        <v>180</v>
      </c>
      <c r="B32" s="171"/>
      <c r="C32" s="171"/>
      <c r="D32" s="171"/>
      <c r="E32" s="172"/>
      <c r="F32" s="175"/>
      <c r="G32" s="177"/>
      <c r="H32" s="177"/>
      <c r="I32" s="184"/>
    </row>
    <row r="33" spans="1:9" x14ac:dyDescent="0.25">
      <c r="A33" s="170" t="s">
        <v>181</v>
      </c>
      <c r="B33" s="171"/>
      <c r="C33" s="171"/>
      <c r="D33" s="171"/>
      <c r="E33" s="172"/>
      <c r="F33" s="175"/>
      <c r="G33" s="177"/>
      <c r="H33" s="177"/>
      <c r="I33" s="184"/>
    </row>
    <row r="34" spans="1:9" x14ac:dyDescent="0.25">
      <c r="A34" s="170" t="s">
        <v>182</v>
      </c>
      <c r="B34" s="171"/>
      <c r="C34" s="171"/>
      <c r="D34" s="171"/>
      <c r="E34" s="172"/>
      <c r="F34" s="175"/>
      <c r="G34" s="177"/>
      <c r="H34" s="177"/>
      <c r="I34" s="184"/>
    </row>
    <row r="35" spans="1:9" x14ac:dyDescent="0.25">
      <c r="A35" s="170" t="s">
        <v>183</v>
      </c>
      <c r="B35" s="171"/>
      <c r="C35" s="171"/>
      <c r="D35" s="171"/>
      <c r="E35" s="172"/>
      <c r="F35" s="175"/>
      <c r="G35" s="177"/>
      <c r="H35" s="177"/>
      <c r="I35" s="184"/>
    </row>
    <row r="36" spans="1:9" x14ac:dyDescent="0.25">
      <c r="A36" s="170" t="s">
        <v>184</v>
      </c>
      <c r="B36" s="171"/>
      <c r="C36" s="171"/>
      <c r="D36" s="171"/>
      <c r="E36" s="172"/>
      <c r="F36" s="175"/>
      <c r="G36" s="177"/>
      <c r="H36" s="177"/>
      <c r="I36" s="184"/>
    </row>
    <row r="37" spans="1:9" x14ac:dyDescent="0.25">
      <c r="A37" s="170" t="s">
        <v>185</v>
      </c>
      <c r="B37" s="171"/>
      <c r="C37" s="171"/>
      <c r="D37" s="171"/>
      <c r="E37" s="172"/>
      <c r="F37" s="175"/>
      <c r="G37" s="177"/>
      <c r="H37" s="177"/>
      <c r="I37" s="184"/>
    </row>
    <row r="38" spans="1:9" x14ac:dyDescent="0.25">
      <c r="A38" s="170" t="s">
        <v>186</v>
      </c>
      <c r="B38" s="171"/>
      <c r="C38" s="171"/>
      <c r="D38" s="171"/>
      <c r="E38" s="172"/>
      <c r="F38" s="175"/>
      <c r="G38" s="177"/>
      <c r="H38" s="177"/>
      <c r="I38" s="184"/>
    </row>
    <row r="39" spans="1:9" x14ac:dyDescent="0.25">
      <c r="A39" s="170" t="s">
        <v>187</v>
      </c>
      <c r="B39" s="171"/>
      <c r="C39" s="171"/>
      <c r="D39" s="171"/>
      <c r="E39" s="172"/>
      <c r="F39" s="175"/>
      <c r="G39" s="177"/>
      <c r="H39" s="177"/>
      <c r="I39" s="184"/>
    </row>
    <row r="40" spans="1:9" x14ac:dyDescent="0.25">
      <c r="A40" s="170" t="s">
        <v>188</v>
      </c>
      <c r="B40" s="171"/>
      <c r="C40" s="171"/>
      <c r="D40" s="171"/>
      <c r="E40" s="172"/>
      <c r="F40" s="175"/>
      <c r="G40" s="177"/>
      <c r="H40" s="177"/>
      <c r="I40" s="184"/>
    </row>
    <row r="41" spans="1:9" x14ac:dyDescent="0.25">
      <c r="A41" s="170" t="s">
        <v>189</v>
      </c>
      <c r="B41" s="171"/>
      <c r="C41" s="171"/>
      <c r="D41" s="171"/>
      <c r="E41" s="172"/>
      <c r="F41" s="175"/>
      <c r="G41" s="177"/>
      <c r="H41" s="177"/>
      <c r="I41" s="184"/>
    </row>
    <row r="42" spans="1:9" x14ac:dyDescent="0.25">
      <c r="A42" s="170" t="s">
        <v>190</v>
      </c>
      <c r="B42" s="171"/>
      <c r="C42" s="171"/>
      <c r="D42" s="171"/>
      <c r="E42" s="172"/>
      <c r="F42" s="175"/>
      <c r="G42" s="177"/>
      <c r="H42" s="177"/>
      <c r="I42" s="184"/>
    </row>
    <row r="43" spans="1:9" x14ac:dyDescent="0.25">
      <c r="A43" s="170" t="s">
        <v>191</v>
      </c>
      <c r="B43" s="171"/>
      <c r="C43" s="171"/>
      <c r="D43" s="171"/>
      <c r="E43" s="172"/>
      <c r="F43" s="175"/>
      <c r="G43" s="177"/>
      <c r="H43" s="177"/>
      <c r="I43" s="184"/>
    </row>
    <row r="44" spans="1:9" x14ac:dyDescent="0.25">
      <c r="A44" s="170" t="s">
        <v>192</v>
      </c>
      <c r="B44" s="171"/>
      <c r="C44" s="171"/>
      <c r="D44" s="171"/>
      <c r="E44" s="172"/>
      <c r="F44" s="175"/>
      <c r="G44" s="177"/>
      <c r="H44" s="177"/>
      <c r="I44" s="184"/>
    </row>
    <row r="45" spans="1:9" x14ac:dyDescent="0.25">
      <c r="A45" s="170" t="s">
        <v>193</v>
      </c>
      <c r="B45" s="171"/>
      <c r="C45" s="171"/>
      <c r="D45" s="171"/>
      <c r="E45" s="172"/>
      <c r="F45" s="175"/>
      <c r="G45" s="177"/>
      <c r="H45" s="177"/>
      <c r="I45" s="184"/>
    </row>
    <row r="46" spans="1:9" x14ac:dyDescent="0.25">
      <c r="A46" s="170" t="s">
        <v>194</v>
      </c>
      <c r="B46" s="171"/>
      <c r="C46" s="171"/>
      <c r="D46" s="171"/>
      <c r="E46" s="172"/>
      <c r="F46" s="175"/>
      <c r="G46" s="177"/>
      <c r="H46" s="177"/>
      <c r="I46" s="184"/>
    </row>
    <row r="47" spans="1:9" ht="15.75" thickBot="1" x14ac:dyDescent="0.3">
      <c r="A47" s="506"/>
      <c r="B47" s="506"/>
      <c r="C47" s="506"/>
      <c r="D47" s="506"/>
      <c r="E47" s="506"/>
      <c r="F47" s="506"/>
      <c r="G47" s="506"/>
      <c r="H47" s="506"/>
      <c r="I47" s="506"/>
    </row>
    <row r="48" spans="1:9" x14ac:dyDescent="0.25">
      <c r="A48" s="144" t="str">
        <f>P_2!B42</f>
        <v>rPSA 2</v>
      </c>
      <c r="B48" s="145" t="s">
        <v>55</v>
      </c>
      <c r="C48" s="145" t="s">
        <v>56</v>
      </c>
      <c r="D48" s="179" t="s">
        <v>87</v>
      </c>
      <c r="E48" s="180" t="s">
        <v>41</v>
      </c>
      <c r="F48" s="181" t="s">
        <v>94</v>
      </c>
      <c r="G48" s="182" t="s">
        <v>62</v>
      </c>
      <c r="H48" s="182" t="s">
        <v>60</v>
      </c>
      <c r="I48" s="183" t="s">
        <v>3</v>
      </c>
    </row>
    <row r="49" spans="1:9" x14ac:dyDescent="0.25">
      <c r="A49" s="84" t="str">
        <f>N_2!B46</f>
        <v xml:space="preserve">Wiederherstellung der Betriebsbereitschaft </v>
      </c>
      <c r="B49" s="309"/>
      <c r="C49" s="310"/>
      <c r="D49" s="303"/>
      <c r="E49" s="304">
        <f>SUM(E51:E90)</f>
        <v>0</v>
      </c>
      <c r="F49" s="305">
        <f>SUM(F51:F90)</f>
        <v>0</v>
      </c>
      <c r="G49" s="306"/>
      <c r="H49" s="306"/>
      <c r="I49" s="307"/>
    </row>
    <row r="50" spans="1:9" x14ac:dyDescent="0.25">
      <c r="A50" s="74"/>
      <c r="B50" s="311"/>
      <c r="C50" s="312"/>
      <c r="D50" s="303"/>
      <c r="E50" s="303"/>
      <c r="F50" s="305"/>
      <c r="G50" s="306"/>
      <c r="H50" s="306"/>
      <c r="I50" s="307"/>
    </row>
    <row r="51" spans="1:9" s="506" customFormat="1" x14ac:dyDescent="0.25">
      <c r="A51" s="103" t="s">
        <v>44</v>
      </c>
      <c r="B51" s="140"/>
      <c r="C51" s="140"/>
      <c r="D51" s="171"/>
      <c r="E51" s="172"/>
      <c r="F51" s="175"/>
      <c r="G51" s="177"/>
      <c r="H51" s="177"/>
      <c r="I51" s="184"/>
    </row>
    <row r="52" spans="1:9" x14ac:dyDescent="0.25">
      <c r="A52" s="103" t="s">
        <v>45</v>
      </c>
      <c r="B52" s="140"/>
      <c r="C52" s="140"/>
      <c r="D52" s="171"/>
      <c r="E52" s="172"/>
      <c r="F52" s="175"/>
      <c r="G52" s="177"/>
      <c r="H52" s="177"/>
      <c r="I52" s="184"/>
    </row>
    <row r="53" spans="1:9" x14ac:dyDescent="0.25">
      <c r="A53" s="103" t="s">
        <v>46</v>
      </c>
      <c r="B53" s="140"/>
      <c r="C53" s="140"/>
      <c r="D53" s="171"/>
      <c r="E53" s="172"/>
      <c r="F53" s="175"/>
      <c r="G53" s="177"/>
      <c r="H53" s="177"/>
      <c r="I53" s="184"/>
    </row>
    <row r="54" spans="1:9" x14ac:dyDescent="0.25">
      <c r="A54" s="103" t="s">
        <v>47</v>
      </c>
      <c r="B54" s="140"/>
      <c r="C54" s="140"/>
      <c r="D54" s="171"/>
      <c r="E54" s="172"/>
      <c r="F54" s="175"/>
      <c r="G54" s="177"/>
      <c r="H54" s="177"/>
      <c r="I54" s="184"/>
    </row>
    <row r="55" spans="1:9" x14ac:dyDescent="0.25">
      <c r="A55" s="103" t="s">
        <v>48</v>
      </c>
      <c r="B55" s="140"/>
      <c r="C55" s="140"/>
      <c r="D55" s="171"/>
      <c r="E55" s="172"/>
      <c r="F55" s="175"/>
      <c r="G55" s="177"/>
      <c r="H55" s="177"/>
      <c r="I55" s="184"/>
    </row>
    <row r="56" spans="1:9" x14ac:dyDescent="0.25">
      <c r="A56" s="103" t="s">
        <v>49</v>
      </c>
      <c r="B56" s="140"/>
      <c r="C56" s="140"/>
      <c r="D56" s="171"/>
      <c r="E56" s="172"/>
      <c r="F56" s="175"/>
      <c r="G56" s="177"/>
      <c r="H56" s="177"/>
      <c r="I56" s="184"/>
    </row>
    <row r="57" spans="1:9" x14ac:dyDescent="0.25">
      <c r="A57" s="103" t="s">
        <v>50</v>
      </c>
      <c r="B57" s="140"/>
      <c r="C57" s="140"/>
      <c r="D57" s="171"/>
      <c r="E57" s="172"/>
      <c r="F57" s="175"/>
      <c r="G57" s="177"/>
      <c r="H57" s="177"/>
      <c r="I57" s="184"/>
    </row>
    <row r="58" spans="1:9" x14ac:dyDescent="0.25">
      <c r="A58" s="103" t="s">
        <v>51</v>
      </c>
      <c r="B58" s="140"/>
      <c r="C58" s="140"/>
      <c r="D58" s="171"/>
      <c r="E58" s="172"/>
      <c r="F58" s="175"/>
      <c r="G58" s="177"/>
      <c r="H58" s="177"/>
      <c r="I58" s="184"/>
    </row>
    <row r="59" spans="1:9" x14ac:dyDescent="0.25">
      <c r="A59" s="103" t="s">
        <v>52</v>
      </c>
      <c r="B59" s="140"/>
      <c r="C59" s="140"/>
      <c r="D59" s="171"/>
      <c r="E59" s="172"/>
      <c r="F59" s="175"/>
      <c r="G59" s="177"/>
      <c r="H59" s="177"/>
      <c r="I59" s="184"/>
    </row>
    <row r="60" spans="1:9" x14ac:dyDescent="0.25">
      <c r="A60" s="103" t="s">
        <v>53</v>
      </c>
      <c r="B60" s="140"/>
      <c r="C60" s="140"/>
      <c r="D60" s="171"/>
      <c r="E60" s="172"/>
      <c r="F60" s="175"/>
      <c r="G60" s="177"/>
      <c r="H60" s="177"/>
      <c r="I60" s="184"/>
    </row>
    <row r="61" spans="1:9" x14ac:dyDescent="0.25">
      <c r="A61" s="103" t="s">
        <v>163</v>
      </c>
      <c r="B61" s="140"/>
      <c r="C61" s="140"/>
      <c r="D61" s="171"/>
      <c r="E61" s="172"/>
      <c r="F61" s="175"/>
      <c r="G61" s="177"/>
      <c r="H61" s="177"/>
      <c r="I61" s="184"/>
    </row>
    <row r="62" spans="1:9" x14ac:dyDescent="0.25">
      <c r="A62" s="103" t="s">
        <v>164</v>
      </c>
      <c r="B62" s="140"/>
      <c r="C62" s="140"/>
      <c r="D62" s="171"/>
      <c r="E62" s="172"/>
      <c r="F62" s="175"/>
      <c r="G62" s="177"/>
      <c r="H62" s="177"/>
      <c r="I62" s="184"/>
    </row>
    <row r="63" spans="1:9" x14ac:dyDescent="0.25">
      <c r="A63" s="103" t="s">
        <v>165</v>
      </c>
      <c r="B63" s="140"/>
      <c r="C63" s="140"/>
      <c r="D63" s="171"/>
      <c r="E63" s="172"/>
      <c r="F63" s="175"/>
      <c r="G63" s="177"/>
      <c r="H63" s="177"/>
      <c r="I63" s="184"/>
    </row>
    <row r="64" spans="1:9" x14ac:dyDescent="0.25">
      <c r="A64" s="103" t="s">
        <v>166</v>
      </c>
      <c r="B64" s="140"/>
      <c r="C64" s="140"/>
      <c r="D64" s="171"/>
      <c r="E64" s="172"/>
      <c r="F64" s="175"/>
      <c r="G64" s="177"/>
      <c r="H64" s="177"/>
      <c r="I64" s="184"/>
    </row>
    <row r="65" spans="1:9" x14ac:dyDescent="0.25">
      <c r="A65" s="103" t="s">
        <v>167</v>
      </c>
      <c r="B65" s="140"/>
      <c r="C65" s="140"/>
      <c r="D65" s="171"/>
      <c r="E65" s="172"/>
      <c r="F65" s="175"/>
      <c r="G65" s="177"/>
      <c r="H65" s="177"/>
      <c r="I65" s="184"/>
    </row>
    <row r="66" spans="1:9" x14ac:dyDescent="0.25">
      <c r="A66" s="103" t="s">
        <v>168</v>
      </c>
      <c r="B66" s="140"/>
      <c r="C66" s="140"/>
      <c r="D66" s="171"/>
      <c r="E66" s="172"/>
      <c r="F66" s="175"/>
      <c r="G66" s="177"/>
      <c r="H66" s="177"/>
      <c r="I66" s="184"/>
    </row>
    <row r="67" spans="1:9" x14ac:dyDescent="0.25">
      <c r="A67" s="103" t="s">
        <v>169</v>
      </c>
      <c r="B67" s="140"/>
      <c r="C67" s="140"/>
      <c r="D67" s="171"/>
      <c r="E67" s="172"/>
      <c r="F67" s="175"/>
      <c r="G67" s="177"/>
      <c r="H67" s="177"/>
      <c r="I67" s="184"/>
    </row>
    <row r="68" spans="1:9" x14ac:dyDescent="0.25">
      <c r="A68" s="103" t="s">
        <v>170</v>
      </c>
      <c r="B68" s="140"/>
      <c r="C68" s="140"/>
      <c r="D68" s="171"/>
      <c r="E68" s="172"/>
      <c r="F68" s="175"/>
      <c r="G68" s="177"/>
      <c r="H68" s="177"/>
      <c r="I68" s="184"/>
    </row>
    <row r="69" spans="1:9" x14ac:dyDescent="0.25">
      <c r="A69" s="103" t="s">
        <v>171</v>
      </c>
      <c r="B69" s="140"/>
      <c r="C69" s="140"/>
      <c r="D69" s="171"/>
      <c r="E69" s="172"/>
      <c r="F69" s="175"/>
      <c r="G69" s="177"/>
      <c r="H69" s="177"/>
      <c r="I69" s="184"/>
    </row>
    <row r="70" spans="1:9" x14ac:dyDescent="0.25">
      <c r="A70" s="103" t="s">
        <v>172</v>
      </c>
      <c r="B70" s="140"/>
      <c r="C70" s="140"/>
      <c r="D70" s="171"/>
      <c r="E70" s="172"/>
      <c r="F70" s="175"/>
      <c r="G70" s="177"/>
      <c r="H70" s="177"/>
      <c r="I70" s="184"/>
    </row>
    <row r="71" spans="1:9" x14ac:dyDescent="0.25">
      <c r="A71" s="103" t="s">
        <v>175</v>
      </c>
      <c r="B71" s="140"/>
      <c r="C71" s="140"/>
      <c r="D71" s="171"/>
      <c r="E71" s="172"/>
      <c r="F71" s="175"/>
      <c r="G71" s="177"/>
      <c r="H71" s="177"/>
      <c r="I71" s="184"/>
    </row>
    <row r="72" spans="1:9" x14ac:dyDescent="0.25">
      <c r="A72" s="103" t="s">
        <v>176</v>
      </c>
      <c r="B72" s="140"/>
      <c r="C72" s="140"/>
      <c r="D72" s="171"/>
      <c r="E72" s="172"/>
      <c r="F72" s="175"/>
      <c r="G72" s="177"/>
      <c r="H72" s="177"/>
      <c r="I72" s="184"/>
    </row>
    <row r="73" spans="1:9" x14ac:dyDescent="0.25">
      <c r="A73" s="103" t="s">
        <v>177</v>
      </c>
      <c r="B73" s="140"/>
      <c r="C73" s="140"/>
      <c r="D73" s="171"/>
      <c r="E73" s="172"/>
      <c r="F73" s="175"/>
      <c r="G73" s="177"/>
      <c r="H73" s="177"/>
      <c r="I73" s="184"/>
    </row>
    <row r="74" spans="1:9" x14ac:dyDescent="0.25">
      <c r="A74" s="103" t="s">
        <v>178</v>
      </c>
      <c r="B74" s="140"/>
      <c r="C74" s="140"/>
      <c r="D74" s="171"/>
      <c r="E74" s="172"/>
      <c r="F74" s="175"/>
      <c r="G74" s="177"/>
      <c r="H74" s="177"/>
      <c r="I74" s="184"/>
    </row>
    <row r="75" spans="1:9" x14ac:dyDescent="0.25">
      <c r="A75" s="103" t="s">
        <v>179</v>
      </c>
      <c r="B75" s="140"/>
      <c r="C75" s="140"/>
      <c r="D75" s="171"/>
      <c r="E75" s="172"/>
      <c r="F75" s="175"/>
      <c r="G75" s="177"/>
      <c r="H75" s="177"/>
      <c r="I75" s="184"/>
    </row>
    <row r="76" spans="1:9" x14ac:dyDescent="0.25">
      <c r="A76" s="103" t="s">
        <v>180</v>
      </c>
      <c r="B76" s="140"/>
      <c r="C76" s="140"/>
      <c r="D76" s="171"/>
      <c r="E76" s="172"/>
      <c r="F76" s="175"/>
      <c r="G76" s="177"/>
      <c r="H76" s="177"/>
      <c r="I76" s="184"/>
    </row>
    <row r="77" spans="1:9" x14ac:dyDescent="0.25">
      <c r="A77" s="103" t="s">
        <v>181</v>
      </c>
      <c r="B77" s="140"/>
      <c r="C77" s="140"/>
      <c r="D77" s="171"/>
      <c r="E77" s="172"/>
      <c r="F77" s="175"/>
      <c r="G77" s="177"/>
      <c r="H77" s="177"/>
      <c r="I77" s="184"/>
    </row>
    <row r="78" spans="1:9" x14ac:dyDescent="0.25">
      <c r="A78" s="103" t="s">
        <v>182</v>
      </c>
      <c r="B78" s="140"/>
      <c r="C78" s="140"/>
      <c r="D78" s="171"/>
      <c r="E78" s="172"/>
      <c r="F78" s="175"/>
      <c r="G78" s="177"/>
      <c r="H78" s="177"/>
      <c r="I78" s="184"/>
    </row>
    <row r="79" spans="1:9" x14ac:dyDescent="0.25">
      <c r="A79" s="103" t="s">
        <v>183</v>
      </c>
      <c r="B79" s="140"/>
      <c r="C79" s="140"/>
      <c r="D79" s="171"/>
      <c r="E79" s="172"/>
      <c r="F79" s="175"/>
      <c r="G79" s="177"/>
      <c r="H79" s="177"/>
      <c r="I79" s="184"/>
    </row>
    <row r="80" spans="1:9" x14ac:dyDescent="0.25">
      <c r="A80" s="103" t="s">
        <v>184</v>
      </c>
      <c r="B80" s="140"/>
      <c r="C80" s="140"/>
      <c r="D80" s="171"/>
      <c r="E80" s="172"/>
      <c r="F80" s="175"/>
      <c r="G80" s="177"/>
      <c r="H80" s="177"/>
      <c r="I80" s="184"/>
    </row>
    <row r="81" spans="1:9" x14ac:dyDescent="0.25">
      <c r="A81" s="103" t="s">
        <v>185</v>
      </c>
      <c r="B81" s="140"/>
      <c r="C81" s="140"/>
      <c r="D81" s="171"/>
      <c r="E81" s="172"/>
      <c r="F81" s="175"/>
      <c r="G81" s="177"/>
      <c r="H81" s="177"/>
      <c r="I81" s="184"/>
    </row>
    <row r="82" spans="1:9" x14ac:dyDescent="0.25">
      <c r="A82" s="103" t="s">
        <v>186</v>
      </c>
      <c r="B82" s="140"/>
      <c r="C82" s="140"/>
      <c r="D82" s="171"/>
      <c r="E82" s="172"/>
      <c r="F82" s="175"/>
      <c r="G82" s="177"/>
      <c r="H82" s="177"/>
      <c r="I82" s="184"/>
    </row>
    <row r="83" spans="1:9" x14ac:dyDescent="0.25">
      <c r="A83" s="103" t="s">
        <v>187</v>
      </c>
      <c r="B83" s="140"/>
      <c r="C83" s="140"/>
      <c r="D83" s="171"/>
      <c r="E83" s="172"/>
      <c r="F83" s="175"/>
      <c r="G83" s="177"/>
      <c r="H83" s="177"/>
      <c r="I83" s="184"/>
    </row>
    <row r="84" spans="1:9" x14ac:dyDescent="0.25">
      <c r="A84" s="103" t="s">
        <v>188</v>
      </c>
      <c r="B84" s="140"/>
      <c r="C84" s="140"/>
      <c r="D84" s="171"/>
      <c r="E84" s="172"/>
      <c r="F84" s="175"/>
      <c r="G84" s="177"/>
      <c r="H84" s="177"/>
      <c r="I84" s="184"/>
    </row>
    <row r="85" spans="1:9" x14ac:dyDescent="0.25">
      <c r="A85" s="103" t="s">
        <v>189</v>
      </c>
      <c r="B85" s="140"/>
      <c r="C85" s="140"/>
      <c r="D85" s="171"/>
      <c r="E85" s="172"/>
      <c r="F85" s="175"/>
      <c r="G85" s="177"/>
      <c r="H85" s="177"/>
      <c r="I85" s="184"/>
    </row>
    <row r="86" spans="1:9" x14ac:dyDescent="0.25">
      <c r="A86" s="103" t="s">
        <v>190</v>
      </c>
      <c r="B86" s="140"/>
      <c r="C86" s="140"/>
      <c r="D86" s="171"/>
      <c r="E86" s="172"/>
      <c r="F86" s="175"/>
      <c r="G86" s="177"/>
      <c r="H86" s="177"/>
      <c r="I86" s="184"/>
    </row>
    <row r="87" spans="1:9" x14ac:dyDescent="0.25">
      <c r="A87" s="103" t="s">
        <v>191</v>
      </c>
      <c r="B87" s="140"/>
      <c r="C87" s="140"/>
      <c r="D87" s="171"/>
      <c r="E87" s="172"/>
      <c r="F87" s="175"/>
      <c r="G87" s="177"/>
      <c r="H87" s="177"/>
      <c r="I87" s="184"/>
    </row>
    <row r="88" spans="1:9" x14ac:dyDescent="0.25">
      <c r="A88" s="103" t="s">
        <v>192</v>
      </c>
      <c r="B88" s="141"/>
      <c r="C88" s="141"/>
      <c r="D88" s="173"/>
      <c r="E88" s="174"/>
      <c r="F88" s="176"/>
      <c r="G88" s="178"/>
      <c r="H88" s="178"/>
      <c r="I88" s="185"/>
    </row>
    <row r="89" spans="1:9" x14ac:dyDescent="0.25">
      <c r="A89" s="103" t="s">
        <v>193</v>
      </c>
      <c r="B89" s="141"/>
      <c r="C89" s="141"/>
      <c r="D89" s="173"/>
      <c r="E89" s="174"/>
      <c r="F89" s="176"/>
      <c r="G89" s="178"/>
      <c r="H89" s="178"/>
      <c r="I89" s="185"/>
    </row>
    <row r="90" spans="1:9" x14ac:dyDescent="0.25">
      <c r="A90" s="103" t="s">
        <v>194</v>
      </c>
      <c r="B90" s="141"/>
      <c r="C90" s="141"/>
      <c r="D90" s="173"/>
      <c r="E90" s="174"/>
      <c r="F90" s="176"/>
      <c r="G90" s="178"/>
      <c r="H90" s="178"/>
      <c r="I90" s="185"/>
    </row>
    <row r="91" spans="1:9" x14ac:dyDescent="0.25">
      <c r="A91" s="506"/>
      <c r="B91" s="506"/>
      <c r="C91" s="506"/>
      <c r="D91" s="506"/>
      <c r="E91" s="506"/>
      <c r="F91" s="506"/>
      <c r="G91" s="506"/>
      <c r="H91" s="506"/>
      <c r="I91" s="506"/>
    </row>
    <row r="92" spans="1:9" x14ac:dyDescent="0.25">
      <c r="A92" s="119" t="str">
        <f>P_2!B60</f>
        <v>rPSA 3</v>
      </c>
      <c r="B92" s="119" t="s">
        <v>55</v>
      </c>
      <c r="C92" s="119" t="s">
        <v>56</v>
      </c>
      <c r="D92" s="179" t="s">
        <v>87</v>
      </c>
      <c r="E92" s="180" t="s">
        <v>41</v>
      </c>
      <c r="F92" s="181" t="s">
        <v>94</v>
      </c>
      <c r="G92" s="182" t="s">
        <v>62</v>
      </c>
      <c r="H92" s="182" t="s">
        <v>60</v>
      </c>
      <c r="I92" s="183" t="s">
        <v>3</v>
      </c>
    </row>
    <row r="93" spans="1:9" x14ac:dyDescent="0.25">
      <c r="A93" s="84" t="str">
        <f>N_2!B64</f>
        <v xml:space="preserve">Wiederherstellung der Betriebsbereitschaft </v>
      </c>
      <c r="B93" s="309"/>
      <c r="C93" s="310"/>
      <c r="D93" s="303"/>
      <c r="E93" s="304">
        <f>SUM(E95:E134)</f>
        <v>0</v>
      </c>
      <c r="F93" s="305">
        <f>SUM(F95:F134)</f>
        <v>0</v>
      </c>
      <c r="G93" s="306"/>
      <c r="H93" s="306"/>
      <c r="I93" s="307"/>
    </row>
    <row r="94" spans="1:9" x14ac:dyDescent="0.25">
      <c r="A94" s="74"/>
      <c r="B94" s="311"/>
      <c r="C94" s="312"/>
      <c r="D94" s="303"/>
      <c r="E94" s="303"/>
      <c r="F94" s="305"/>
      <c r="G94" s="306"/>
      <c r="H94" s="306"/>
      <c r="I94" s="307"/>
    </row>
    <row r="95" spans="1:9" x14ac:dyDescent="0.25">
      <c r="A95" s="103" t="s">
        <v>44</v>
      </c>
      <c r="B95" s="140"/>
      <c r="C95" s="140"/>
      <c r="D95" s="171"/>
      <c r="E95" s="172"/>
      <c r="F95" s="175"/>
      <c r="G95" s="177"/>
      <c r="H95" s="177"/>
      <c r="I95" s="184"/>
    </row>
    <row r="96" spans="1:9" x14ac:dyDescent="0.25">
      <c r="A96" s="103" t="s">
        <v>45</v>
      </c>
      <c r="B96" s="140"/>
      <c r="C96" s="140"/>
      <c r="D96" s="171"/>
      <c r="E96" s="172"/>
      <c r="F96" s="175"/>
      <c r="G96" s="177"/>
      <c r="H96" s="177"/>
      <c r="I96" s="184"/>
    </row>
    <row r="97" spans="1:9" x14ac:dyDescent="0.25">
      <c r="A97" s="103" t="s">
        <v>46</v>
      </c>
      <c r="B97" s="140"/>
      <c r="C97" s="140"/>
      <c r="D97" s="171"/>
      <c r="E97" s="172"/>
      <c r="F97" s="175"/>
      <c r="G97" s="177"/>
      <c r="H97" s="177"/>
      <c r="I97" s="184"/>
    </row>
    <row r="98" spans="1:9" x14ac:dyDescent="0.25">
      <c r="A98" s="103" t="s">
        <v>47</v>
      </c>
      <c r="B98" s="140"/>
      <c r="C98" s="140"/>
      <c r="D98" s="171"/>
      <c r="E98" s="172"/>
      <c r="F98" s="175"/>
      <c r="G98" s="177"/>
      <c r="H98" s="177"/>
      <c r="I98" s="184"/>
    </row>
    <row r="99" spans="1:9" s="506" customFormat="1" x14ac:dyDescent="0.25">
      <c r="A99" s="103" t="s">
        <v>48</v>
      </c>
      <c r="B99" s="140"/>
      <c r="C99" s="140"/>
      <c r="D99" s="171"/>
      <c r="E99" s="172"/>
      <c r="F99" s="175"/>
      <c r="G99" s="177"/>
      <c r="H99" s="177"/>
      <c r="I99" s="184"/>
    </row>
    <row r="100" spans="1:9" x14ac:dyDescent="0.25">
      <c r="A100" s="103" t="s">
        <v>49</v>
      </c>
      <c r="B100" s="140"/>
      <c r="C100" s="140"/>
      <c r="D100" s="171"/>
      <c r="E100" s="172"/>
      <c r="F100" s="175"/>
      <c r="G100" s="177"/>
      <c r="H100" s="177"/>
      <c r="I100" s="184"/>
    </row>
    <row r="101" spans="1:9" x14ac:dyDescent="0.25">
      <c r="A101" s="103" t="s">
        <v>50</v>
      </c>
      <c r="B101" s="140"/>
      <c r="C101" s="140"/>
      <c r="D101" s="171"/>
      <c r="E101" s="172"/>
      <c r="F101" s="175"/>
      <c r="G101" s="177"/>
      <c r="H101" s="177"/>
      <c r="I101" s="184"/>
    </row>
    <row r="102" spans="1:9" x14ac:dyDescent="0.25">
      <c r="A102" s="103" t="s">
        <v>51</v>
      </c>
      <c r="B102" s="140"/>
      <c r="C102" s="140"/>
      <c r="D102" s="171"/>
      <c r="E102" s="172"/>
      <c r="F102" s="175"/>
      <c r="G102" s="177"/>
      <c r="H102" s="177"/>
      <c r="I102" s="184"/>
    </row>
    <row r="103" spans="1:9" x14ac:dyDescent="0.25">
      <c r="A103" s="103" t="s">
        <v>52</v>
      </c>
      <c r="B103" s="140"/>
      <c r="C103" s="140"/>
      <c r="D103" s="171"/>
      <c r="E103" s="172"/>
      <c r="F103" s="175"/>
      <c r="G103" s="177"/>
      <c r="H103" s="177"/>
      <c r="I103" s="184"/>
    </row>
    <row r="104" spans="1:9" x14ac:dyDescent="0.25">
      <c r="A104" s="103" t="s">
        <v>53</v>
      </c>
      <c r="B104" s="140"/>
      <c r="C104" s="140"/>
      <c r="D104" s="171"/>
      <c r="E104" s="172"/>
      <c r="F104" s="175"/>
      <c r="G104" s="177"/>
      <c r="H104" s="177"/>
      <c r="I104" s="184"/>
    </row>
    <row r="105" spans="1:9" x14ac:dyDescent="0.25">
      <c r="A105" s="103" t="s">
        <v>163</v>
      </c>
      <c r="B105" s="140"/>
      <c r="C105" s="140"/>
      <c r="D105" s="171"/>
      <c r="E105" s="172"/>
      <c r="F105" s="175"/>
      <c r="G105" s="177"/>
      <c r="H105" s="177"/>
      <c r="I105" s="184"/>
    </row>
    <row r="106" spans="1:9" x14ac:dyDescent="0.25">
      <c r="A106" s="103" t="s">
        <v>164</v>
      </c>
      <c r="B106" s="140"/>
      <c r="C106" s="140"/>
      <c r="D106" s="171"/>
      <c r="E106" s="172"/>
      <c r="F106" s="175"/>
      <c r="G106" s="177"/>
      <c r="H106" s="177"/>
      <c r="I106" s="184"/>
    </row>
    <row r="107" spans="1:9" x14ac:dyDescent="0.25">
      <c r="A107" s="103" t="s">
        <v>165</v>
      </c>
      <c r="B107" s="140"/>
      <c r="C107" s="140"/>
      <c r="D107" s="171"/>
      <c r="E107" s="172"/>
      <c r="F107" s="175"/>
      <c r="G107" s="177"/>
      <c r="H107" s="177"/>
      <c r="I107" s="184"/>
    </row>
    <row r="108" spans="1:9" x14ac:dyDescent="0.25">
      <c r="A108" s="103" t="s">
        <v>166</v>
      </c>
      <c r="B108" s="140"/>
      <c r="C108" s="140"/>
      <c r="D108" s="171"/>
      <c r="E108" s="172"/>
      <c r="F108" s="175"/>
      <c r="G108" s="177"/>
      <c r="H108" s="177"/>
      <c r="I108" s="184"/>
    </row>
    <row r="109" spans="1:9" x14ac:dyDescent="0.25">
      <c r="A109" s="103" t="s">
        <v>167</v>
      </c>
      <c r="B109" s="140"/>
      <c r="C109" s="140"/>
      <c r="D109" s="171"/>
      <c r="E109" s="172"/>
      <c r="F109" s="175"/>
      <c r="G109" s="177"/>
      <c r="H109" s="177"/>
      <c r="I109" s="184"/>
    </row>
    <row r="110" spans="1:9" x14ac:dyDescent="0.25">
      <c r="A110" s="103" t="s">
        <v>168</v>
      </c>
      <c r="B110" s="140"/>
      <c r="C110" s="140"/>
      <c r="D110" s="171"/>
      <c r="E110" s="172"/>
      <c r="F110" s="175"/>
      <c r="G110" s="177"/>
      <c r="H110" s="177"/>
      <c r="I110" s="184"/>
    </row>
    <row r="111" spans="1:9" x14ac:dyDescent="0.25">
      <c r="A111" s="103" t="s">
        <v>169</v>
      </c>
      <c r="B111" s="140"/>
      <c r="C111" s="140"/>
      <c r="D111" s="171"/>
      <c r="E111" s="172"/>
      <c r="F111" s="175"/>
      <c r="G111" s="177"/>
      <c r="H111" s="177"/>
      <c r="I111" s="184"/>
    </row>
    <row r="112" spans="1:9" x14ac:dyDescent="0.25">
      <c r="A112" s="103" t="s">
        <v>170</v>
      </c>
      <c r="B112" s="140"/>
      <c r="C112" s="140"/>
      <c r="D112" s="171"/>
      <c r="E112" s="172"/>
      <c r="F112" s="175"/>
      <c r="G112" s="177"/>
      <c r="H112" s="177"/>
      <c r="I112" s="184"/>
    </row>
    <row r="113" spans="1:9" x14ac:dyDescent="0.25">
      <c r="A113" s="103" t="s">
        <v>171</v>
      </c>
      <c r="B113" s="140"/>
      <c r="C113" s="140"/>
      <c r="D113" s="171"/>
      <c r="E113" s="172"/>
      <c r="F113" s="175"/>
      <c r="G113" s="177"/>
      <c r="H113" s="177"/>
      <c r="I113" s="184"/>
    </row>
    <row r="114" spans="1:9" x14ac:dyDescent="0.25">
      <c r="A114" s="103" t="s">
        <v>172</v>
      </c>
      <c r="B114" s="140"/>
      <c r="C114" s="140"/>
      <c r="D114" s="171"/>
      <c r="E114" s="172"/>
      <c r="F114" s="175"/>
      <c r="G114" s="177"/>
      <c r="H114" s="177"/>
      <c r="I114" s="184"/>
    </row>
    <row r="115" spans="1:9" x14ac:dyDescent="0.25">
      <c r="A115" s="103" t="s">
        <v>175</v>
      </c>
      <c r="B115" s="140"/>
      <c r="C115" s="140"/>
      <c r="D115" s="171"/>
      <c r="E115" s="172"/>
      <c r="F115" s="175"/>
      <c r="G115" s="177"/>
      <c r="H115" s="177"/>
      <c r="I115" s="184"/>
    </row>
    <row r="116" spans="1:9" x14ac:dyDescent="0.25">
      <c r="A116" s="103" t="s">
        <v>176</v>
      </c>
      <c r="B116" s="140"/>
      <c r="C116" s="140"/>
      <c r="D116" s="171"/>
      <c r="E116" s="172"/>
      <c r="F116" s="175"/>
      <c r="G116" s="177"/>
      <c r="H116" s="177"/>
      <c r="I116" s="184"/>
    </row>
    <row r="117" spans="1:9" x14ac:dyDescent="0.25">
      <c r="A117" s="103" t="s">
        <v>177</v>
      </c>
      <c r="B117" s="140"/>
      <c r="C117" s="140"/>
      <c r="D117" s="171"/>
      <c r="E117" s="172"/>
      <c r="F117" s="175"/>
      <c r="G117" s="177"/>
      <c r="H117" s="177"/>
      <c r="I117" s="184"/>
    </row>
    <row r="118" spans="1:9" x14ac:dyDescent="0.25">
      <c r="A118" s="103" t="s">
        <v>178</v>
      </c>
      <c r="B118" s="140"/>
      <c r="C118" s="140"/>
      <c r="D118" s="171"/>
      <c r="E118" s="172"/>
      <c r="F118" s="175"/>
      <c r="G118" s="177"/>
      <c r="H118" s="177"/>
      <c r="I118" s="184"/>
    </row>
    <row r="119" spans="1:9" x14ac:dyDescent="0.25">
      <c r="A119" s="103" t="s">
        <v>179</v>
      </c>
      <c r="B119" s="140"/>
      <c r="C119" s="140"/>
      <c r="D119" s="171"/>
      <c r="E119" s="172"/>
      <c r="F119" s="175"/>
      <c r="G119" s="177"/>
      <c r="H119" s="177"/>
      <c r="I119" s="184"/>
    </row>
    <row r="120" spans="1:9" x14ac:dyDescent="0.25">
      <c r="A120" s="103" t="s">
        <v>180</v>
      </c>
      <c r="B120" s="140"/>
      <c r="C120" s="140"/>
      <c r="D120" s="171"/>
      <c r="E120" s="172"/>
      <c r="F120" s="175"/>
      <c r="G120" s="177"/>
      <c r="H120" s="177"/>
      <c r="I120" s="184"/>
    </row>
    <row r="121" spans="1:9" x14ac:dyDescent="0.25">
      <c r="A121" s="103" t="s">
        <v>181</v>
      </c>
      <c r="B121" s="140"/>
      <c r="C121" s="140"/>
      <c r="D121" s="171"/>
      <c r="E121" s="172"/>
      <c r="F121" s="175"/>
      <c r="G121" s="177"/>
      <c r="H121" s="177"/>
      <c r="I121" s="184"/>
    </row>
    <row r="122" spans="1:9" x14ac:dyDescent="0.25">
      <c r="A122" s="103" t="s">
        <v>182</v>
      </c>
      <c r="B122" s="140"/>
      <c r="C122" s="140"/>
      <c r="D122" s="171"/>
      <c r="E122" s="172"/>
      <c r="F122" s="175"/>
      <c r="G122" s="177"/>
      <c r="H122" s="177"/>
      <c r="I122" s="184"/>
    </row>
    <row r="123" spans="1:9" x14ac:dyDescent="0.25">
      <c r="A123" s="103" t="s">
        <v>183</v>
      </c>
      <c r="B123" s="140"/>
      <c r="C123" s="140"/>
      <c r="D123" s="171"/>
      <c r="E123" s="172"/>
      <c r="F123" s="175"/>
      <c r="G123" s="177"/>
      <c r="H123" s="177"/>
      <c r="I123" s="184"/>
    </row>
    <row r="124" spans="1:9" x14ac:dyDescent="0.25">
      <c r="A124" s="103" t="s">
        <v>184</v>
      </c>
      <c r="B124" s="140"/>
      <c r="C124" s="140"/>
      <c r="D124" s="171"/>
      <c r="E124" s="172"/>
      <c r="F124" s="175"/>
      <c r="G124" s="177"/>
      <c r="H124" s="177"/>
      <c r="I124" s="184"/>
    </row>
    <row r="125" spans="1:9" x14ac:dyDescent="0.25">
      <c r="A125" s="103" t="s">
        <v>185</v>
      </c>
      <c r="B125" s="140"/>
      <c r="C125" s="140"/>
      <c r="D125" s="171"/>
      <c r="E125" s="172"/>
      <c r="F125" s="175"/>
      <c r="G125" s="177"/>
      <c r="H125" s="177"/>
      <c r="I125" s="184"/>
    </row>
    <row r="126" spans="1:9" x14ac:dyDescent="0.25">
      <c r="A126" s="103" t="s">
        <v>186</v>
      </c>
      <c r="B126" s="141"/>
      <c r="C126" s="141"/>
      <c r="D126" s="173"/>
      <c r="E126" s="174"/>
      <c r="F126" s="176"/>
      <c r="G126" s="178"/>
      <c r="H126" s="178"/>
      <c r="I126" s="185"/>
    </row>
    <row r="127" spans="1:9" x14ac:dyDescent="0.25">
      <c r="A127" s="103" t="s">
        <v>187</v>
      </c>
      <c r="B127" s="141"/>
      <c r="C127" s="141"/>
      <c r="D127" s="173"/>
      <c r="E127" s="174"/>
      <c r="F127" s="176"/>
      <c r="G127" s="178"/>
      <c r="H127" s="178"/>
      <c r="I127" s="185"/>
    </row>
    <row r="128" spans="1:9" x14ac:dyDescent="0.25">
      <c r="A128" s="103" t="s">
        <v>188</v>
      </c>
      <c r="B128" s="141"/>
      <c r="C128" s="141"/>
      <c r="D128" s="173"/>
      <c r="E128" s="174"/>
      <c r="F128" s="176"/>
      <c r="G128" s="178"/>
      <c r="H128" s="178"/>
      <c r="I128" s="185"/>
    </row>
    <row r="129" spans="1:9" x14ac:dyDescent="0.25">
      <c r="A129" s="103" t="s">
        <v>189</v>
      </c>
      <c r="B129" s="141"/>
      <c r="C129" s="141"/>
      <c r="D129" s="173"/>
      <c r="E129" s="174"/>
      <c r="F129" s="176"/>
      <c r="G129" s="178"/>
      <c r="H129" s="178"/>
      <c r="I129" s="185"/>
    </row>
    <row r="130" spans="1:9" x14ac:dyDescent="0.25">
      <c r="A130" s="103" t="s">
        <v>190</v>
      </c>
      <c r="B130" s="141"/>
      <c r="C130" s="141"/>
      <c r="D130" s="173"/>
      <c r="E130" s="174"/>
      <c r="F130" s="176"/>
      <c r="G130" s="178"/>
      <c r="H130" s="178"/>
      <c r="I130" s="185"/>
    </row>
    <row r="131" spans="1:9" x14ac:dyDescent="0.25">
      <c r="A131" s="103" t="s">
        <v>191</v>
      </c>
      <c r="B131" s="141"/>
      <c r="C131" s="141"/>
      <c r="D131" s="173"/>
      <c r="E131" s="174"/>
      <c r="F131" s="176"/>
      <c r="G131" s="178"/>
      <c r="H131" s="178"/>
      <c r="I131" s="185"/>
    </row>
    <row r="132" spans="1:9" x14ac:dyDescent="0.25">
      <c r="A132" s="103" t="s">
        <v>192</v>
      </c>
      <c r="B132" s="141"/>
      <c r="C132" s="141"/>
      <c r="D132" s="173"/>
      <c r="E132" s="174"/>
      <c r="F132" s="176"/>
      <c r="G132" s="178"/>
      <c r="H132" s="178"/>
      <c r="I132" s="185"/>
    </row>
    <row r="133" spans="1:9" x14ac:dyDescent="0.25">
      <c r="A133" s="103" t="s">
        <v>193</v>
      </c>
      <c r="B133" s="141"/>
      <c r="C133" s="141"/>
      <c r="D133" s="173"/>
      <c r="E133" s="174"/>
      <c r="F133" s="176"/>
      <c r="G133" s="178"/>
      <c r="H133" s="178"/>
      <c r="I133" s="185"/>
    </row>
    <row r="134" spans="1:9" x14ac:dyDescent="0.25">
      <c r="A134" s="103" t="s">
        <v>194</v>
      </c>
      <c r="B134" s="141"/>
      <c r="C134" s="141"/>
      <c r="D134" s="173"/>
      <c r="E134" s="174"/>
      <c r="F134" s="176"/>
      <c r="G134" s="178"/>
      <c r="H134" s="178"/>
      <c r="I134" s="185"/>
    </row>
    <row r="135" spans="1:9" ht="15.75" thickBot="1" x14ac:dyDescent="0.3">
      <c r="A135" s="506"/>
      <c r="B135" s="506"/>
      <c r="C135" s="506"/>
      <c r="D135" s="506"/>
      <c r="E135" s="506"/>
      <c r="F135" s="506"/>
      <c r="G135" s="506"/>
      <c r="H135" s="506"/>
      <c r="I135" s="506"/>
    </row>
    <row r="136" spans="1:9" x14ac:dyDescent="0.25">
      <c r="A136" s="144" t="str">
        <f>P_2!B78</f>
        <v>rPSA 4</v>
      </c>
      <c r="B136" s="145" t="s">
        <v>55</v>
      </c>
      <c r="C136" s="145" t="s">
        <v>56</v>
      </c>
      <c r="D136" s="313" t="s">
        <v>87</v>
      </c>
      <c r="E136" s="314" t="s">
        <v>41</v>
      </c>
      <c r="F136" s="315" t="s">
        <v>94</v>
      </c>
      <c r="G136" s="316" t="s">
        <v>62</v>
      </c>
      <c r="H136" s="316" t="s">
        <v>60</v>
      </c>
      <c r="I136" s="324" t="s">
        <v>3</v>
      </c>
    </row>
    <row r="137" spans="1:9" x14ac:dyDescent="0.25">
      <c r="A137" s="84" t="str">
        <f>N_2!B82</f>
        <v xml:space="preserve">Wiederherstellung der Betriebsbereitschaft </v>
      </c>
      <c r="B137" s="309"/>
      <c r="C137" s="310"/>
      <c r="D137" s="303"/>
      <c r="E137" s="304">
        <f>SUM(E139:E178)</f>
        <v>0</v>
      </c>
      <c r="F137" s="305">
        <f>SUM(F139:F178)</f>
        <v>0</v>
      </c>
      <c r="G137" s="306"/>
      <c r="H137" s="306"/>
      <c r="I137" s="307"/>
    </row>
    <row r="138" spans="1:9" x14ac:dyDescent="0.25">
      <c r="A138" s="74"/>
      <c r="B138" s="311"/>
      <c r="C138" s="312"/>
      <c r="D138" s="303"/>
      <c r="E138" s="303"/>
      <c r="F138" s="305"/>
      <c r="G138" s="306"/>
      <c r="H138" s="306"/>
      <c r="I138" s="307"/>
    </row>
    <row r="139" spans="1:9" x14ac:dyDescent="0.25">
      <c r="A139" s="103" t="s">
        <v>44</v>
      </c>
      <c r="B139" s="140"/>
      <c r="C139" s="140"/>
      <c r="D139" s="171"/>
      <c r="E139" s="172"/>
      <c r="F139" s="175"/>
      <c r="G139" s="177"/>
      <c r="H139" s="177"/>
      <c r="I139" s="184"/>
    </row>
    <row r="140" spans="1:9" x14ac:dyDescent="0.25">
      <c r="A140" s="103" t="s">
        <v>45</v>
      </c>
      <c r="B140" s="140"/>
      <c r="C140" s="140"/>
      <c r="D140" s="171"/>
      <c r="E140" s="172"/>
      <c r="F140" s="175"/>
      <c r="G140" s="177"/>
      <c r="H140" s="177"/>
      <c r="I140" s="184"/>
    </row>
    <row r="141" spans="1:9" x14ac:dyDescent="0.25">
      <c r="A141" s="103" t="s">
        <v>46</v>
      </c>
      <c r="B141" s="140"/>
      <c r="C141" s="140"/>
      <c r="D141" s="171"/>
      <c r="E141" s="172"/>
      <c r="F141" s="175"/>
      <c r="G141" s="177"/>
      <c r="H141" s="177"/>
      <c r="I141" s="184"/>
    </row>
    <row r="142" spans="1:9" x14ac:dyDescent="0.25">
      <c r="A142" s="103" t="s">
        <v>47</v>
      </c>
      <c r="B142" s="140"/>
      <c r="C142" s="140"/>
      <c r="D142" s="171"/>
      <c r="E142" s="172"/>
      <c r="F142" s="175"/>
      <c r="G142" s="177"/>
      <c r="H142" s="177"/>
      <c r="I142" s="184"/>
    </row>
    <row r="143" spans="1:9" x14ac:dyDescent="0.25">
      <c r="A143" s="103" t="s">
        <v>48</v>
      </c>
      <c r="B143" s="140"/>
      <c r="C143" s="140"/>
      <c r="D143" s="171"/>
      <c r="E143" s="172"/>
      <c r="F143" s="175"/>
      <c r="G143" s="177"/>
      <c r="H143" s="177"/>
      <c r="I143" s="184"/>
    </row>
    <row r="144" spans="1:9" x14ac:dyDescent="0.25">
      <c r="A144" s="103" t="s">
        <v>49</v>
      </c>
      <c r="B144" s="140"/>
      <c r="C144" s="140"/>
      <c r="D144" s="171"/>
      <c r="E144" s="172"/>
      <c r="F144" s="175"/>
      <c r="G144" s="177"/>
      <c r="H144" s="177"/>
      <c r="I144" s="184"/>
    </row>
    <row r="145" spans="1:9" x14ac:dyDescent="0.25">
      <c r="A145" s="103" t="s">
        <v>50</v>
      </c>
      <c r="B145" s="140"/>
      <c r="C145" s="140"/>
      <c r="D145" s="171"/>
      <c r="E145" s="172"/>
      <c r="F145" s="175"/>
      <c r="G145" s="177"/>
      <c r="H145" s="177"/>
      <c r="I145" s="184"/>
    </row>
    <row r="146" spans="1:9" x14ac:dyDescent="0.25">
      <c r="A146" s="103" t="s">
        <v>51</v>
      </c>
      <c r="B146" s="140"/>
      <c r="C146" s="140"/>
      <c r="D146" s="171"/>
      <c r="E146" s="172"/>
      <c r="F146" s="175"/>
      <c r="G146" s="177"/>
      <c r="H146" s="177"/>
      <c r="I146" s="184"/>
    </row>
    <row r="147" spans="1:9" x14ac:dyDescent="0.25">
      <c r="A147" s="103" t="s">
        <v>52</v>
      </c>
      <c r="B147" s="140"/>
      <c r="C147" s="140"/>
      <c r="D147" s="171"/>
      <c r="E147" s="172"/>
      <c r="F147" s="175"/>
      <c r="G147" s="177"/>
      <c r="H147" s="177"/>
      <c r="I147" s="184"/>
    </row>
    <row r="148" spans="1:9" x14ac:dyDescent="0.25">
      <c r="A148" s="103" t="s">
        <v>53</v>
      </c>
      <c r="B148" s="140"/>
      <c r="C148" s="140"/>
      <c r="D148" s="171"/>
      <c r="E148" s="172"/>
      <c r="F148" s="175"/>
      <c r="G148" s="177"/>
      <c r="H148" s="177"/>
      <c r="I148" s="184"/>
    </row>
    <row r="149" spans="1:9" x14ac:dyDescent="0.25">
      <c r="A149" s="103" t="s">
        <v>163</v>
      </c>
      <c r="B149" s="140"/>
      <c r="C149" s="140"/>
      <c r="D149" s="171"/>
      <c r="E149" s="172"/>
      <c r="F149" s="175"/>
      <c r="G149" s="177"/>
      <c r="H149" s="177"/>
      <c r="I149" s="184"/>
    </row>
    <row r="150" spans="1:9" x14ac:dyDescent="0.25">
      <c r="A150" s="103" t="s">
        <v>164</v>
      </c>
      <c r="B150" s="140"/>
      <c r="C150" s="140"/>
      <c r="D150" s="171"/>
      <c r="E150" s="172"/>
      <c r="F150" s="175"/>
      <c r="G150" s="177"/>
      <c r="H150" s="177"/>
      <c r="I150" s="184"/>
    </row>
    <row r="151" spans="1:9" x14ac:dyDescent="0.25">
      <c r="A151" s="103" t="s">
        <v>165</v>
      </c>
      <c r="B151" s="140"/>
      <c r="C151" s="140"/>
      <c r="D151" s="171"/>
      <c r="E151" s="172"/>
      <c r="F151" s="175"/>
      <c r="G151" s="177"/>
      <c r="H151" s="177"/>
      <c r="I151" s="184"/>
    </row>
    <row r="152" spans="1:9" x14ac:dyDescent="0.25">
      <c r="A152" s="103" t="s">
        <v>166</v>
      </c>
      <c r="B152" s="140"/>
      <c r="C152" s="140"/>
      <c r="D152" s="171"/>
      <c r="E152" s="172"/>
      <c r="F152" s="175"/>
      <c r="G152" s="177"/>
      <c r="H152" s="177"/>
      <c r="I152" s="184"/>
    </row>
    <row r="153" spans="1:9" x14ac:dyDescent="0.25">
      <c r="A153" s="103" t="s">
        <v>167</v>
      </c>
      <c r="B153" s="140"/>
      <c r="C153" s="140"/>
      <c r="D153" s="171"/>
      <c r="E153" s="172"/>
      <c r="F153" s="175"/>
      <c r="G153" s="177"/>
      <c r="H153" s="177"/>
      <c r="I153" s="184"/>
    </row>
    <row r="154" spans="1:9" x14ac:dyDescent="0.25">
      <c r="A154" s="103" t="s">
        <v>168</v>
      </c>
      <c r="B154" s="140"/>
      <c r="C154" s="140"/>
      <c r="D154" s="171"/>
      <c r="E154" s="172"/>
      <c r="F154" s="175"/>
      <c r="G154" s="177"/>
      <c r="H154" s="177"/>
      <c r="I154" s="184"/>
    </row>
    <row r="155" spans="1:9" x14ac:dyDescent="0.25">
      <c r="A155" s="103" t="s">
        <v>169</v>
      </c>
      <c r="B155" s="140"/>
      <c r="C155" s="140"/>
      <c r="D155" s="171"/>
      <c r="E155" s="172"/>
      <c r="F155" s="175"/>
      <c r="G155" s="177"/>
      <c r="H155" s="177"/>
      <c r="I155" s="184"/>
    </row>
    <row r="156" spans="1:9" x14ac:dyDescent="0.25">
      <c r="A156" s="103" t="s">
        <v>170</v>
      </c>
      <c r="B156" s="140"/>
      <c r="C156" s="140"/>
      <c r="D156" s="171"/>
      <c r="E156" s="172"/>
      <c r="F156" s="175"/>
      <c r="G156" s="177"/>
      <c r="H156" s="177"/>
      <c r="I156" s="184"/>
    </row>
    <row r="157" spans="1:9" x14ac:dyDescent="0.25">
      <c r="A157" s="103" t="s">
        <v>171</v>
      </c>
      <c r="B157" s="140"/>
      <c r="C157" s="140"/>
      <c r="D157" s="171"/>
      <c r="E157" s="172"/>
      <c r="F157" s="175"/>
      <c r="G157" s="177"/>
      <c r="H157" s="177"/>
      <c r="I157" s="184"/>
    </row>
    <row r="158" spans="1:9" x14ac:dyDescent="0.25">
      <c r="A158" s="103" t="s">
        <v>172</v>
      </c>
      <c r="B158" s="140"/>
      <c r="C158" s="140"/>
      <c r="D158" s="171"/>
      <c r="E158" s="172"/>
      <c r="F158" s="175"/>
      <c r="G158" s="177"/>
      <c r="H158" s="177"/>
      <c r="I158" s="184"/>
    </row>
    <row r="159" spans="1:9" x14ac:dyDescent="0.25">
      <c r="A159" s="103" t="s">
        <v>175</v>
      </c>
      <c r="B159" s="140"/>
      <c r="C159" s="140"/>
      <c r="D159" s="171"/>
      <c r="E159" s="172"/>
      <c r="F159" s="175"/>
      <c r="G159" s="177"/>
      <c r="H159" s="177"/>
      <c r="I159" s="184"/>
    </row>
    <row r="160" spans="1:9" x14ac:dyDescent="0.25">
      <c r="A160" s="103" t="s">
        <v>176</v>
      </c>
      <c r="B160" s="140"/>
      <c r="C160" s="140"/>
      <c r="D160" s="171"/>
      <c r="E160" s="172"/>
      <c r="F160" s="175"/>
      <c r="G160" s="177"/>
      <c r="H160" s="177"/>
      <c r="I160" s="184"/>
    </row>
    <row r="161" spans="1:9" s="506" customFormat="1" x14ac:dyDescent="0.25">
      <c r="A161" s="103" t="s">
        <v>177</v>
      </c>
      <c r="B161" s="140"/>
      <c r="C161" s="140"/>
      <c r="D161" s="171"/>
      <c r="E161" s="172"/>
      <c r="F161" s="175"/>
      <c r="G161" s="177"/>
      <c r="H161" s="177"/>
      <c r="I161" s="184"/>
    </row>
    <row r="162" spans="1:9" x14ac:dyDescent="0.25">
      <c r="A162" s="103" t="s">
        <v>178</v>
      </c>
      <c r="B162" s="140"/>
      <c r="C162" s="140"/>
      <c r="D162" s="171"/>
      <c r="E162" s="172"/>
      <c r="F162" s="175"/>
      <c r="G162" s="177"/>
      <c r="H162" s="177"/>
      <c r="I162" s="184"/>
    </row>
    <row r="163" spans="1:9" x14ac:dyDescent="0.25">
      <c r="A163" s="103" t="s">
        <v>179</v>
      </c>
      <c r="B163" s="140"/>
      <c r="C163" s="140"/>
      <c r="D163" s="171"/>
      <c r="E163" s="172"/>
      <c r="F163" s="175"/>
      <c r="G163" s="177"/>
      <c r="H163" s="177"/>
      <c r="I163" s="184"/>
    </row>
    <row r="164" spans="1:9" x14ac:dyDescent="0.25">
      <c r="A164" s="103" t="s">
        <v>180</v>
      </c>
      <c r="B164" s="140"/>
      <c r="C164" s="140"/>
      <c r="D164" s="171"/>
      <c r="E164" s="172"/>
      <c r="F164" s="175"/>
      <c r="G164" s="177"/>
      <c r="H164" s="177"/>
      <c r="I164" s="184"/>
    </row>
    <row r="165" spans="1:9" x14ac:dyDescent="0.25">
      <c r="A165" s="103" t="s">
        <v>181</v>
      </c>
      <c r="B165" s="140"/>
      <c r="C165" s="140"/>
      <c r="D165" s="171"/>
      <c r="E165" s="172"/>
      <c r="F165" s="175"/>
      <c r="G165" s="177"/>
      <c r="H165" s="177"/>
      <c r="I165" s="184"/>
    </row>
    <row r="166" spans="1:9" x14ac:dyDescent="0.25">
      <c r="A166" s="103" t="s">
        <v>182</v>
      </c>
      <c r="B166" s="140"/>
      <c r="C166" s="140"/>
      <c r="D166" s="171"/>
      <c r="E166" s="172"/>
      <c r="F166" s="175"/>
      <c r="G166" s="177"/>
      <c r="H166" s="177"/>
      <c r="I166" s="184"/>
    </row>
    <row r="167" spans="1:9" x14ac:dyDescent="0.25">
      <c r="A167" s="103" t="s">
        <v>183</v>
      </c>
      <c r="B167" s="140"/>
      <c r="C167" s="140"/>
      <c r="D167" s="171"/>
      <c r="E167" s="172"/>
      <c r="F167" s="175"/>
      <c r="G167" s="177"/>
      <c r="H167" s="177"/>
      <c r="I167" s="184"/>
    </row>
    <row r="168" spans="1:9" x14ac:dyDescent="0.25">
      <c r="A168" s="103" t="s">
        <v>184</v>
      </c>
      <c r="B168" s="140"/>
      <c r="C168" s="140"/>
      <c r="D168" s="171"/>
      <c r="E168" s="172"/>
      <c r="F168" s="175"/>
      <c r="G168" s="177"/>
      <c r="H168" s="177"/>
      <c r="I168" s="184"/>
    </row>
    <row r="169" spans="1:9" x14ac:dyDescent="0.25">
      <c r="A169" s="103" t="s">
        <v>185</v>
      </c>
      <c r="B169" s="140"/>
      <c r="C169" s="140"/>
      <c r="D169" s="171"/>
      <c r="E169" s="172"/>
      <c r="F169" s="175"/>
      <c r="G169" s="177"/>
      <c r="H169" s="177"/>
      <c r="I169" s="184"/>
    </row>
    <row r="170" spans="1:9" x14ac:dyDescent="0.25">
      <c r="A170" s="103" t="s">
        <v>186</v>
      </c>
      <c r="B170" s="140"/>
      <c r="C170" s="140"/>
      <c r="D170" s="171"/>
      <c r="E170" s="172"/>
      <c r="F170" s="175"/>
      <c r="G170" s="177"/>
      <c r="H170" s="177"/>
      <c r="I170" s="184"/>
    </row>
    <row r="171" spans="1:9" x14ac:dyDescent="0.25">
      <c r="A171" s="103" t="s">
        <v>187</v>
      </c>
      <c r="B171" s="140"/>
      <c r="C171" s="140"/>
      <c r="D171" s="171"/>
      <c r="E171" s="172"/>
      <c r="F171" s="175"/>
      <c r="G171" s="177"/>
      <c r="H171" s="177"/>
      <c r="I171" s="184"/>
    </row>
    <row r="172" spans="1:9" x14ac:dyDescent="0.25">
      <c r="A172" s="103" t="s">
        <v>188</v>
      </c>
      <c r="B172" s="140"/>
      <c r="C172" s="140"/>
      <c r="D172" s="171"/>
      <c r="E172" s="172"/>
      <c r="F172" s="175"/>
      <c r="G172" s="177"/>
      <c r="H172" s="177"/>
      <c r="I172" s="184"/>
    </row>
    <row r="173" spans="1:9" x14ac:dyDescent="0.25">
      <c r="A173" s="103" t="s">
        <v>189</v>
      </c>
      <c r="B173" s="140"/>
      <c r="C173" s="140"/>
      <c r="D173" s="171"/>
      <c r="E173" s="172"/>
      <c r="F173" s="175"/>
      <c r="G173" s="177"/>
      <c r="H173" s="177"/>
      <c r="I173" s="184"/>
    </row>
    <row r="174" spans="1:9" x14ac:dyDescent="0.25">
      <c r="A174" s="103" t="s">
        <v>190</v>
      </c>
      <c r="B174" s="140"/>
      <c r="C174" s="140"/>
      <c r="D174" s="171"/>
      <c r="E174" s="172"/>
      <c r="F174" s="175"/>
      <c r="G174" s="177"/>
      <c r="H174" s="177"/>
      <c r="I174" s="184"/>
    </row>
    <row r="175" spans="1:9" x14ac:dyDescent="0.25">
      <c r="A175" s="103" t="s">
        <v>191</v>
      </c>
      <c r="B175" s="140"/>
      <c r="C175" s="140"/>
      <c r="D175" s="171"/>
      <c r="E175" s="172"/>
      <c r="F175" s="175"/>
      <c r="G175" s="177"/>
      <c r="H175" s="177"/>
      <c r="I175" s="184"/>
    </row>
    <row r="176" spans="1:9" x14ac:dyDescent="0.25">
      <c r="A176" s="103" t="s">
        <v>192</v>
      </c>
      <c r="B176" s="140"/>
      <c r="C176" s="140"/>
      <c r="D176" s="171"/>
      <c r="E176" s="172"/>
      <c r="F176" s="175"/>
      <c r="G176" s="177"/>
      <c r="H176" s="177"/>
      <c r="I176" s="184"/>
    </row>
    <row r="177" spans="1:9" x14ac:dyDescent="0.25">
      <c r="A177" s="103" t="s">
        <v>193</v>
      </c>
      <c r="B177" s="140"/>
      <c r="C177" s="140"/>
      <c r="D177" s="171"/>
      <c r="E177" s="172"/>
      <c r="F177" s="175"/>
      <c r="G177" s="177"/>
      <c r="H177" s="177"/>
      <c r="I177" s="184"/>
    </row>
    <row r="178" spans="1:9" x14ac:dyDescent="0.25">
      <c r="A178" s="103" t="s">
        <v>194</v>
      </c>
      <c r="B178" s="141"/>
      <c r="C178" s="141"/>
      <c r="D178" s="173"/>
      <c r="E178" s="174"/>
      <c r="F178" s="176"/>
      <c r="G178" s="178"/>
      <c r="H178" s="178"/>
      <c r="I178" s="185"/>
    </row>
    <row r="179" spans="1:9" ht="15.75" thickBot="1" x14ac:dyDescent="0.3">
      <c r="A179" s="506"/>
      <c r="B179" s="506"/>
      <c r="C179" s="506"/>
      <c r="D179" s="506"/>
      <c r="E179" s="506"/>
      <c r="F179" s="506"/>
      <c r="G179" s="506"/>
      <c r="H179" s="506"/>
      <c r="I179" s="506"/>
    </row>
    <row r="180" spans="1:9" x14ac:dyDescent="0.25">
      <c r="A180" s="144" t="str">
        <f>P_2!B96</f>
        <v>rPSA 5</v>
      </c>
      <c r="B180" s="145" t="s">
        <v>55</v>
      </c>
      <c r="C180" s="145" t="s">
        <v>56</v>
      </c>
      <c r="D180" s="313" t="s">
        <v>87</v>
      </c>
      <c r="E180" s="314" t="s">
        <v>41</v>
      </c>
      <c r="F180" s="315" t="s">
        <v>94</v>
      </c>
      <c r="G180" s="316" t="s">
        <v>62</v>
      </c>
      <c r="H180" s="316" t="s">
        <v>60</v>
      </c>
      <c r="I180" s="317" t="s">
        <v>3</v>
      </c>
    </row>
    <row r="181" spans="1:9" s="506" customFormat="1" x14ac:dyDescent="0.25">
      <c r="A181" s="84" t="str">
        <f>N_2!B100</f>
        <v xml:space="preserve">Wiederherstellung der Betriebsbereitschaft </v>
      </c>
      <c r="B181" s="309"/>
      <c r="C181" s="310"/>
      <c r="D181" s="322"/>
      <c r="E181" s="304">
        <f>SUM(E183:E222)</f>
        <v>0</v>
      </c>
      <c r="F181" s="305">
        <f>SUM(F183:F222)</f>
        <v>0</v>
      </c>
      <c r="G181" s="306"/>
      <c r="H181" s="306"/>
      <c r="I181" s="323"/>
    </row>
    <row r="182" spans="1:9" x14ac:dyDescent="0.25">
      <c r="A182" s="74"/>
      <c r="B182" s="311"/>
      <c r="C182" s="312"/>
      <c r="D182" s="322"/>
      <c r="E182" s="303"/>
      <c r="F182" s="305"/>
      <c r="G182" s="306"/>
      <c r="H182" s="306"/>
      <c r="I182" s="323"/>
    </row>
    <row r="183" spans="1:9" x14ac:dyDescent="0.25">
      <c r="A183" s="103" t="s">
        <v>44</v>
      </c>
      <c r="B183" s="140"/>
      <c r="C183" s="140"/>
      <c r="D183" s="318"/>
      <c r="E183" s="172"/>
      <c r="F183" s="175"/>
      <c r="G183" s="177"/>
      <c r="H183" s="177"/>
      <c r="I183" s="319"/>
    </row>
    <row r="184" spans="1:9" x14ac:dyDescent="0.25">
      <c r="A184" s="103" t="s">
        <v>45</v>
      </c>
      <c r="B184" s="140"/>
      <c r="C184" s="140"/>
      <c r="D184" s="318"/>
      <c r="E184" s="172"/>
      <c r="F184" s="175"/>
      <c r="G184" s="177"/>
      <c r="H184" s="177"/>
      <c r="I184" s="319"/>
    </row>
    <row r="185" spans="1:9" x14ac:dyDescent="0.25">
      <c r="A185" s="103" t="s">
        <v>46</v>
      </c>
      <c r="B185" s="140"/>
      <c r="C185" s="140"/>
      <c r="D185" s="318"/>
      <c r="E185" s="172"/>
      <c r="F185" s="175"/>
      <c r="G185" s="177"/>
      <c r="H185" s="177"/>
      <c r="I185" s="319"/>
    </row>
    <row r="186" spans="1:9" x14ac:dyDescent="0.25">
      <c r="A186" s="103" t="s">
        <v>47</v>
      </c>
      <c r="B186" s="140"/>
      <c r="C186" s="140"/>
      <c r="D186" s="318"/>
      <c r="E186" s="172"/>
      <c r="F186" s="175"/>
      <c r="G186" s="177"/>
      <c r="H186" s="177"/>
      <c r="I186" s="319"/>
    </row>
    <row r="187" spans="1:9" x14ac:dyDescent="0.25">
      <c r="A187" s="103" t="s">
        <v>48</v>
      </c>
      <c r="B187" s="140"/>
      <c r="C187" s="140"/>
      <c r="D187" s="318"/>
      <c r="E187" s="172"/>
      <c r="F187" s="175"/>
      <c r="G187" s="177"/>
      <c r="H187" s="177"/>
      <c r="I187" s="319"/>
    </row>
    <row r="188" spans="1:9" x14ac:dyDescent="0.25">
      <c r="A188" s="103" t="s">
        <v>49</v>
      </c>
      <c r="B188" s="140"/>
      <c r="C188" s="140"/>
      <c r="D188" s="318"/>
      <c r="E188" s="172"/>
      <c r="F188" s="175"/>
      <c r="G188" s="177"/>
      <c r="H188" s="177"/>
      <c r="I188" s="319"/>
    </row>
    <row r="189" spans="1:9" x14ac:dyDescent="0.25">
      <c r="A189" s="103" t="s">
        <v>50</v>
      </c>
      <c r="B189" s="140"/>
      <c r="C189" s="140"/>
      <c r="D189" s="318"/>
      <c r="E189" s="172"/>
      <c r="F189" s="175"/>
      <c r="G189" s="177"/>
      <c r="H189" s="177"/>
      <c r="I189" s="319"/>
    </row>
    <row r="190" spans="1:9" x14ac:dyDescent="0.25">
      <c r="A190" s="103" t="s">
        <v>51</v>
      </c>
      <c r="B190" s="140"/>
      <c r="C190" s="140"/>
      <c r="D190" s="318"/>
      <c r="E190" s="172"/>
      <c r="F190" s="175"/>
      <c r="G190" s="177"/>
      <c r="H190" s="177"/>
      <c r="I190" s="319"/>
    </row>
    <row r="191" spans="1:9" x14ac:dyDescent="0.25">
      <c r="A191" s="103" t="s">
        <v>52</v>
      </c>
      <c r="B191" s="140"/>
      <c r="C191" s="140"/>
      <c r="D191" s="318"/>
      <c r="E191" s="172"/>
      <c r="F191" s="175"/>
      <c r="G191" s="177"/>
      <c r="H191" s="177"/>
      <c r="I191" s="319"/>
    </row>
    <row r="192" spans="1:9" x14ac:dyDescent="0.25">
      <c r="A192" s="103" t="s">
        <v>53</v>
      </c>
      <c r="B192" s="140"/>
      <c r="C192" s="140"/>
      <c r="D192" s="318"/>
      <c r="E192" s="172"/>
      <c r="F192" s="175"/>
      <c r="G192" s="177"/>
      <c r="H192" s="177"/>
      <c r="I192" s="319"/>
    </row>
    <row r="193" spans="1:9" x14ac:dyDescent="0.25">
      <c r="A193" s="103" t="s">
        <v>163</v>
      </c>
      <c r="B193" s="140"/>
      <c r="C193" s="140"/>
      <c r="D193" s="318"/>
      <c r="E193" s="172"/>
      <c r="F193" s="175"/>
      <c r="G193" s="177"/>
      <c r="H193" s="177"/>
      <c r="I193" s="319"/>
    </row>
    <row r="194" spans="1:9" x14ac:dyDescent="0.25">
      <c r="A194" s="103" t="s">
        <v>164</v>
      </c>
      <c r="B194" s="140"/>
      <c r="C194" s="140"/>
      <c r="D194" s="318"/>
      <c r="E194" s="172"/>
      <c r="F194" s="175"/>
      <c r="G194" s="177"/>
      <c r="H194" s="177"/>
      <c r="I194" s="319"/>
    </row>
    <row r="195" spans="1:9" x14ac:dyDescent="0.25">
      <c r="A195" s="103" t="s">
        <v>165</v>
      </c>
      <c r="B195" s="140"/>
      <c r="C195" s="140"/>
      <c r="D195" s="318"/>
      <c r="E195" s="172"/>
      <c r="F195" s="175"/>
      <c r="G195" s="177"/>
      <c r="H195" s="177"/>
      <c r="I195" s="319"/>
    </row>
    <row r="196" spans="1:9" x14ac:dyDescent="0.25">
      <c r="A196" s="103" t="s">
        <v>166</v>
      </c>
      <c r="B196" s="140"/>
      <c r="C196" s="140"/>
      <c r="D196" s="318"/>
      <c r="E196" s="172"/>
      <c r="F196" s="175"/>
      <c r="G196" s="177"/>
      <c r="H196" s="177"/>
      <c r="I196" s="319"/>
    </row>
    <row r="197" spans="1:9" x14ac:dyDescent="0.25">
      <c r="A197" s="103" t="s">
        <v>167</v>
      </c>
      <c r="B197" s="140"/>
      <c r="C197" s="140"/>
      <c r="D197" s="318"/>
      <c r="E197" s="172"/>
      <c r="F197" s="175"/>
      <c r="G197" s="177"/>
      <c r="H197" s="177"/>
      <c r="I197" s="319"/>
    </row>
    <row r="198" spans="1:9" x14ac:dyDescent="0.25">
      <c r="A198" s="103" t="s">
        <v>168</v>
      </c>
      <c r="B198" s="140"/>
      <c r="C198" s="140"/>
      <c r="D198" s="318"/>
      <c r="E198" s="172"/>
      <c r="F198" s="175"/>
      <c r="G198" s="177"/>
      <c r="H198" s="177"/>
      <c r="I198" s="319"/>
    </row>
    <row r="199" spans="1:9" x14ac:dyDescent="0.25">
      <c r="A199" s="103" t="s">
        <v>169</v>
      </c>
      <c r="B199" s="140"/>
      <c r="C199" s="140"/>
      <c r="D199" s="318"/>
      <c r="E199" s="172"/>
      <c r="F199" s="175"/>
      <c r="G199" s="177"/>
      <c r="H199" s="177"/>
      <c r="I199" s="319"/>
    </row>
    <row r="200" spans="1:9" x14ac:dyDescent="0.25">
      <c r="A200" s="103" t="s">
        <v>170</v>
      </c>
      <c r="B200" s="140"/>
      <c r="C200" s="140"/>
      <c r="D200" s="318"/>
      <c r="E200" s="172"/>
      <c r="F200" s="175"/>
      <c r="G200" s="177"/>
      <c r="H200" s="177"/>
      <c r="I200" s="319"/>
    </row>
    <row r="201" spans="1:9" x14ac:dyDescent="0.25">
      <c r="A201" s="103" t="s">
        <v>171</v>
      </c>
      <c r="B201" s="140"/>
      <c r="C201" s="140"/>
      <c r="D201" s="318"/>
      <c r="E201" s="172"/>
      <c r="F201" s="175"/>
      <c r="G201" s="177"/>
      <c r="H201" s="177"/>
      <c r="I201" s="319"/>
    </row>
    <row r="202" spans="1:9" x14ac:dyDescent="0.25">
      <c r="A202" s="103" t="s">
        <v>172</v>
      </c>
      <c r="B202" s="140"/>
      <c r="C202" s="140"/>
      <c r="D202" s="318"/>
      <c r="E202" s="172"/>
      <c r="F202" s="175"/>
      <c r="G202" s="177"/>
      <c r="H202" s="177"/>
      <c r="I202" s="319"/>
    </row>
    <row r="203" spans="1:9" x14ac:dyDescent="0.25">
      <c r="A203" s="103" t="s">
        <v>175</v>
      </c>
      <c r="B203" s="140"/>
      <c r="C203" s="140"/>
      <c r="D203" s="318"/>
      <c r="E203" s="172"/>
      <c r="F203" s="175"/>
      <c r="G203" s="177"/>
      <c r="H203" s="177"/>
      <c r="I203" s="319"/>
    </row>
    <row r="204" spans="1:9" x14ac:dyDescent="0.25">
      <c r="A204" s="103" t="s">
        <v>176</v>
      </c>
      <c r="B204" s="140"/>
      <c r="C204" s="140"/>
      <c r="D204" s="318"/>
      <c r="E204" s="172"/>
      <c r="F204" s="175"/>
      <c r="G204" s="177"/>
      <c r="H204" s="177"/>
      <c r="I204" s="319"/>
    </row>
    <row r="205" spans="1:9" x14ac:dyDescent="0.25">
      <c r="A205" s="103" t="s">
        <v>177</v>
      </c>
      <c r="B205" s="140"/>
      <c r="C205" s="140"/>
      <c r="D205" s="318"/>
      <c r="E205" s="172"/>
      <c r="F205" s="175"/>
      <c r="G205" s="177"/>
      <c r="H205" s="177"/>
      <c r="I205" s="319"/>
    </row>
    <row r="206" spans="1:9" x14ac:dyDescent="0.25">
      <c r="A206" s="103" t="s">
        <v>178</v>
      </c>
      <c r="B206" s="140"/>
      <c r="C206" s="140"/>
      <c r="D206" s="318"/>
      <c r="E206" s="172"/>
      <c r="F206" s="175"/>
      <c r="G206" s="177"/>
      <c r="H206" s="177"/>
      <c r="I206" s="319"/>
    </row>
    <row r="207" spans="1:9" x14ac:dyDescent="0.25">
      <c r="A207" s="103" t="s">
        <v>179</v>
      </c>
      <c r="B207" s="140"/>
      <c r="C207" s="140"/>
      <c r="D207" s="318"/>
      <c r="E207" s="172"/>
      <c r="F207" s="175"/>
      <c r="G207" s="177"/>
      <c r="H207" s="177"/>
      <c r="I207" s="319"/>
    </row>
    <row r="208" spans="1:9" x14ac:dyDescent="0.25">
      <c r="A208" s="103" t="s">
        <v>180</v>
      </c>
      <c r="B208" s="140"/>
      <c r="C208" s="140"/>
      <c r="D208" s="318"/>
      <c r="E208" s="172"/>
      <c r="F208" s="175"/>
      <c r="G208" s="177"/>
      <c r="H208" s="177"/>
      <c r="I208" s="319"/>
    </row>
    <row r="209" spans="1:9" x14ac:dyDescent="0.25">
      <c r="A209" s="103" t="s">
        <v>181</v>
      </c>
      <c r="B209" s="140"/>
      <c r="C209" s="140"/>
      <c r="D209" s="318"/>
      <c r="E209" s="172"/>
      <c r="F209" s="175"/>
      <c r="G209" s="177"/>
      <c r="H209" s="177"/>
      <c r="I209" s="319"/>
    </row>
    <row r="210" spans="1:9" x14ac:dyDescent="0.25">
      <c r="A210" s="103" t="s">
        <v>182</v>
      </c>
      <c r="B210" s="140"/>
      <c r="C210" s="140"/>
      <c r="D210" s="318"/>
      <c r="E210" s="172"/>
      <c r="F210" s="175"/>
      <c r="G210" s="177"/>
      <c r="H210" s="177"/>
      <c r="I210" s="319"/>
    </row>
    <row r="211" spans="1:9" x14ac:dyDescent="0.25">
      <c r="A211" s="103" t="s">
        <v>183</v>
      </c>
      <c r="B211" s="140"/>
      <c r="C211" s="140"/>
      <c r="D211" s="318"/>
      <c r="E211" s="172"/>
      <c r="F211" s="175"/>
      <c r="G211" s="177"/>
      <c r="H211" s="177"/>
      <c r="I211" s="319"/>
    </row>
    <row r="212" spans="1:9" x14ac:dyDescent="0.25">
      <c r="A212" s="103" t="s">
        <v>184</v>
      </c>
      <c r="B212" s="140"/>
      <c r="C212" s="140"/>
      <c r="D212" s="318"/>
      <c r="E212" s="172"/>
      <c r="F212" s="175"/>
      <c r="G212" s="177"/>
      <c r="H212" s="177"/>
      <c r="I212" s="319"/>
    </row>
    <row r="213" spans="1:9" x14ac:dyDescent="0.25">
      <c r="A213" s="103" t="s">
        <v>185</v>
      </c>
      <c r="B213" s="140"/>
      <c r="C213" s="140"/>
      <c r="D213" s="318"/>
      <c r="E213" s="172"/>
      <c r="F213" s="175"/>
      <c r="G213" s="177"/>
      <c r="H213" s="177"/>
      <c r="I213" s="319"/>
    </row>
    <row r="214" spans="1:9" x14ac:dyDescent="0.25">
      <c r="A214" s="103" t="s">
        <v>186</v>
      </c>
      <c r="B214" s="140"/>
      <c r="C214" s="140"/>
      <c r="D214" s="318"/>
      <c r="E214" s="172"/>
      <c r="F214" s="175"/>
      <c r="G214" s="177"/>
      <c r="H214" s="177"/>
      <c r="I214" s="319"/>
    </row>
    <row r="215" spans="1:9" x14ac:dyDescent="0.25">
      <c r="A215" s="103" t="s">
        <v>187</v>
      </c>
      <c r="B215" s="140"/>
      <c r="C215" s="140"/>
      <c r="D215" s="318"/>
      <c r="E215" s="172"/>
      <c r="F215" s="175"/>
      <c r="G215" s="177"/>
      <c r="H215" s="177"/>
      <c r="I215" s="319"/>
    </row>
    <row r="216" spans="1:9" x14ac:dyDescent="0.25">
      <c r="A216" s="103" t="s">
        <v>188</v>
      </c>
      <c r="B216" s="140"/>
      <c r="C216" s="140"/>
      <c r="D216" s="318"/>
      <c r="E216" s="172"/>
      <c r="F216" s="175"/>
      <c r="G216" s="177"/>
      <c r="H216" s="177"/>
      <c r="I216" s="319"/>
    </row>
    <row r="217" spans="1:9" x14ac:dyDescent="0.25">
      <c r="A217" s="103" t="s">
        <v>189</v>
      </c>
      <c r="B217" s="140"/>
      <c r="C217" s="140"/>
      <c r="D217" s="318"/>
      <c r="E217" s="172"/>
      <c r="F217" s="175"/>
      <c r="G217" s="177"/>
      <c r="H217" s="177"/>
      <c r="I217" s="319"/>
    </row>
    <row r="218" spans="1:9" x14ac:dyDescent="0.25">
      <c r="A218" s="103" t="s">
        <v>190</v>
      </c>
      <c r="B218" s="140"/>
      <c r="C218" s="140"/>
      <c r="D218" s="318"/>
      <c r="E218" s="172"/>
      <c r="F218" s="175"/>
      <c r="G218" s="177"/>
      <c r="H218" s="177"/>
      <c r="I218" s="319"/>
    </row>
    <row r="219" spans="1:9" x14ac:dyDescent="0.25">
      <c r="A219" s="103" t="s">
        <v>191</v>
      </c>
      <c r="B219" s="140"/>
      <c r="C219" s="140"/>
      <c r="D219" s="318"/>
      <c r="E219" s="172"/>
      <c r="F219" s="175"/>
      <c r="G219" s="177"/>
      <c r="H219" s="177"/>
      <c r="I219" s="319"/>
    </row>
    <row r="220" spans="1:9" x14ac:dyDescent="0.25">
      <c r="A220" s="103" t="s">
        <v>192</v>
      </c>
      <c r="B220" s="141"/>
      <c r="C220" s="141"/>
      <c r="D220" s="320"/>
      <c r="E220" s="174"/>
      <c r="F220" s="176"/>
      <c r="G220" s="178"/>
      <c r="H220" s="178"/>
      <c r="I220" s="321"/>
    </row>
    <row r="221" spans="1:9" x14ac:dyDescent="0.25">
      <c r="A221" s="103" t="s">
        <v>193</v>
      </c>
      <c r="B221" s="140"/>
      <c r="C221" s="140"/>
      <c r="D221" s="318"/>
      <c r="E221" s="172"/>
      <c r="F221" s="175"/>
      <c r="G221" s="177"/>
      <c r="H221" s="177"/>
      <c r="I221" s="319"/>
    </row>
    <row r="222" spans="1:9" x14ac:dyDescent="0.25">
      <c r="A222" s="103" t="s">
        <v>194</v>
      </c>
      <c r="B222" s="140"/>
      <c r="C222" s="140"/>
      <c r="D222" s="318"/>
      <c r="E222" s="172"/>
      <c r="F222" s="175"/>
      <c r="G222" s="177"/>
      <c r="H222" s="177"/>
      <c r="I222" s="319"/>
    </row>
    <row r="223" spans="1:9" x14ac:dyDescent="0.25">
      <c r="A223" s="506"/>
      <c r="B223" s="506"/>
      <c r="C223" s="506"/>
      <c r="D223" s="506"/>
      <c r="E223" s="506"/>
      <c r="F223" s="506"/>
      <c r="G223" s="506"/>
      <c r="H223" s="506"/>
      <c r="I223" s="506"/>
    </row>
  </sheetData>
  <sheetProtection algorithmName="SHA-512" hashValue="DDqGlhOeGnU3gGbS0NuJJSWZBlMsoy1A6CoNxETMHisqgz2TLHcBozIlMdyM/CB33wOvaRTF+OmOfLpS3T9Lqw==" saltValue="MsNCXksKcTLOkHkYEvfBLA==" spinCount="100000" sheet="1" insertRows="0" selectLockedCells="1"/>
  <protectedRanges>
    <protectedRange sqref="A4 A48 A92 A136 A180 A181:C182 E181:G182 E49:G50 E93:G94 E137:G138 E5:G6 A5:C6 A49:C50 A93:C94 A137:C138" name="Bereich2_1"/>
    <protectedRange sqref="A1" name="Bereich2_2"/>
  </protectedRanges>
  <dataValidations count="1">
    <dataValidation allowBlank="1" showInputMessage="1" sqref="F7:F46 F51:F90 F95:F134 F139:F178 F183:F222" xr:uid="{00000000-0002-0000-0A00-000000000000}"/>
  </dataValidations>
  <pageMargins left="0.7" right="0.7" top="0.78740157499999996" bottom="0.78740157499999996" header="0.3" footer="0.3"/>
  <pageSetup paperSize="9" orientation="portrait" r:id="rId1"/>
  <tableParts count="5">
    <tablePart r:id="rId2"/>
    <tablePart r:id="rId3"/>
    <tablePart r:id="rId4"/>
    <tablePart r:id="rId5"/>
    <tablePart r:id="rId6"/>
  </tablePart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A00-000001000000}">
          <x14:formula1>
            <xm:f>'+'!$B$29:$B$31</xm:f>
          </x14:formula1>
          <xm:sqref>H7:H46 H51:H90 H95:H134 H139:H178 H183:H222</xm:sqref>
        </x14:dataValidation>
        <x14:dataValidation type="list" allowBlank="1" showInputMessage="1" showErrorMessage="1" xr:uid="{00000000-0002-0000-0A00-000002000000}">
          <x14:formula1>
            <xm:f>'+'!$C$21:$C$24</xm:f>
          </x14:formula1>
          <xm:sqref>G183:G222 G139:G178 G95:G134 G51:G90 G7:G46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9">
    <tabColor theme="9" tint="0.79998168889431442"/>
  </sheetPr>
  <dimension ref="A1:C40"/>
  <sheetViews>
    <sheetView workbookViewId="0">
      <pane ySplit="1" topLeftCell="A2" activePane="bottomLeft" state="frozen"/>
      <selection pane="bottomLeft" activeCell="B9" sqref="B9"/>
    </sheetView>
  </sheetViews>
  <sheetFormatPr baseColWidth="10" defaultRowHeight="15" x14ac:dyDescent="0.25"/>
  <cols>
    <col min="1" max="1" width="42.140625" style="2" customWidth="1"/>
    <col min="2" max="2" width="30.140625" style="2" bestFit="1" customWidth="1"/>
    <col min="3" max="3" width="37.140625" style="2" bestFit="1" customWidth="1"/>
    <col min="4" max="4" width="26.85546875" style="2" bestFit="1" customWidth="1"/>
    <col min="5" max="5" width="22.28515625" style="2" bestFit="1" customWidth="1"/>
    <col min="6" max="6" width="26" style="2" bestFit="1" customWidth="1"/>
    <col min="7" max="7" width="30" style="2" bestFit="1" customWidth="1"/>
    <col min="8" max="8" width="30" style="2" customWidth="1"/>
    <col min="9" max="9" width="36.85546875" style="2" bestFit="1" customWidth="1"/>
    <col min="10" max="10" width="36.85546875" style="2" customWidth="1"/>
    <col min="11" max="11" width="32" style="2" bestFit="1" customWidth="1"/>
    <col min="12" max="13" width="35.5703125" style="2" customWidth="1"/>
    <col min="14" max="14" width="32" style="2" bestFit="1" customWidth="1"/>
    <col min="15" max="16384" width="11.42578125" style="2"/>
  </cols>
  <sheetData>
    <row r="1" spans="1:3" ht="23.25" x14ac:dyDescent="0.35">
      <c r="A1" s="500" t="s">
        <v>271</v>
      </c>
    </row>
    <row r="4" spans="1:3" x14ac:dyDescent="0.25">
      <c r="A4" s="545" t="s">
        <v>237</v>
      </c>
      <c r="B4" s="546"/>
      <c r="C4" s="546"/>
    </row>
    <row r="5" spans="1:3" x14ac:dyDescent="0.25">
      <c r="A5" s="355"/>
      <c r="B5" s="356" t="s">
        <v>161</v>
      </c>
      <c r="C5" s="357" t="s">
        <v>214</v>
      </c>
    </row>
    <row r="6" spans="1:3" x14ac:dyDescent="0.25">
      <c r="A6" s="281" t="s">
        <v>119</v>
      </c>
      <c r="B6" s="325"/>
      <c r="C6" s="299" t="str">
        <f>IFERROR(B6/$B$10,"0,00%")</f>
        <v>0,00%</v>
      </c>
    </row>
    <row r="7" spans="1:3" x14ac:dyDescent="0.25">
      <c r="A7" s="281" t="s">
        <v>118</v>
      </c>
      <c r="B7" s="325"/>
      <c r="C7" s="299" t="str">
        <f t="shared" ref="C7:C9" si="0">IFERROR(B7/$B$10,"0,00%")</f>
        <v>0,00%</v>
      </c>
    </row>
    <row r="8" spans="1:3" x14ac:dyDescent="0.25">
      <c r="A8" s="281" t="s">
        <v>117</v>
      </c>
      <c r="B8" s="325"/>
      <c r="C8" s="299" t="str">
        <f t="shared" si="0"/>
        <v>0,00%</v>
      </c>
    </row>
    <row r="9" spans="1:3" ht="15.75" thickBot="1" x14ac:dyDescent="0.3">
      <c r="A9" s="279" t="s">
        <v>116</v>
      </c>
      <c r="B9" s="325"/>
      <c r="C9" s="299" t="str">
        <f t="shared" si="0"/>
        <v>0,00%</v>
      </c>
    </row>
    <row r="10" spans="1:3" ht="15.75" thickBot="1" x14ac:dyDescent="0.3">
      <c r="A10" s="278" t="s">
        <v>115</v>
      </c>
      <c r="B10" s="300">
        <f>SUM(B6:B9)</f>
        <v>0</v>
      </c>
      <c r="C10" s="286">
        <f>IFERROR(SUM(C6:C9),"")</f>
        <v>0</v>
      </c>
    </row>
    <row r="11" spans="1:3" x14ac:dyDescent="0.25">
      <c r="A11" s="547"/>
      <c r="B11" s="547"/>
      <c r="C11" s="547"/>
    </row>
    <row r="12" spans="1:3" x14ac:dyDescent="0.25">
      <c r="A12" s="545" t="s">
        <v>272</v>
      </c>
      <c r="B12" s="546"/>
      <c r="C12" s="546"/>
    </row>
    <row r="13" spans="1:3" ht="25.5" x14ac:dyDescent="0.25">
      <c r="A13" s="355"/>
      <c r="B13" s="358" t="s">
        <v>121</v>
      </c>
      <c r="C13" s="358" t="s">
        <v>120</v>
      </c>
    </row>
    <row r="14" spans="1:3" x14ac:dyDescent="0.25">
      <c r="A14" s="281" t="s">
        <v>119</v>
      </c>
      <c r="B14" s="326"/>
      <c r="C14" s="339">
        <f>IFERROR(ROUND(C6*$B$18,2),"")</f>
        <v>0</v>
      </c>
    </row>
    <row r="15" spans="1:3" x14ac:dyDescent="0.25">
      <c r="A15" s="281" t="s">
        <v>118</v>
      </c>
      <c r="B15" s="326"/>
      <c r="C15" s="339">
        <f t="shared" ref="C15:C17" si="1">IFERROR(ROUND(C7*$B$18,2),"")</f>
        <v>0</v>
      </c>
    </row>
    <row r="16" spans="1:3" x14ac:dyDescent="0.25">
      <c r="A16" s="280" t="s">
        <v>117</v>
      </c>
      <c r="B16" s="326"/>
      <c r="C16" s="339">
        <f t="shared" si="1"/>
        <v>0</v>
      </c>
    </row>
    <row r="17" spans="1:3" ht="15.75" thickBot="1" x14ac:dyDescent="0.3">
      <c r="A17" s="279" t="s">
        <v>116</v>
      </c>
      <c r="B17" s="327"/>
      <c r="C17" s="339">
        <f t="shared" si="1"/>
        <v>0</v>
      </c>
    </row>
    <row r="18" spans="1:3" ht="15.75" thickBot="1" x14ac:dyDescent="0.3">
      <c r="A18" s="278" t="s">
        <v>115</v>
      </c>
      <c r="B18" s="287">
        <f>SUM(B14:B17)</f>
        <v>0</v>
      </c>
      <c r="C18" s="340">
        <f>IFERROR(SUM(C14:C17),"")</f>
        <v>0</v>
      </c>
    </row>
    <row r="19" spans="1:3" x14ac:dyDescent="0.25">
      <c r="A19" s="547"/>
      <c r="B19" s="547"/>
      <c r="C19" s="546"/>
    </row>
    <row r="20" spans="1:3" x14ac:dyDescent="0.25">
      <c r="A20" s="359" t="s">
        <v>114</v>
      </c>
      <c r="B20" s="443"/>
      <c r="C20" s="546"/>
    </row>
    <row r="21" spans="1:3" x14ac:dyDescent="0.25">
      <c r="A21" s="277"/>
      <c r="B21" s="277"/>
      <c r="C21" s="546"/>
    </row>
    <row r="22" spans="1:3" ht="25.5" x14ac:dyDescent="0.25">
      <c r="A22" s="360" t="s">
        <v>273</v>
      </c>
      <c r="B22" s="328"/>
      <c r="C22" s="547"/>
    </row>
    <row r="23" spans="1:3" x14ac:dyDescent="0.25">
      <c r="A23" s="549"/>
      <c r="B23" s="550"/>
      <c r="C23" s="547"/>
    </row>
    <row r="24" spans="1:3" x14ac:dyDescent="0.25">
      <c r="A24" s="549"/>
      <c r="B24" s="550"/>
      <c r="C24" s="547"/>
    </row>
    <row r="25" spans="1:3" x14ac:dyDescent="0.25">
      <c r="A25" s="551" t="s">
        <v>174</v>
      </c>
      <c r="B25" s="548"/>
      <c r="C25" s="548"/>
    </row>
    <row r="26" spans="1:3" x14ac:dyDescent="0.25">
      <c r="A26" s="598"/>
      <c r="B26" s="599"/>
      <c r="C26" s="600"/>
    </row>
    <row r="27" spans="1:3" x14ac:dyDescent="0.25">
      <c r="A27" s="601"/>
      <c r="B27" s="602"/>
      <c r="C27" s="603"/>
    </row>
    <row r="28" spans="1:3" x14ac:dyDescent="0.25">
      <c r="A28" s="601"/>
      <c r="B28" s="602"/>
      <c r="C28" s="603"/>
    </row>
    <row r="29" spans="1:3" x14ac:dyDescent="0.25">
      <c r="A29" s="601"/>
      <c r="B29" s="602"/>
      <c r="C29" s="603"/>
    </row>
    <row r="30" spans="1:3" x14ac:dyDescent="0.25">
      <c r="A30" s="601"/>
      <c r="B30" s="602"/>
      <c r="C30" s="603"/>
    </row>
    <row r="31" spans="1:3" x14ac:dyDescent="0.25">
      <c r="A31" s="601"/>
      <c r="B31" s="602"/>
      <c r="C31" s="603"/>
    </row>
    <row r="32" spans="1:3" x14ac:dyDescent="0.25">
      <c r="A32" s="601"/>
      <c r="B32" s="602"/>
      <c r="C32" s="603"/>
    </row>
    <row r="33" spans="1:3" x14ac:dyDescent="0.25">
      <c r="A33" s="601"/>
      <c r="B33" s="602"/>
      <c r="C33" s="603"/>
    </row>
    <row r="34" spans="1:3" x14ac:dyDescent="0.25">
      <c r="A34" s="601"/>
      <c r="B34" s="602"/>
      <c r="C34" s="603"/>
    </row>
    <row r="35" spans="1:3" x14ac:dyDescent="0.25">
      <c r="A35" s="601"/>
      <c r="B35" s="602"/>
      <c r="C35" s="603"/>
    </row>
    <row r="36" spans="1:3" x14ac:dyDescent="0.25">
      <c r="A36" s="601"/>
      <c r="B36" s="602"/>
      <c r="C36" s="603"/>
    </row>
    <row r="37" spans="1:3" x14ac:dyDescent="0.25">
      <c r="A37" s="601"/>
      <c r="B37" s="602"/>
      <c r="C37" s="603"/>
    </row>
    <row r="38" spans="1:3" x14ac:dyDescent="0.25">
      <c r="A38" s="601"/>
      <c r="B38" s="602"/>
      <c r="C38" s="603"/>
    </row>
    <row r="39" spans="1:3" x14ac:dyDescent="0.25">
      <c r="A39" s="601"/>
      <c r="B39" s="602"/>
      <c r="C39" s="603"/>
    </row>
    <row r="40" spans="1:3" x14ac:dyDescent="0.25">
      <c r="A40" s="604"/>
      <c r="B40" s="605"/>
      <c r="C40" s="606"/>
    </row>
  </sheetData>
  <sheetProtection algorithmName="SHA-512" hashValue="TsAZqyMW5ytbz6iSJ0i2bNpD/liAYK0Z33VfLIL0nK+ELq0HUvpX/q2tsIzgZHrnmKM+ffOOruGGsl6joQrG1A==" saltValue="ZtuVv1VLxhOihdzAcJ5QrA==" spinCount="100000" sheet="1" objects="1" scenarios="1" selectLockedCells="1"/>
  <protectedRanges>
    <protectedRange sqref="A1" name="Bereich2"/>
  </protectedRanges>
  <mergeCells count="1">
    <mergeCell ref="A26:C40"/>
  </mergeCells>
  <pageMargins left="0.7" right="0.7" top="0.78740157499999996" bottom="0.78740157499999996"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1">
    <tabColor theme="9" tint="0.79998168889431442"/>
  </sheetPr>
  <dimension ref="A1:O198"/>
  <sheetViews>
    <sheetView zoomScale="70" zoomScaleNormal="70" workbookViewId="0">
      <pane ySplit="1" topLeftCell="A2" activePane="bottomLeft" state="frozen"/>
      <selection pane="bottomLeft" activeCell="I35" sqref="I35"/>
    </sheetView>
  </sheetViews>
  <sheetFormatPr baseColWidth="10" defaultRowHeight="15" x14ac:dyDescent="0.25"/>
  <cols>
    <col min="1" max="1" width="54" style="2" customWidth="1"/>
    <col min="2" max="2" width="30.140625" style="2" bestFit="1" customWidth="1"/>
    <col min="3" max="3" width="37.140625" style="2" bestFit="1" customWidth="1"/>
    <col min="4" max="4" width="32.140625" style="552" customWidth="1"/>
    <col min="5" max="5" width="32.42578125" style="552" customWidth="1"/>
    <col min="6" max="6" width="29.140625" style="552" bestFit="1" customWidth="1"/>
    <col min="7" max="7" width="56.85546875" style="552" customWidth="1"/>
    <col min="8" max="8" width="53.42578125" style="552" customWidth="1"/>
    <col min="9" max="9" width="30" style="2" bestFit="1" customWidth="1"/>
    <col min="10" max="10" width="30" style="2" customWidth="1"/>
    <col min="11" max="11" width="40.5703125" style="2" bestFit="1" customWidth="1"/>
    <col min="12" max="12" width="37.5703125" style="2" bestFit="1" customWidth="1"/>
    <col min="13" max="13" width="32" style="2" bestFit="1" customWidth="1"/>
    <col min="14" max="14" width="29.5703125" style="2" bestFit="1" customWidth="1"/>
    <col min="15" max="15" width="49.140625" style="2" customWidth="1"/>
    <col min="16" max="16384" width="11.42578125" style="2"/>
  </cols>
  <sheetData>
    <row r="1" spans="1:3" ht="23.25" x14ac:dyDescent="0.35">
      <c r="A1" s="500" t="s">
        <v>277</v>
      </c>
    </row>
    <row r="4" spans="1:3" x14ac:dyDescent="0.25">
      <c r="A4" s="426" t="s">
        <v>237</v>
      </c>
      <c r="B4" s="546"/>
      <c r="C4" s="546"/>
    </row>
    <row r="5" spans="1:3" x14ac:dyDescent="0.25">
      <c r="A5" s="384"/>
      <c r="B5" s="356" t="s">
        <v>161</v>
      </c>
      <c r="C5" s="395" t="s">
        <v>160</v>
      </c>
    </row>
    <row r="6" spans="1:3" x14ac:dyDescent="0.25">
      <c r="A6" s="385" t="s">
        <v>119</v>
      </c>
      <c r="B6" s="325"/>
      <c r="C6" s="381" t="str">
        <f>IFERROR(B6/$B$10,"0,00%")</f>
        <v>0,00%</v>
      </c>
    </row>
    <row r="7" spans="1:3" x14ac:dyDescent="0.25">
      <c r="A7" s="385" t="s">
        <v>118</v>
      </c>
      <c r="B7" s="325"/>
      <c r="C7" s="381" t="str">
        <f t="shared" ref="C7:C9" si="0">IFERROR(B7/$B$10,"0,00%")</f>
        <v>0,00%</v>
      </c>
    </row>
    <row r="8" spans="1:3" x14ac:dyDescent="0.25">
      <c r="A8" s="385" t="s">
        <v>117</v>
      </c>
      <c r="B8" s="325"/>
      <c r="C8" s="381" t="str">
        <f t="shared" si="0"/>
        <v>0,00%</v>
      </c>
    </row>
    <row r="9" spans="1:3" ht="15.75" thickBot="1" x14ac:dyDescent="0.3">
      <c r="A9" s="386" t="s">
        <v>116</v>
      </c>
      <c r="B9" s="325"/>
      <c r="C9" s="381" t="str">
        <f t="shared" si="0"/>
        <v>0,00%</v>
      </c>
    </row>
    <row r="10" spans="1:3" ht="15.75" thickBot="1" x14ac:dyDescent="0.3">
      <c r="A10" s="387" t="s">
        <v>115</v>
      </c>
      <c r="B10" s="383">
        <f>SUM(B6:B9)</f>
        <v>0</v>
      </c>
      <c r="C10" s="382">
        <f>IFERROR(SUM(C6:C9),"")</f>
        <v>0</v>
      </c>
    </row>
    <row r="11" spans="1:3" x14ac:dyDescent="0.25">
      <c r="A11" s="547"/>
      <c r="B11" s="547"/>
      <c r="C11" s="547"/>
    </row>
    <row r="12" spans="1:3" x14ac:dyDescent="0.25">
      <c r="A12" s="553" t="s">
        <v>278</v>
      </c>
      <c r="B12" s="546"/>
      <c r="C12" s="546"/>
    </row>
    <row r="13" spans="1:3" ht="25.5" x14ac:dyDescent="0.25">
      <c r="A13" s="384"/>
      <c r="B13" s="358" t="s">
        <v>158</v>
      </c>
      <c r="C13" s="377" t="s">
        <v>120</v>
      </c>
    </row>
    <row r="14" spans="1:3" x14ac:dyDescent="0.25">
      <c r="A14" s="385" t="s">
        <v>119</v>
      </c>
      <c r="B14" s="326"/>
      <c r="C14" s="389" t="str">
        <f>IFERROR(B14/$B$18,"")</f>
        <v/>
      </c>
    </row>
    <row r="15" spans="1:3" x14ac:dyDescent="0.25">
      <c r="A15" s="385" t="s">
        <v>118</v>
      </c>
      <c r="B15" s="326"/>
      <c r="C15" s="389" t="str">
        <f t="shared" ref="C15:C17" si="1">IFERROR(B15/$B$18,"")</f>
        <v/>
      </c>
    </row>
    <row r="16" spans="1:3" x14ac:dyDescent="0.25">
      <c r="A16" s="388" t="s">
        <v>117</v>
      </c>
      <c r="B16" s="326"/>
      <c r="C16" s="389" t="str">
        <f t="shared" si="1"/>
        <v/>
      </c>
    </row>
    <row r="17" spans="1:15" ht="15.75" thickBot="1" x14ac:dyDescent="0.3">
      <c r="A17" s="386" t="s">
        <v>116</v>
      </c>
      <c r="B17" s="327"/>
      <c r="C17" s="389" t="str">
        <f t="shared" si="1"/>
        <v/>
      </c>
    </row>
    <row r="18" spans="1:15" ht="15.75" thickBot="1" x14ac:dyDescent="0.3">
      <c r="A18" s="387" t="s">
        <v>115</v>
      </c>
      <c r="B18" s="390">
        <f>SUM(B14:B17)</f>
        <v>0</v>
      </c>
      <c r="C18" s="382">
        <f>IFERROR(SUM(C14:C17),"")</f>
        <v>0</v>
      </c>
    </row>
    <row r="19" spans="1:15" x14ac:dyDescent="0.25">
      <c r="A19" s="547"/>
      <c r="B19" s="547"/>
      <c r="C19" s="546"/>
    </row>
    <row r="20" spans="1:15" x14ac:dyDescent="0.25">
      <c r="A20" s="359" t="s">
        <v>114</v>
      </c>
      <c r="B20" s="443"/>
      <c r="C20" s="276"/>
    </row>
    <row r="21" spans="1:15" x14ac:dyDescent="0.25">
      <c r="A21" s="547"/>
      <c r="B21" s="547"/>
      <c r="C21" s="546"/>
      <c r="D21" s="582"/>
    </row>
    <row r="22" spans="1:15" ht="25.5" x14ac:dyDescent="0.25">
      <c r="A22" s="360" t="s">
        <v>162</v>
      </c>
      <c r="B22" s="328"/>
      <c r="C22" s="277"/>
      <c r="D22" s="582"/>
    </row>
    <row r="23" spans="1:15" x14ac:dyDescent="0.25">
      <c r="A23" s="549"/>
      <c r="B23" s="550"/>
      <c r="C23" s="547"/>
    </row>
    <row r="24" spans="1:15" x14ac:dyDescent="0.25">
      <c r="A24" s="549" t="s">
        <v>310</v>
      </c>
      <c r="B24" s="550"/>
      <c r="C24" s="547"/>
    </row>
    <row r="25" spans="1:15" x14ac:dyDescent="0.25">
      <c r="A25" s="545"/>
      <c r="B25" s="546"/>
      <c r="C25" s="546"/>
    </row>
    <row r="26" spans="1:15" ht="38.25" x14ac:dyDescent="0.25">
      <c r="A26" s="356" t="s">
        <v>113</v>
      </c>
      <c r="B26" s="358" t="s">
        <v>213</v>
      </c>
      <c r="C26" s="358" t="s">
        <v>149</v>
      </c>
      <c r="D26" s="361" t="s">
        <v>110</v>
      </c>
      <c r="E26" s="362" t="s">
        <v>109</v>
      </c>
      <c r="F26" s="363" t="s">
        <v>197</v>
      </c>
      <c r="G26" s="363" t="s">
        <v>196</v>
      </c>
      <c r="H26" s="364" t="s">
        <v>195</v>
      </c>
      <c r="I26" s="365" t="s">
        <v>199</v>
      </c>
      <c r="J26" s="366" t="s">
        <v>200</v>
      </c>
      <c r="K26" s="358" t="s">
        <v>201</v>
      </c>
      <c r="L26" s="367" t="s">
        <v>202</v>
      </c>
      <c r="M26" s="358" t="s">
        <v>173</v>
      </c>
      <c r="N26" s="358" t="s">
        <v>212</v>
      </c>
      <c r="O26" s="367" t="s">
        <v>3</v>
      </c>
    </row>
    <row r="27" spans="1:15" ht="28.5" customHeight="1" x14ac:dyDescent="0.25">
      <c r="A27" s="628" t="s">
        <v>107</v>
      </c>
      <c r="B27" s="613" t="str">
        <f>Kostenübersicht!C2</f>
        <v>Amprion GmbH</v>
      </c>
      <c r="C27" s="616" t="s">
        <v>127</v>
      </c>
      <c r="D27" s="619" t="str">
        <f>IFERROR(VLOOKUP($C27,'+'!$C$39:$E$50,2,FALSE),"")</f>
        <v>RWE Generation SE</v>
      </c>
      <c r="E27" s="633">
        <f>IFERROR(VLOOKUP($C27,'+'!$C$39:$E$50,3,FALSE),"")</f>
        <v>355</v>
      </c>
      <c r="F27" s="622">
        <v>12</v>
      </c>
      <c r="G27" s="607">
        <v>62940</v>
      </c>
      <c r="H27" s="607">
        <f>IFERROR((G27*E27)/(12)*F27,"")</f>
        <v>22343700</v>
      </c>
      <c r="I27" s="332"/>
      <c r="J27" s="333"/>
      <c r="K27" s="334"/>
      <c r="L27" s="335"/>
      <c r="M27" s="341"/>
      <c r="N27" s="264"/>
      <c r="O27" s="343"/>
    </row>
    <row r="28" spans="1:15" x14ac:dyDescent="0.25">
      <c r="A28" s="629"/>
      <c r="B28" s="631"/>
      <c r="C28" s="617"/>
      <c r="D28" s="620"/>
      <c r="E28" s="634"/>
      <c r="F28" s="623"/>
      <c r="G28" s="608"/>
      <c r="H28" s="608"/>
      <c r="I28" s="332"/>
      <c r="J28" s="333"/>
      <c r="K28" s="334"/>
      <c r="L28" s="335"/>
      <c r="M28" s="341"/>
      <c r="N28" s="264"/>
      <c r="O28" s="343"/>
    </row>
    <row r="29" spans="1:15" x14ac:dyDescent="0.25">
      <c r="A29" s="629"/>
      <c r="B29" s="631"/>
      <c r="C29" s="617"/>
      <c r="D29" s="620"/>
      <c r="E29" s="634"/>
      <c r="F29" s="623"/>
      <c r="G29" s="608"/>
      <c r="H29" s="608"/>
      <c r="I29" s="332"/>
      <c r="J29" s="333"/>
      <c r="K29" s="334"/>
      <c r="L29" s="335"/>
      <c r="M29" s="341"/>
      <c r="N29" s="264"/>
      <c r="O29" s="343"/>
    </row>
    <row r="30" spans="1:15" x14ac:dyDescent="0.25">
      <c r="A30" s="629"/>
      <c r="B30" s="631"/>
      <c r="C30" s="617"/>
      <c r="D30" s="620"/>
      <c r="E30" s="634"/>
      <c r="F30" s="623"/>
      <c r="G30" s="608"/>
      <c r="H30" s="608"/>
      <c r="I30" s="332"/>
      <c r="J30" s="333"/>
      <c r="K30" s="334"/>
      <c r="L30" s="335"/>
      <c r="M30" s="341"/>
      <c r="N30" s="264"/>
      <c r="O30" s="343"/>
    </row>
    <row r="31" spans="1:15" x14ac:dyDescent="0.25">
      <c r="A31" s="629"/>
      <c r="B31" s="631"/>
      <c r="C31" s="617"/>
      <c r="D31" s="620"/>
      <c r="E31" s="634"/>
      <c r="F31" s="623"/>
      <c r="G31" s="608"/>
      <c r="H31" s="608"/>
      <c r="I31" s="332"/>
      <c r="J31" s="333"/>
      <c r="K31" s="334"/>
      <c r="L31" s="335"/>
      <c r="M31" s="341"/>
      <c r="N31" s="264"/>
      <c r="O31" s="343"/>
    </row>
    <row r="32" spans="1:15" x14ac:dyDescent="0.25">
      <c r="A32" s="629"/>
      <c r="B32" s="631"/>
      <c r="C32" s="617"/>
      <c r="D32" s="620"/>
      <c r="E32" s="634"/>
      <c r="F32" s="623"/>
      <c r="G32" s="608"/>
      <c r="H32" s="608"/>
      <c r="I32" s="332"/>
      <c r="J32" s="333"/>
      <c r="K32" s="334"/>
      <c r="L32" s="335"/>
      <c r="M32" s="341"/>
      <c r="N32" s="264"/>
      <c r="O32" s="343"/>
    </row>
    <row r="33" spans="1:15" x14ac:dyDescent="0.25">
      <c r="A33" s="629"/>
      <c r="B33" s="631"/>
      <c r="C33" s="617"/>
      <c r="D33" s="620"/>
      <c r="E33" s="634"/>
      <c r="F33" s="623"/>
      <c r="G33" s="608"/>
      <c r="H33" s="608"/>
      <c r="I33" s="332"/>
      <c r="J33" s="333"/>
      <c r="K33" s="334"/>
      <c r="L33" s="335"/>
      <c r="M33" s="341"/>
      <c r="N33" s="264"/>
      <c r="O33" s="343"/>
    </row>
    <row r="34" spans="1:15" x14ac:dyDescent="0.25">
      <c r="A34" s="629"/>
      <c r="B34" s="631"/>
      <c r="C34" s="617"/>
      <c r="D34" s="620"/>
      <c r="E34" s="634"/>
      <c r="F34" s="623"/>
      <c r="G34" s="608"/>
      <c r="H34" s="608"/>
      <c r="I34" s="332"/>
      <c r="J34" s="333"/>
      <c r="K34" s="334"/>
      <c r="L34" s="335"/>
      <c r="M34" s="341"/>
      <c r="N34" s="264"/>
      <c r="O34" s="343"/>
    </row>
    <row r="35" spans="1:15" x14ac:dyDescent="0.25">
      <c r="A35" s="629"/>
      <c r="B35" s="631"/>
      <c r="C35" s="617"/>
      <c r="D35" s="620"/>
      <c r="E35" s="634"/>
      <c r="F35" s="623"/>
      <c r="G35" s="608"/>
      <c r="H35" s="608"/>
      <c r="I35" s="332"/>
      <c r="J35" s="333"/>
      <c r="K35" s="334"/>
      <c r="L35" s="335"/>
      <c r="M35" s="341"/>
      <c r="N35" s="264"/>
      <c r="O35" s="343"/>
    </row>
    <row r="36" spans="1:15" x14ac:dyDescent="0.25">
      <c r="A36" s="629"/>
      <c r="B36" s="631"/>
      <c r="C36" s="617"/>
      <c r="D36" s="620"/>
      <c r="E36" s="634"/>
      <c r="F36" s="623"/>
      <c r="G36" s="608"/>
      <c r="H36" s="608"/>
      <c r="I36" s="332"/>
      <c r="J36" s="333"/>
      <c r="K36" s="334"/>
      <c r="L36" s="335"/>
      <c r="M36" s="341"/>
      <c r="N36" s="264"/>
      <c r="O36" s="343"/>
    </row>
    <row r="37" spans="1:15" x14ac:dyDescent="0.25">
      <c r="A37" s="629"/>
      <c r="B37" s="631"/>
      <c r="C37" s="617"/>
      <c r="D37" s="620"/>
      <c r="E37" s="634"/>
      <c r="F37" s="623"/>
      <c r="G37" s="608"/>
      <c r="H37" s="608"/>
      <c r="I37" s="332"/>
      <c r="J37" s="333"/>
      <c r="K37" s="334"/>
      <c r="L37" s="335"/>
      <c r="M37" s="341"/>
      <c r="N37" s="264"/>
      <c r="O37" s="343"/>
    </row>
    <row r="38" spans="1:15" x14ac:dyDescent="0.25">
      <c r="A38" s="629"/>
      <c r="B38" s="631"/>
      <c r="C38" s="617"/>
      <c r="D38" s="620"/>
      <c r="E38" s="634"/>
      <c r="F38" s="623"/>
      <c r="G38" s="608"/>
      <c r="H38" s="608"/>
      <c r="I38" s="332"/>
      <c r="J38" s="333"/>
      <c r="K38" s="334"/>
      <c r="L38" s="335"/>
      <c r="M38" s="341"/>
      <c r="N38" s="264"/>
      <c r="O38" s="343"/>
    </row>
    <row r="39" spans="1:15" x14ac:dyDescent="0.25">
      <c r="A39" s="629"/>
      <c r="B39" s="631"/>
      <c r="C39" s="617"/>
      <c r="D39" s="620"/>
      <c r="E39" s="634"/>
      <c r="F39" s="623"/>
      <c r="G39" s="608"/>
      <c r="H39" s="608"/>
      <c r="I39" s="332"/>
      <c r="J39" s="333"/>
      <c r="K39" s="334"/>
      <c r="L39" s="335"/>
      <c r="M39" s="341"/>
      <c r="N39" s="264"/>
      <c r="O39" s="343"/>
    </row>
    <row r="40" spans="1:15" x14ac:dyDescent="0.25">
      <c r="A40" s="629"/>
      <c r="B40" s="631"/>
      <c r="C40" s="617"/>
      <c r="D40" s="620"/>
      <c r="E40" s="634"/>
      <c r="F40" s="623"/>
      <c r="G40" s="608"/>
      <c r="H40" s="608"/>
      <c r="I40" s="332"/>
      <c r="J40" s="333"/>
      <c r="K40" s="334"/>
      <c r="L40" s="335"/>
      <c r="M40" s="341"/>
      <c r="N40" s="264"/>
      <c r="O40" s="343"/>
    </row>
    <row r="41" spans="1:15" x14ac:dyDescent="0.25">
      <c r="A41" s="629"/>
      <c r="B41" s="631"/>
      <c r="C41" s="617"/>
      <c r="D41" s="620"/>
      <c r="E41" s="634"/>
      <c r="F41" s="623"/>
      <c r="G41" s="608"/>
      <c r="H41" s="608"/>
      <c r="I41" s="332"/>
      <c r="J41" s="333"/>
      <c r="K41" s="334"/>
      <c r="L41" s="335"/>
      <c r="M41" s="341"/>
      <c r="N41" s="264"/>
      <c r="O41" s="343"/>
    </row>
    <row r="42" spans="1:15" x14ac:dyDescent="0.25">
      <c r="A42" s="629"/>
      <c r="B42" s="631"/>
      <c r="C42" s="617"/>
      <c r="D42" s="620"/>
      <c r="E42" s="634"/>
      <c r="F42" s="623"/>
      <c r="G42" s="608"/>
      <c r="H42" s="608"/>
      <c r="I42" s="332"/>
      <c r="J42" s="333"/>
      <c r="K42" s="334"/>
      <c r="L42" s="335"/>
      <c r="M42" s="341"/>
      <c r="N42" s="264"/>
      <c r="O42" s="343"/>
    </row>
    <row r="43" spans="1:15" x14ac:dyDescent="0.25">
      <c r="A43" s="629"/>
      <c r="B43" s="631"/>
      <c r="C43" s="617"/>
      <c r="D43" s="620"/>
      <c r="E43" s="634"/>
      <c r="F43" s="623"/>
      <c r="G43" s="608"/>
      <c r="H43" s="608"/>
      <c r="I43" s="332"/>
      <c r="J43" s="333"/>
      <c r="K43" s="334"/>
      <c r="L43" s="335"/>
      <c r="M43" s="341"/>
      <c r="N43" s="264"/>
      <c r="O43" s="343"/>
    </row>
    <row r="44" spans="1:15" x14ac:dyDescent="0.25">
      <c r="A44" s="629"/>
      <c r="B44" s="631"/>
      <c r="C44" s="617"/>
      <c r="D44" s="620"/>
      <c r="E44" s="634"/>
      <c r="F44" s="623"/>
      <c r="G44" s="608"/>
      <c r="H44" s="608"/>
      <c r="I44" s="332"/>
      <c r="J44" s="333"/>
      <c r="K44" s="334"/>
      <c r="L44" s="335"/>
      <c r="M44" s="341"/>
      <c r="N44" s="264"/>
      <c r="O44" s="343"/>
    </row>
    <row r="45" spans="1:15" x14ac:dyDescent="0.25">
      <c r="A45" s="629"/>
      <c r="B45" s="631"/>
      <c r="C45" s="617"/>
      <c r="D45" s="620"/>
      <c r="E45" s="634"/>
      <c r="F45" s="623"/>
      <c r="G45" s="608"/>
      <c r="H45" s="608"/>
      <c r="I45" s="332"/>
      <c r="J45" s="333"/>
      <c r="K45" s="334"/>
      <c r="L45" s="335"/>
      <c r="M45" s="341"/>
      <c r="N45" s="264"/>
      <c r="O45" s="343"/>
    </row>
    <row r="46" spans="1:15" x14ac:dyDescent="0.25">
      <c r="A46" s="630"/>
      <c r="B46" s="632"/>
      <c r="C46" s="618"/>
      <c r="D46" s="621"/>
      <c r="E46" s="635"/>
      <c r="F46" s="624"/>
      <c r="G46" s="609"/>
      <c r="H46" s="609"/>
      <c r="I46" s="332"/>
      <c r="J46" s="333"/>
      <c r="K46" s="334"/>
      <c r="L46" s="335"/>
      <c r="M46" s="341"/>
      <c r="N46" s="264"/>
      <c r="O46" s="343"/>
    </row>
    <row r="47" spans="1:15" x14ac:dyDescent="0.25">
      <c r="A47" s="275"/>
      <c r="B47" s="554"/>
      <c r="C47" s="274"/>
      <c r="D47" s="330"/>
      <c r="E47" s="330"/>
      <c r="F47" s="330"/>
      <c r="G47" s="331"/>
      <c r="H47" s="331"/>
      <c r="I47" s="271"/>
      <c r="J47" s="295"/>
      <c r="K47" s="273"/>
      <c r="L47" s="272"/>
      <c r="M47" s="271"/>
      <c r="O47" s="506"/>
    </row>
    <row r="48" spans="1:15" x14ac:dyDescent="0.25">
      <c r="A48" s="610" t="s">
        <v>106</v>
      </c>
      <c r="B48" s="613" t="str">
        <f>B27</f>
        <v>Amprion GmbH</v>
      </c>
      <c r="C48" s="616"/>
      <c r="D48" s="619" t="str">
        <f>IFERROR(VLOOKUP($C48,'+'!$C$39:$E$50,2,FALSE),"")</f>
        <v/>
      </c>
      <c r="E48" s="619" t="str">
        <f>IFERROR(VLOOKUP($C48,'+'!$C$39:$E$50,3,FALSE),"")</f>
        <v/>
      </c>
      <c r="F48" s="622">
        <v>12</v>
      </c>
      <c r="G48" s="607">
        <v>62940</v>
      </c>
      <c r="H48" s="625" t="str">
        <f>IFERROR((G48*E48)/(12)*F48,"")</f>
        <v/>
      </c>
      <c r="I48" s="332"/>
      <c r="J48" s="333"/>
      <c r="K48" s="334"/>
      <c r="L48" s="335"/>
      <c r="M48" s="341"/>
      <c r="N48" s="264"/>
      <c r="O48" s="264"/>
    </row>
    <row r="49" spans="1:15" x14ac:dyDescent="0.25">
      <c r="A49" s="611"/>
      <c r="B49" s="614"/>
      <c r="C49" s="617"/>
      <c r="D49" s="620"/>
      <c r="E49" s="620"/>
      <c r="F49" s="623"/>
      <c r="G49" s="608"/>
      <c r="H49" s="626"/>
      <c r="I49" s="332"/>
      <c r="J49" s="333"/>
      <c r="K49" s="334"/>
      <c r="L49" s="335"/>
      <c r="M49" s="341"/>
      <c r="N49" s="264"/>
      <c r="O49" s="264"/>
    </row>
    <row r="50" spans="1:15" x14ac:dyDescent="0.25">
      <c r="A50" s="611"/>
      <c r="B50" s="614"/>
      <c r="C50" s="617"/>
      <c r="D50" s="620"/>
      <c r="E50" s="620"/>
      <c r="F50" s="623"/>
      <c r="G50" s="608"/>
      <c r="H50" s="626"/>
      <c r="I50" s="332"/>
      <c r="J50" s="333"/>
      <c r="K50" s="334"/>
      <c r="L50" s="335"/>
      <c r="M50" s="341"/>
      <c r="N50" s="264"/>
      <c r="O50" s="264"/>
    </row>
    <row r="51" spans="1:15" x14ac:dyDescent="0.25">
      <c r="A51" s="611"/>
      <c r="B51" s="614"/>
      <c r="C51" s="617"/>
      <c r="D51" s="620"/>
      <c r="E51" s="620"/>
      <c r="F51" s="623"/>
      <c r="G51" s="608"/>
      <c r="H51" s="626"/>
      <c r="I51" s="332"/>
      <c r="J51" s="333"/>
      <c r="K51" s="334"/>
      <c r="L51" s="335"/>
      <c r="M51" s="341"/>
      <c r="N51" s="264"/>
      <c r="O51" s="264"/>
    </row>
    <row r="52" spans="1:15" x14ac:dyDescent="0.25">
      <c r="A52" s="611"/>
      <c r="B52" s="614"/>
      <c r="C52" s="617"/>
      <c r="D52" s="620"/>
      <c r="E52" s="620"/>
      <c r="F52" s="623"/>
      <c r="G52" s="608"/>
      <c r="H52" s="626"/>
      <c r="I52" s="332"/>
      <c r="J52" s="333"/>
      <c r="K52" s="334"/>
      <c r="L52" s="335"/>
      <c r="M52" s="341"/>
      <c r="N52" s="264"/>
      <c r="O52" s="264"/>
    </row>
    <row r="53" spans="1:15" x14ac:dyDescent="0.25">
      <c r="A53" s="611"/>
      <c r="B53" s="614"/>
      <c r="C53" s="617"/>
      <c r="D53" s="620"/>
      <c r="E53" s="620"/>
      <c r="F53" s="623"/>
      <c r="G53" s="608"/>
      <c r="H53" s="626"/>
      <c r="I53" s="332"/>
      <c r="J53" s="333"/>
      <c r="K53" s="334"/>
      <c r="L53" s="335"/>
      <c r="M53" s="341"/>
      <c r="N53" s="264"/>
      <c r="O53" s="264"/>
    </row>
    <row r="54" spans="1:15" x14ac:dyDescent="0.25">
      <c r="A54" s="611"/>
      <c r="B54" s="614"/>
      <c r="C54" s="617"/>
      <c r="D54" s="620"/>
      <c r="E54" s="620"/>
      <c r="F54" s="623"/>
      <c r="G54" s="608"/>
      <c r="H54" s="626"/>
      <c r="I54" s="332"/>
      <c r="J54" s="333"/>
      <c r="K54" s="334"/>
      <c r="L54" s="335"/>
      <c r="M54" s="341"/>
      <c r="N54" s="264"/>
      <c r="O54" s="264"/>
    </row>
    <row r="55" spans="1:15" x14ac:dyDescent="0.25">
      <c r="A55" s="611"/>
      <c r="B55" s="614"/>
      <c r="C55" s="617"/>
      <c r="D55" s="620"/>
      <c r="E55" s="620"/>
      <c r="F55" s="623"/>
      <c r="G55" s="608"/>
      <c r="H55" s="626"/>
      <c r="I55" s="332"/>
      <c r="J55" s="333"/>
      <c r="K55" s="334"/>
      <c r="L55" s="335"/>
      <c r="M55" s="341"/>
      <c r="N55" s="264"/>
      <c r="O55" s="264"/>
    </row>
    <row r="56" spans="1:15" x14ac:dyDescent="0.25">
      <c r="A56" s="611"/>
      <c r="B56" s="614"/>
      <c r="C56" s="617"/>
      <c r="D56" s="620"/>
      <c r="E56" s="620"/>
      <c r="F56" s="623"/>
      <c r="G56" s="608"/>
      <c r="H56" s="626"/>
      <c r="I56" s="332"/>
      <c r="J56" s="333"/>
      <c r="K56" s="334"/>
      <c r="L56" s="335"/>
      <c r="M56" s="341"/>
      <c r="N56" s="264"/>
      <c r="O56" s="264"/>
    </row>
    <row r="57" spans="1:15" x14ac:dyDescent="0.25">
      <c r="A57" s="611"/>
      <c r="B57" s="614"/>
      <c r="C57" s="617"/>
      <c r="D57" s="620"/>
      <c r="E57" s="620"/>
      <c r="F57" s="623"/>
      <c r="G57" s="608"/>
      <c r="H57" s="626"/>
      <c r="I57" s="332"/>
      <c r="J57" s="333"/>
      <c r="K57" s="334"/>
      <c r="L57" s="335"/>
      <c r="M57" s="341"/>
      <c r="N57" s="264"/>
      <c r="O57" s="264"/>
    </row>
    <row r="58" spans="1:15" x14ac:dyDescent="0.25">
      <c r="A58" s="611"/>
      <c r="B58" s="614"/>
      <c r="C58" s="617"/>
      <c r="D58" s="620"/>
      <c r="E58" s="620"/>
      <c r="F58" s="623"/>
      <c r="G58" s="608"/>
      <c r="H58" s="626"/>
      <c r="I58" s="332"/>
      <c r="J58" s="333"/>
      <c r="K58" s="334"/>
      <c r="L58" s="335"/>
      <c r="M58" s="341"/>
      <c r="N58" s="264"/>
      <c r="O58" s="264"/>
    </row>
    <row r="59" spans="1:15" x14ac:dyDescent="0.25">
      <c r="A59" s="611"/>
      <c r="B59" s="614"/>
      <c r="C59" s="617"/>
      <c r="D59" s="620"/>
      <c r="E59" s="620"/>
      <c r="F59" s="623"/>
      <c r="G59" s="608"/>
      <c r="H59" s="626"/>
      <c r="I59" s="332"/>
      <c r="J59" s="333"/>
      <c r="K59" s="334"/>
      <c r="L59" s="335"/>
      <c r="M59" s="341"/>
      <c r="N59" s="264"/>
      <c r="O59" s="264"/>
    </row>
    <row r="60" spans="1:15" x14ac:dyDescent="0.25">
      <c r="A60" s="611"/>
      <c r="B60" s="614"/>
      <c r="C60" s="617"/>
      <c r="D60" s="620"/>
      <c r="E60" s="620"/>
      <c r="F60" s="623"/>
      <c r="G60" s="608"/>
      <c r="H60" s="626"/>
      <c r="I60" s="332"/>
      <c r="J60" s="333"/>
      <c r="K60" s="334"/>
      <c r="L60" s="335"/>
      <c r="M60" s="341"/>
      <c r="N60" s="264"/>
      <c r="O60" s="264"/>
    </row>
    <row r="61" spans="1:15" x14ac:dyDescent="0.25">
      <c r="A61" s="611"/>
      <c r="B61" s="614"/>
      <c r="C61" s="617"/>
      <c r="D61" s="620"/>
      <c r="E61" s="620"/>
      <c r="F61" s="623"/>
      <c r="G61" s="608"/>
      <c r="H61" s="626"/>
      <c r="I61" s="332"/>
      <c r="J61" s="333"/>
      <c r="K61" s="334"/>
      <c r="L61" s="335"/>
      <c r="M61" s="341"/>
      <c r="N61" s="264"/>
      <c r="O61" s="264"/>
    </row>
    <row r="62" spans="1:15" x14ac:dyDescent="0.25">
      <c r="A62" s="611"/>
      <c r="B62" s="614"/>
      <c r="C62" s="617"/>
      <c r="D62" s="620"/>
      <c r="E62" s="620"/>
      <c r="F62" s="623"/>
      <c r="G62" s="608"/>
      <c r="H62" s="626"/>
      <c r="I62" s="332"/>
      <c r="J62" s="333"/>
      <c r="K62" s="334"/>
      <c r="L62" s="335"/>
      <c r="M62" s="341"/>
      <c r="N62" s="264"/>
      <c r="O62" s="264"/>
    </row>
    <row r="63" spans="1:15" x14ac:dyDescent="0.25">
      <c r="A63" s="611"/>
      <c r="B63" s="614"/>
      <c r="C63" s="617"/>
      <c r="D63" s="620"/>
      <c r="E63" s="620"/>
      <c r="F63" s="623"/>
      <c r="G63" s="608"/>
      <c r="H63" s="626"/>
      <c r="I63" s="332"/>
      <c r="J63" s="333"/>
      <c r="K63" s="334"/>
      <c r="L63" s="335"/>
      <c r="M63" s="341"/>
      <c r="N63" s="264"/>
      <c r="O63" s="264"/>
    </row>
    <row r="64" spans="1:15" x14ac:dyDescent="0.25">
      <c r="A64" s="611"/>
      <c r="B64" s="614"/>
      <c r="C64" s="617"/>
      <c r="D64" s="620"/>
      <c r="E64" s="620"/>
      <c r="F64" s="623"/>
      <c r="G64" s="608"/>
      <c r="H64" s="626"/>
      <c r="I64" s="332"/>
      <c r="J64" s="333"/>
      <c r="K64" s="334"/>
      <c r="L64" s="335"/>
      <c r="M64" s="341"/>
      <c r="N64" s="264"/>
      <c r="O64" s="264"/>
    </row>
    <row r="65" spans="1:15" x14ac:dyDescent="0.25">
      <c r="A65" s="611"/>
      <c r="B65" s="614"/>
      <c r="C65" s="617"/>
      <c r="D65" s="620"/>
      <c r="E65" s="620"/>
      <c r="F65" s="623"/>
      <c r="G65" s="608"/>
      <c r="H65" s="626"/>
      <c r="I65" s="332"/>
      <c r="J65" s="333"/>
      <c r="K65" s="334"/>
      <c r="L65" s="335"/>
      <c r="M65" s="341"/>
      <c r="N65" s="264"/>
      <c r="O65" s="264"/>
    </row>
    <row r="66" spans="1:15" x14ac:dyDescent="0.25">
      <c r="A66" s="611"/>
      <c r="B66" s="614"/>
      <c r="C66" s="617"/>
      <c r="D66" s="620"/>
      <c r="E66" s="620"/>
      <c r="F66" s="623"/>
      <c r="G66" s="608"/>
      <c r="H66" s="626"/>
      <c r="I66" s="332"/>
      <c r="J66" s="333"/>
      <c r="K66" s="334"/>
      <c r="L66" s="335"/>
      <c r="M66" s="341"/>
      <c r="N66" s="264"/>
      <c r="O66" s="264"/>
    </row>
    <row r="67" spans="1:15" x14ac:dyDescent="0.25">
      <c r="A67" s="612"/>
      <c r="B67" s="615"/>
      <c r="C67" s="618"/>
      <c r="D67" s="621"/>
      <c r="E67" s="621"/>
      <c r="F67" s="624"/>
      <c r="G67" s="609"/>
      <c r="H67" s="627"/>
      <c r="I67" s="332"/>
      <c r="J67" s="333"/>
      <c r="K67" s="334"/>
      <c r="L67" s="335"/>
      <c r="M67" s="341"/>
      <c r="N67" s="264"/>
      <c r="O67" s="264"/>
    </row>
    <row r="68" spans="1:15" x14ac:dyDescent="0.25">
      <c r="A68" s="275"/>
      <c r="B68" s="554"/>
      <c r="C68" s="274"/>
      <c r="D68" s="330"/>
      <c r="E68" s="330"/>
      <c r="F68" s="330"/>
      <c r="G68" s="331"/>
      <c r="H68" s="331"/>
      <c r="I68" s="271"/>
      <c r="J68" s="295"/>
      <c r="K68" s="273"/>
      <c r="L68" s="272"/>
      <c r="M68" s="271"/>
      <c r="O68" s="506"/>
    </row>
    <row r="69" spans="1:15" x14ac:dyDescent="0.25">
      <c r="A69" s="610" t="s">
        <v>105</v>
      </c>
      <c r="B69" s="613" t="str">
        <f>B48</f>
        <v>Amprion GmbH</v>
      </c>
      <c r="C69" s="616"/>
      <c r="D69" s="619" t="str">
        <f>IFERROR(VLOOKUP($C69,'+'!$C$39:$E$50,2,FALSE),"")</f>
        <v/>
      </c>
      <c r="E69" s="619" t="str">
        <f>IFERROR(VLOOKUP($C69,'+'!$C$39:$E$50,3,FALSE),"")</f>
        <v/>
      </c>
      <c r="F69" s="622">
        <v>12</v>
      </c>
      <c r="G69" s="607">
        <v>62940</v>
      </c>
      <c r="H69" s="625" t="str">
        <f>IFERROR((G69*E69)/(12)*F69,"")</f>
        <v/>
      </c>
      <c r="I69" s="332"/>
      <c r="J69" s="333"/>
      <c r="K69" s="334"/>
      <c r="L69" s="335"/>
      <c r="M69" s="341"/>
      <c r="N69" s="264"/>
      <c r="O69" s="264"/>
    </row>
    <row r="70" spans="1:15" x14ac:dyDescent="0.25">
      <c r="A70" s="611"/>
      <c r="B70" s="614"/>
      <c r="C70" s="617"/>
      <c r="D70" s="620"/>
      <c r="E70" s="620"/>
      <c r="F70" s="623"/>
      <c r="G70" s="608"/>
      <c r="H70" s="626"/>
      <c r="I70" s="332"/>
      <c r="J70" s="333"/>
      <c r="K70" s="334"/>
      <c r="L70" s="335"/>
      <c r="M70" s="341"/>
      <c r="N70" s="264"/>
      <c r="O70" s="264"/>
    </row>
    <row r="71" spans="1:15" x14ac:dyDescent="0.25">
      <c r="A71" s="611"/>
      <c r="B71" s="614"/>
      <c r="C71" s="617"/>
      <c r="D71" s="620"/>
      <c r="E71" s="620"/>
      <c r="F71" s="623"/>
      <c r="G71" s="608"/>
      <c r="H71" s="626"/>
      <c r="I71" s="332"/>
      <c r="J71" s="333"/>
      <c r="K71" s="334"/>
      <c r="L71" s="335"/>
      <c r="M71" s="341"/>
      <c r="N71" s="264"/>
      <c r="O71" s="264"/>
    </row>
    <row r="72" spans="1:15" x14ac:dyDescent="0.25">
      <c r="A72" s="611"/>
      <c r="B72" s="614"/>
      <c r="C72" s="617"/>
      <c r="D72" s="620"/>
      <c r="E72" s="620"/>
      <c r="F72" s="623"/>
      <c r="G72" s="608"/>
      <c r="H72" s="626"/>
      <c r="I72" s="332"/>
      <c r="J72" s="333"/>
      <c r="K72" s="334"/>
      <c r="L72" s="335"/>
      <c r="M72" s="341"/>
      <c r="N72" s="264"/>
      <c r="O72" s="264"/>
    </row>
    <row r="73" spans="1:15" x14ac:dyDescent="0.25">
      <c r="A73" s="611"/>
      <c r="B73" s="614"/>
      <c r="C73" s="617"/>
      <c r="D73" s="620"/>
      <c r="E73" s="620"/>
      <c r="F73" s="623"/>
      <c r="G73" s="608"/>
      <c r="H73" s="626"/>
      <c r="I73" s="332"/>
      <c r="J73" s="333"/>
      <c r="K73" s="334"/>
      <c r="L73" s="335"/>
      <c r="M73" s="341"/>
      <c r="N73" s="264"/>
      <c r="O73" s="264"/>
    </row>
    <row r="74" spans="1:15" x14ac:dyDescent="0.25">
      <c r="A74" s="611"/>
      <c r="B74" s="614"/>
      <c r="C74" s="617"/>
      <c r="D74" s="620"/>
      <c r="E74" s="620"/>
      <c r="F74" s="623"/>
      <c r="G74" s="608"/>
      <c r="H74" s="626"/>
      <c r="I74" s="332"/>
      <c r="J74" s="333"/>
      <c r="K74" s="334"/>
      <c r="L74" s="335"/>
      <c r="M74" s="341"/>
      <c r="N74" s="264"/>
      <c r="O74" s="264"/>
    </row>
    <row r="75" spans="1:15" x14ac:dyDescent="0.25">
      <c r="A75" s="611"/>
      <c r="B75" s="614"/>
      <c r="C75" s="617"/>
      <c r="D75" s="620"/>
      <c r="E75" s="620"/>
      <c r="F75" s="623"/>
      <c r="G75" s="608"/>
      <c r="H75" s="626"/>
      <c r="I75" s="332"/>
      <c r="J75" s="333"/>
      <c r="K75" s="334"/>
      <c r="L75" s="335"/>
      <c r="M75" s="341"/>
      <c r="N75" s="264"/>
      <c r="O75" s="264"/>
    </row>
    <row r="76" spans="1:15" x14ac:dyDescent="0.25">
      <c r="A76" s="611"/>
      <c r="B76" s="614"/>
      <c r="C76" s="617"/>
      <c r="D76" s="620"/>
      <c r="E76" s="620"/>
      <c r="F76" s="623"/>
      <c r="G76" s="608"/>
      <c r="H76" s="626"/>
      <c r="I76" s="332"/>
      <c r="J76" s="333"/>
      <c r="K76" s="334"/>
      <c r="L76" s="335"/>
      <c r="M76" s="341"/>
      <c r="N76" s="264"/>
      <c r="O76" s="264"/>
    </row>
    <row r="77" spans="1:15" x14ac:dyDescent="0.25">
      <c r="A77" s="611"/>
      <c r="B77" s="614"/>
      <c r="C77" s="617"/>
      <c r="D77" s="620"/>
      <c r="E77" s="620"/>
      <c r="F77" s="623"/>
      <c r="G77" s="608"/>
      <c r="H77" s="626"/>
      <c r="I77" s="332"/>
      <c r="J77" s="333"/>
      <c r="K77" s="334"/>
      <c r="L77" s="335"/>
      <c r="M77" s="341"/>
      <c r="N77" s="264"/>
      <c r="O77" s="264"/>
    </row>
    <row r="78" spans="1:15" x14ac:dyDescent="0.25">
      <c r="A78" s="611"/>
      <c r="B78" s="614"/>
      <c r="C78" s="617"/>
      <c r="D78" s="620"/>
      <c r="E78" s="620"/>
      <c r="F78" s="623"/>
      <c r="G78" s="608"/>
      <c r="H78" s="626"/>
      <c r="I78" s="332"/>
      <c r="J78" s="333"/>
      <c r="K78" s="334"/>
      <c r="L78" s="335"/>
      <c r="M78" s="341"/>
      <c r="N78" s="264"/>
      <c r="O78" s="264"/>
    </row>
    <row r="79" spans="1:15" x14ac:dyDescent="0.25">
      <c r="A79" s="611"/>
      <c r="B79" s="614"/>
      <c r="C79" s="617"/>
      <c r="D79" s="620"/>
      <c r="E79" s="620"/>
      <c r="F79" s="623"/>
      <c r="G79" s="608"/>
      <c r="H79" s="626"/>
      <c r="I79" s="332"/>
      <c r="J79" s="333"/>
      <c r="K79" s="334"/>
      <c r="L79" s="335"/>
      <c r="M79" s="341"/>
      <c r="N79" s="264"/>
      <c r="O79" s="264"/>
    </row>
    <row r="80" spans="1:15" x14ac:dyDescent="0.25">
      <c r="A80" s="611"/>
      <c r="B80" s="614"/>
      <c r="C80" s="617"/>
      <c r="D80" s="620"/>
      <c r="E80" s="620"/>
      <c r="F80" s="623"/>
      <c r="G80" s="608"/>
      <c r="H80" s="626"/>
      <c r="I80" s="332"/>
      <c r="J80" s="333"/>
      <c r="K80" s="334"/>
      <c r="L80" s="335"/>
      <c r="M80" s="341"/>
      <c r="N80" s="264"/>
      <c r="O80" s="264"/>
    </row>
    <row r="81" spans="1:15" x14ac:dyDescent="0.25">
      <c r="A81" s="611"/>
      <c r="B81" s="614"/>
      <c r="C81" s="617"/>
      <c r="D81" s="620"/>
      <c r="E81" s="620"/>
      <c r="F81" s="623"/>
      <c r="G81" s="608"/>
      <c r="H81" s="626"/>
      <c r="I81" s="332"/>
      <c r="J81" s="333"/>
      <c r="K81" s="334"/>
      <c r="L81" s="335"/>
      <c r="M81" s="341"/>
      <c r="N81" s="264"/>
      <c r="O81" s="264"/>
    </row>
    <row r="82" spans="1:15" x14ac:dyDescent="0.25">
      <c r="A82" s="611"/>
      <c r="B82" s="614"/>
      <c r="C82" s="617"/>
      <c r="D82" s="620"/>
      <c r="E82" s="620"/>
      <c r="F82" s="623"/>
      <c r="G82" s="608"/>
      <c r="H82" s="626"/>
      <c r="I82" s="332"/>
      <c r="J82" s="333"/>
      <c r="K82" s="334"/>
      <c r="L82" s="335"/>
      <c r="M82" s="341"/>
      <c r="N82" s="264"/>
      <c r="O82" s="264"/>
    </row>
    <row r="83" spans="1:15" x14ac:dyDescent="0.25">
      <c r="A83" s="611"/>
      <c r="B83" s="614"/>
      <c r="C83" s="617"/>
      <c r="D83" s="620"/>
      <c r="E83" s="620"/>
      <c r="F83" s="623"/>
      <c r="G83" s="608"/>
      <c r="H83" s="626"/>
      <c r="I83" s="332"/>
      <c r="J83" s="333"/>
      <c r="K83" s="334"/>
      <c r="L83" s="335"/>
      <c r="M83" s="341"/>
      <c r="N83" s="264"/>
      <c r="O83" s="264"/>
    </row>
    <row r="84" spans="1:15" x14ac:dyDescent="0.25">
      <c r="A84" s="611"/>
      <c r="B84" s="614"/>
      <c r="C84" s="617"/>
      <c r="D84" s="620"/>
      <c r="E84" s="620"/>
      <c r="F84" s="623"/>
      <c r="G84" s="608"/>
      <c r="H84" s="626"/>
      <c r="I84" s="332"/>
      <c r="J84" s="333"/>
      <c r="K84" s="334"/>
      <c r="L84" s="335"/>
      <c r="M84" s="341"/>
      <c r="N84" s="264"/>
      <c r="O84" s="264"/>
    </row>
    <row r="85" spans="1:15" x14ac:dyDescent="0.25">
      <c r="A85" s="611"/>
      <c r="B85" s="614"/>
      <c r="C85" s="617"/>
      <c r="D85" s="620"/>
      <c r="E85" s="620"/>
      <c r="F85" s="623"/>
      <c r="G85" s="608"/>
      <c r="H85" s="626"/>
      <c r="I85" s="332"/>
      <c r="J85" s="333"/>
      <c r="K85" s="334"/>
      <c r="L85" s="335"/>
      <c r="M85" s="341"/>
      <c r="N85" s="264"/>
      <c r="O85" s="264"/>
    </row>
    <row r="86" spans="1:15" x14ac:dyDescent="0.25">
      <c r="A86" s="611"/>
      <c r="B86" s="614"/>
      <c r="C86" s="617"/>
      <c r="D86" s="620"/>
      <c r="E86" s="620"/>
      <c r="F86" s="623"/>
      <c r="G86" s="608"/>
      <c r="H86" s="626"/>
      <c r="I86" s="332"/>
      <c r="J86" s="333"/>
      <c r="K86" s="334"/>
      <c r="L86" s="335"/>
      <c r="M86" s="341"/>
      <c r="N86" s="264"/>
      <c r="O86" s="264"/>
    </row>
    <row r="87" spans="1:15" x14ac:dyDescent="0.25">
      <c r="A87" s="611"/>
      <c r="B87" s="614"/>
      <c r="C87" s="617"/>
      <c r="D87" s="620"/>
      <c r="E87" s="620"/>
      <c r="F87" s="623"/>
      <c r="G87" s="608"/>
      <c r="H87" s="626"/>
      <c r="I87" s="332"/>
      <c r="J87" s="333"/>
      <c r="K87" s="334"/>
      <c r="L87" s="335"/>
      <c r="M87" s="341"/>
      <c r="N87" s="264"/>
      <c r="O87" s="264"/>
    </row>
    <row r="88" spans="1:15" x14ac:dyDescent="0.25">
      <c r="A88" s="612"/>
      <c r="B88" s="615"/>
      <c r="C88" s="618"/>
      <c r="D88" s="621"/>
      <c r="E88" s="621"/>
      <c r="F88" s="624"/>
      <c r="G88" s="609"/>
      <c r="H88" s="627"/>
      <c r="I88" s="332"/>
      <c r="J88" s="333"/>
      <c r="K88" s="334"/>
      <c r="L88" s="335"/>
      <c r="M88" s="341"/>
      <c r="N88" s="264"/>
      <c r="O88" s="264"/>
    </row>
    <row r="89" spans="1:15" x14ac:dyDescent="0.25">
      <c r="A89" s="275"/>
      <c r="B89" s="554"/>
      <c r="C89" s="274"/>
      <c r="D89" s="330"/>
      <c r="E89" s="330"/>
      <c r="F89" s="330"/>
      <c r="G89" s="331"/>
      <c r="H89" s="331"/>
      <c r="I89" s="271"/>
      <c r="J89" s="295"/>
      <c r="K89" s="273"/>
      <c r="L89" s="272"/>
      <c r="M89" s="271"/>
      <c r="O89" s="506"/>
    </row>
    <row r="90" spans="1:15" x14ac:dyDescent="0.25">
      <c r="A90" s="610" t="s">
        <v>104</v>
      </c>
      <c r="B90" s="613" t="str">
        <f>B69</f>
        <v>Amprion GmbH</v>
      </c>
      <c r="C90" s="616"/>
      <c r="D90" s="619" t="str">
        <f>IFERROR(VLOOKUP($C90,'+'!$C$39:$E$50,2,FALSE),"")</f>
        <v/>
      </c>
      <c r="E90" s="619" t="str">
        <f>IFERROR(VLOOKUP($C90,'+'!$C$39:$E$50,3,FALSE),"")</f>
        <v/>
      </c>
      <c r="F90" s="622">
        <v>12</v>
      </c>
      <c r="G90" s="607">
        <v>62940</v>
      </c>
      <c r="H90" s="625" t="str">
        <f>IFERROR((G90*E90)/(12)*F90,"")</f>
        <v/>
      </c>
      <c r="I90" s="332"/>
      <c r="J90" s="333"/>
      <c r="K90" s="334"/>
      <c r="L90" s="335"/>
      <c r="M90" s="341"/>
      <c r="N90" s="264"/>
      <c r="O90" s="264"/>
    </row>
    <row r="91" spans="1:15" x14ac:dyDescent="0.25">
      <c r="A91" s="611"/>
      <c r="B91" s="614"/>
      <c r="C91" s="617"/>
      <c r="D91" s="620"/>
      <c r="E91" s="620"/>
      <c r="F91" s="623"/>
      <c r="G91" s="608"/>
      <c r="H91" s="626"/>
      <c r="I91" s="332"/>
      <c r="J91" s="333"/>
      <c r="K91" s="334"/>
      <c r="L91" s="335"/>
      <c r="M91" s="341"/>
      <c r="N91" s="264"/>
      <c r="O91" s="264"/>
    </row>
    <row r="92" spans="1:15" x14ac:dyDescent="0.25">
      <c r="A92" s="611"/>
      <c r="B92" s="614"/>
      <c r="C92" s="617"/>
      <c r="D92" s="620"/>
      <c r="E92" s="620"/>
      <c r="F92" s="623"/>
      <c r="G92" s="608"/>
      <c r="H92" s="626"/>
      <c r="I92" s="332"/>
      <c r="J92" s="333"/>
      <c r="K92" s="334"/>
      <c r="L92" s="335"/>
      <c r="M92" s="341"/>
      <c r="N92" s="264"/>
      <c r="O92" s="264"/>
    </row>
    <row r="93" spans="1:15" x14ac:dyDescent="0.25">
      <c r="A93" s="611"/>
      <c r="B93" s="614"/>
      <c r="C93" s="617"/>
      <c r="D93" s="620"/>
      <c r="E93" s="620"/>
      <c r="F93" s="623"/>
      <c r="G93" s="608"/>
      <c r="H93" s="626"/>
      <c r="I93" s="332"/>
      <c r="J93" s="333"/>
      <c r="K93" s="334"/>
      <c r="L93" s="335"/>
      <c r="M93" s="341"/>
      <c r="N93" s="264"/>
      <c r="O93" s="264"/>
    </row>
    <row r="94" spans="1:15" x14ac:dyDescent="0.25">
      <c r="A94" s="611"/>
      <c r="B94" s="614"/>
      <c r="C94" s="617"/>
      <c r="D94" s="620"/>
      <c r="E94" s="620"/>
      <c r="F94" s="623"/>
      <c r="G94" s="608"/>
      <c r="H94" s="626"/>
      <c r="I94" s="332"/>
      <c r="J94" s="333"/>
      <c r="K94" s="334"/>
      <c r="L94" s="335"/>
      <c r="M94" s="341"/>
      <c r="N94" s="264"/>
      <c r="O94" s="264"/>
    </row>
    <row r="95" spans="1:15" x14ac:dyDescent="0.25">
      <c r="A95" s="611"/>
      <c r="B95" s="614"/>
      <c r="C95" s="617"/>
      <c r="D95" s="620"/>
      <c r="E95" s="620"/>
      <c r="F95" s="623"/>
      <c r="G95" s="608"/>
      <c r="H95" s="626"/>
      <c r="I95" s="332"/>
      <c r="J95" s="333"/>
      <c r="K95" s="334"/>
      <c r="L95" s="335"/>
      <c r="M95" s="341"/>
      <c r="N95" s="264"/>
      <c r="O95" s="264"/>
    </row>
    <row r="96" spans="1:15" x14ac:dyDescent="0.25">
      <c r="A96" s="611"/>
      <c r="B96" s="614"/>
      <c r="C96" s="617"/>
      <c r="D96" s="620"/>
      <c r="E96" s="620"/>
      <c r="F96" s="623"/>
      <c r="G96" s="608"/>
      <c r="H96" s="626"/>
      <c r="I96" s="332"/>
      <c r="J96" s="333"/>
      <c r="K96" s="334"/>
      <c r="L96" s="335"/>
      <c r="M96" s="341"/>
      <c r="N96" s="264"/>
      <c r="O96" s="264"/>
    </row>
    <row r="97" spans="1:15" x14ac:dyDescent="0.25">
      <c r="A97" s="611"/>
      <c r="B97" s="614"/>
      <c r="C97" s="617"/>
      <c r="D97" s="620"/>
      <c r="E97" s="620"/>
      <c r="F97" s="623"/>
      <c r="G97" s="608"/>
      <c r="H97" s="626"/>
      <c r="I97" s="332"/>
      <c r="J97" s="333"/>
      <c r="K97" s="334"/>
      <c r="L97" s="335"/>
      <c r="M97" s="341"/>
      <c r="N97" s="264"/>
      <c r="O97" s="264"/>
    </row>
    <row r="98" spans="1:15" x14ac:dyDescent="0.25">
      <c r="A98" s="611"/>
      <c r="B98" s="614"/>
      <c r="C98" s="617"/>
      <c r="D98" s="620"/>
      <c r="E98" s="620"/>
      <c r="F98" s="623"/>
      <c r="G98" s="608"/>
      <c r="H98" s="626"/>
      <c r="I98" s="332"/>
      <c r="J98" s="333"/>
      <c r="K98" s="334"/>
      <c r="L98" s="335"/>
      <c r="M98" s="341"/>
      <c r="N98" s="264"/>
      <c r="O98" s="264"/>
    </row>
    <row r="99" spans="1:15" x14ac:dyDescent="0.25">
      <c r="A99" s="611"/>
      <c r="B99" s="614"/>
      <c r="C99" s="617"/>
      <c r="D99" s="620"/>
      <c r="E99" s="620"/>
      <c r="F99" s="623"/>
      <c r="G99" s="608"/>
      <c r="H99" s="626"/>
      <c r="I99" s="332"/>
      <c r="J99" s="333"/>
      <c r="K99" s="334"/>
      <c r="L99" s="335"/>
      <c r="M99" s="341"/>
      <c r="N99" s="264"/>
      <c r="O99" s="264"/>
    </row>
    <row r="100" spans="1:15" x14ac:dyDescent="0.25">
      <c r="A100" s="611"/>
      <c r="B100" s="614"/>
      <c r="C100" s="617"/>
      <c r="D100" s="620"/>
      <c r="E100" s="620"/>
      <c r="F100" s="623"/>
      <c r="G100" s="608"/>
      <c r="H100" s="626"/>
      <c r="I100" s="332"/>
      <c r="J100" s="333"/>
      <c r="K100" s="334"/>
      <c r="L100" s="335"/>
      <c r="M100" s="341"/>
      <c r="N100" s="264"/>
      <c r="O100" s="264"/>
    </row>
    <row r="101" spans="1:15" x14ac:dyDescent="0.25">
      <c r="A101" s="611"/>
      <c r="B101" s="614"/>
      <c r="C101" s="617"/>
      <c r="D101" s="620"/>
      <c r="E101" s="620"/>
      <c r="F101" s="623"/>
      <c r="G101" s="608"/>
      <c r="H101" s="626"/>
      <c r="I101" s="332"/>
      <c r="J101" s="333"/>
      <c r="K101" s="334"/>
      <c r="L101" s="335"/>
      <c r="M101" s="341"/>
      <c r="N101" s="264"/>
      <c r="O101" s="264"/>
    </row>
    <row r="102" spans="1:15" x14ac:dyDescent="0.25">
      <c r="A102" s="611"/>
      <c r="B102" s="614"/>
      <c r="C102" s="617"/>
      <c r="D102" s="620"/>
      <c r="E102" s="620"/>
      <c r="F102" s="623"/>
      <c r="G102" s="608"/>
      <c r="H102" s="626"/>
      <c r="I102" s="332"/>
      <c r="J102" s="333"/>
      <c r="K102" s="334"/>
      <c r="L102" s="335"/>
      <c r="M102" s="341"/>
      <c r="N102" s="264"/>
      <c r="O102" s="264"/>
    </row>
    <row r="103" spans="1:15" x14ac:dyDescent="0.25">
      <c r="A103" s="611"/>
      <c r="B103" s="614"/>
      <c r="C103" s="617"/>
      <c r="D103" s="620"/>
      <c r="E103" s="620"/>
      <c r="F103" s="623"/>
      <c r="G103" s="608"/>
      <c r="H103" s="626"/>
      <c r="I103" s="332"/>
      <c r="J103" s="333"/>
      <c r="K103" s="334"/>
      <c r="L103" s="335"/>
      <c r="M103" s="341"/>
      <c r="N103" s="264"/>
      <c r="O103" s="264"/>
    </row>
    <row r="104" spans="1:15" x14ac:dyDescent="0.25">
      <c r="A104" s="611"/>
      <c r="B104" s="614"/>
      <c r="C104" s="617"/>
      <c r="D104" s="620"/>
      <c r="E104" s="620"/>
      <c r="F104" s="623"/>
      <c r="G104" s="608"/>
      <c r="H104" s="626"/>
      <c r="I104" s="332"/>
      <c r="J104" s="333"/>
      <c r="K104" s="334"/>
      <c r="L104" s="335"/>
      <c r="M104" s="341"/>
      <c r="N104" s="264"/>
      <c r="O104" s="264"/>
    </row>
    <row r="105" spans="1:15" x14ac:dyDescent="0.25">
      <c r="A105" s="611"/>
      <c r="B105" s="614"/>
      <c r="C105" s="617"/>
      <c r="D105" s="620"/>
      <c r="E105" s="620"/>
      <c r="F105" s="623"/>
      <c r="G105" s="608"/>
      <c r="H105" s="626"/>
      <c r="I105" s="332"/>
      <c r="J105" s="333"/>
      <c r="K105" s="334"/>
      <c r="L105" s="335"/>
      <c r="M105" s="341"/>
      <c r="N105" s="264"/>
      <c r="O105" s="264"/>
    </row>
    <row r="106" spans="1:15" x14ac:dyDescent="0.25">
      <c r="A106" s="611"/>
      <c r="B106" s="614"/>
      <c r="C106" s="617"/>
      <c r="D106" s="620"/>
      <c r="E106" s="620"/>
      <c r="F106" s="623"/>
      <c r="G106" s="608"/>
      <c r="H106" s="626"/>
      <c r="I106" s="332"/>
      <c r="J106" s="333"/>
      <c r="K106" s="334"/>
      <c r="L106" s="335"/>
      <c r="M106" s="341"/>
      <c r="N106" s="264"/>
      <c r="O106" s="264"/>
    </row>
    <row r="107" spans="1:15" x14ac:dyDescent="0.25">
      <c r="A107" s="611"/>
      <c r="B107" s="614"/>
      <c r="C107" s="617"/>
      <c r="D107" s="620"/>
      <c r="E107" s="620"/>
      <c r="F107" s="623"/>
      <c r="G107" s="608"/>
      <c r="H107" s="626"/>
      <c r="I107" s="332"/>
      <c r="J107" s="333"/>
      <c r="K107" s="334"/>
      <c r="L107" s="335"/>
      <c r="M107" s="341"/>
      <c r="N107" s="264"/>
      <c r="O107" s="264"/>
    </row>
    <row r="108" spans="1:15" x14ac:dyDescent="0.25">
      <c r="A108" s="611"/>
      <c r="B108" s="614"/>
      <c r="C108" s="617"/>
      <c r="D108" s="620"/>
      <c r="E108" s="620"/>
      <c r="F108" s="623"/>
      <c r="G108" s="608"/>
      <c r="H108" s="626"/>
      <c r="I108" s="332"/>
      <c r="J108" s="333"/>
      <c r="K108" s="334"/>
      <c r="L108" s="335"/>
      <c r="M108" s="341"/>
      <c r="N108" s="264"/>
      <c r="O108" s="264"/>
    </row>
    <row r="109" spans="1:15" x14ac:dyDescent="0.25">
      <c r="A109" s="612"/>
      <c r="B109" s="615"/>
      <c r="C109" s="618"/>
      <c r="D109" s="621"/>
      <c r="E109" s="621"/>
      <c r="F109" s="624"/>
      <c r="G109" s="609"/>
      <c r="H109" s="627"/>
      <c r="I109" s="332"/>
      <c r="J109" s="333"/>
      <c r="K109" s="334"/>
      <c r="L109" s="335"/>
      <c r="M109" s="341"/>
      <c r="N109" s="264"/>
      <c r="O109" s="264"/>
    </row>
    <row r="110" spans="1:15" x14ac:dyDescent="0.25">
      <c r="A110" s="275"/>
      <c r="B110" s="554"/>
      <c r="C110" s="274"/>
      <c r="D110" s="330"/>
      <c r="E110" s="330"/>
      <c r="F110" s="330"/>
      <c r="G110" s="331"/>
      <c r="H110" s="331"/>
      <c r="I110" s="271"/>
      <c r="J110" s="295"/>
      <c r="K110" s="273"/>
      <c r="L110" s="272"/>
      <c r="M110" s="271"/>
      <c r="O110" s="506"/>
    </row>
    <row r="111" spans="1:15" x14ac:dyDescent="0.25">
      <c r="A111" s="610" t="s">
        <v>103</v>
      </c>
      <c r="B111" s="613" t="str">
        <f>B90</f>
        <v>Amprion GmbH</v>
      </c>
      <c r="C111" s="616"/>
      <c r="D111" s="619" t="str">
        <f>IFERROR(VLOOKUP($C111,'+'!$C$39:$E$50,2,FALSE),"")</f>
        <v/>
      </c>
      <c r="E111" s="619" t="str">
        <f>IFERROR(VLOOKUP($C111,'+'!$C$39:$E$50,3,FALSE),"")</f>
        <v/>
      </c>
      <c r="F111" s="622">
        <v>12</v>
      </c>
      <c r="G111" s="607">
        <v>62940</v>
      </c>
      <c r="H111" s="625" t="str">
        <f>IFERROR((G111*E111)/(12)*F111,"")</f>
        <v/>
      </c>
      <c r="I111" s="332"/>
      <c r="J111" s="333"/>
      <c r="K111" s="334"/>
      <c r="L111" s="335"/>
      <c r="M111" s="341"/>
      <c r="N111" s="264"/>
      <c r="O111" s="264"/>
    </row>
    <row r="112" spans="1:15" x14ac:dyDescent="0.25">
      <c r="A112" s="611"/>
      <c r="B112" s="614"/>
      <c r="C112" s="617"/>
      <c r="D112" s="620"/>
      <c r="E112" s="620"/>
      <c r="F112" s="623"/>
      <c r="G112" s="608"/>
      <c r="H112" s="626"/>
      <c r="I112" s="332"/>
      <c r="J112" s="333"/>
      <c r="K112" s="334"/>
      <c r="L112" s="335"/>
      <c r="M112" s="341"/>
      <c r="N112" s="264"/>
      <c r="O112" s="264"/>
    </row>
    <row r="113" spans="1:15" x14ac:dyDescent="0.25">
      <c r="A113" s="611"/>
      <c r="B113" s="614"/>
      <c r="C113" s="617"/>
      <c r="D113" s="620"/>
      <c r="E113" s="620"/>
      <c r="F113" s="623"/>
      <c r="G113" s="608"/>
      <c r="H113" s="626"/>
      <c r="I113" s="332"/>
      <c r="J113" s="333"/>
      <c r="K113" s="334"/>
      <c r="L113" s="335"/>
      <c r="M113" s="341"/>
      <c r="N113" s="264"/>
      <c r="O113" s="264"/>
    </row>
    <row r="114" spans="1:15" x14ac:dyDescent="0.25">
      <c r="A114" s="611"/>
      <c r="B114" s="614"/>
      <c r="C114" s="617"/>
      <c r="D114" s="620"/>
      <c r="E114" s="620"/>
      <c r="F114" s="623"/>
      <c r="G114" s="608"/>
      <c r="H114" s="626"/>
      <c r="I114" s="332"/>
      <c r="J114" s="333"/>
      <c r="K114" s="334"/>
      <c r="L114" s="335"/>
      <c r="M114" s="341"/>
      <c r="N114" s="264"/>
      <c r="O114" s="264"/>
    </row>
    <row r="115" spans="1:15" x14ac:dyDescent="0.25">
      <c r="A115" s="611"/>
      <c r="B115" s="614"/>
      <c r="C115" s="617"/>
      <c r="D115" s="620"/>
      <c r="E115" s="620"/>
      <c r="F115" s="623"/>
      <c r="G115" s="608"/>
      <c r="H115" s="626"/>
      <c r="I115" s="332"/>
      <c r="J115" s="333"/>
      <c r="K115" s="334"/>
      <c r="L115" s="335"/>
      <c r="M115" s="341"/>
      <c r="N115" s="264"/>
      <c r="O115" s="264"/>
    </row>
    <row r="116" spans="1:15" x14ac:dyDescent="0.25">
      <c r="A116" s="611"/>
      <c r="B116" s="614"/>
      <c r="C116" s="617"/>
      <c r="D116" s="620"/>
      <c r="E116" s="620"/>
      <c r="F116" s="623"/>
      <c r="G116" s="608"/>
      <c r="H116" s="626"/>
      <c r="I116" s="332"/>
      <c r="J116" s="333"/>
      <c r="K116" s="334"/>
      <c r="L116" s="335"/>
      <c r="M116" s="341"/>
      <c r="N116" s="264"/>
      <c r="O116" s="264"/>
    </row>
    <row r="117" spans="1:15" x14ac:dyDescent="0.25">
      <c r="A117" s="611"/>
      <c r="B117" s="614"/>
      <c r="C117" s="617"/>
      <c r="D117" s="620"/>
      <c r="E117" s="620"/>
      <c r="F117" s="623"/>
      <c r="G117" s="608"/>
      <c r="H117" s="626"/>
      <c r="I117" s="332"/>
      <c r="J117" s="333"/>
      <c r="K117" s="334"/>
      <c r="L117" s="335"/>
      <c r="M117" s="341"/>
      <c r="N117" s="264"/>
      <c r="O117" s="264"/>
    </row>
    <row r="118" spans="1:15" x14ac:dyDescent="0.25">
      <c r="A118" s="611"/>
      <c r="B118" s="614"/>
      <c r="C118" s="617"/>
      <c r="D118" s="620"/>
      <c r="E118" s="620"/>
      <c r="F118" s="623"/>
      <c r="G118" s="608"/>
      <c r="H118" s="626"/>
      <c r="I118" s="332"/>
      <c r="J118" s="333"/>
      <c r="K118" s="334"/>
      <c r="L118" s="335"/>
      <c r="M118" s="341"/>
      <c r="N118" s="264"/>
      <c r="O118" s="264"/>
    </row>
    <row r="119" spans="1:15" x14ac:dyDescent="0.25">
      <c r="A119" s="611"/>
      <c r="B119" s="614"/>
      <c r="C119" s="617"/>
      <c r="D119" s="620"/>
      <c r="E119" s="620"/>
      <c r="F119" s="623"/>
      <c r="G119" s="608"/>
      <c r="H119" s="626"/>
      <c r="I119" s="332"/>
      <c r="J119" s="333"/>
      <c r="K119" s="334"/>
      <c r="L119" s="335"/>
      <c r="M119" s="341"/>
      <c r="N119" s="264"/>
      <c r="O119" s="264"/>
    </row>
    <row r="120" spans="1:15" x14ac:dyDescent="0.25">
      <c r="A120" s="611"/>
      <c r="B120" s="614"/>
      <c r="C120" s="617"/>
      <c r="D120" s="620"/>
      <c r="E120" s="620"/>
      <c r="F120" s="623"/>
      <c r="G120" s="608"/>
      <c r="H120" s="626"/>
      <c r="I120" s="332"/>
      <c r="J120" s="333"/>
      <c r="K120" s="334"/>
      <c r="L120" s="335"/>
      <c r="M120" s="341"/>
      <c r="N120" s="264"/>
      <c r="O120" s="264"/>
    </row>
    <row r="121" spans="1:15" x14ac:dyDescent="0.25">
      <c r="A121" s="611"/>
      <c r="B121" s="614"/>
      <c r="C121" s="617"/>
      <c r="D121" s="620"/>
      <c r="E121" s="620"/>
      <c r="F121" s="623"/>
      <c r="G121" s="608"/>
      <c r="H121" s="626"/>
      <c r="I121" s="332"/>
      <c r="J121" s="333"/>
      <c r="K121" s="334"/>
      <c r="L121" s="335"/>
      <c r="M121" s="341"/>
      <c r="N121" s="264"/>
      <c r="O121" s="264"/>
    </row>
    <row r="122" spans="1:15" x14ac:dyDescent="0.25">
      <c r="A122" s="611"/>
      <c r="B122" s="614"/>
      <c r="C122" s="617"/>
      <c r="D122" s="620"/>
      <c r="E122" s="620"/>
      <c r="F122" s="623"/>
      <c r="G122" s="608"/>
      <c r="H122" s="626"/>
      <c r="I122" s="332"/>
      <c r="J122" s="333"/>
      <c r="K122" s="334"/>
      <c r="L122" s="335"/>
      <c r="M122" s="341"/>
      <c r="N122" s="264"/>
      <c r="O122" s="264"/>
    </row>
    <row r="123" spans="1:15" x14ac:dyDescent="0.25">
      <c r="A123" s="611"/>
      <c r="B123" s="614"/>
      <c r="C123" s="617"/>
      <c r="D123" s="620"/>
      <c r="E123" s="620"/>
      <c r="F123" s="623"/>
      <c r="G123" s="608"/>
      <c r="H123" s="626"/>
      <c r="I123" s="332"/>
      <c r="J123" s="333"/>
      <c r="K123" s="334"/>
      <c r="L123" s="335"/>
      <c r="M123" s="341"/>
      <c r="N123" s="264"/>
      <c r="O123" s="264"/>
    </row>
    <row r="124" spans="1:15" x14ac:dyDescent="0.25">
      <c r="A124" s="611"/>
      <c r="B124" s="614"/>
      <c r="C124" s="617"/>
      <c r="D124" s="620"/>
      <c r="E124" s="620"/>
      <c r="F124" s="623"/>
      <c r="G124" s="608"/>
      <c r="H124" s="626"/>
      <c r="I124" s="332"/>
      <c r="J124" s="333"/>
      <c r="K124" s="334"/>
      <c r="L124" s="335"/>
      <c r="M124" s="341"/>
      <c r="N124" s="264"/>
      <c r="O124" s="264"/>
    </row>
    <row r="125" spans="1:15" x14ac:dyDescent="0.25">
      <c r="A125" s="611"/>
      <c r="B125" s="614"/>
      <c r="C125" s="617"/>
      <c r="D125" s="620"/>
      <c r="E125" s="620"/>
      <c r="F125" s="623"/>
      <c r="G125" s="608"/>
      <c r="H125" s="626"/>
      <c r="I125" s="332"/>
      <c r="J125" s="333"/>
      <c r="K125" s="334"/>
      <c r="L125" s="335"/>
      <c r="M125" s="341"/>
      <c r="N125" s="264"/>
      <c r="O125" s="264"/>
    </row>
    <row r="126" spans="1:15" x14ac:dyDescent="0.25">
      <c r="A126" s="611"/>
      <c r="B126" s="614"/>
      <c r="C126" s="617"/>
      <c r="D126" s="620"/>
      <c r="E126" s="620"/>
      <c r="F126" s="623"/>
      <c r="G126" s="608"/>
      <c r="H126" s="626"/>
      <c r="I126" s="332"/>
      <c r="J126" s="333"/>
      <c r="K126" s="334"/>
      <c r="L126" s="335"/>
      <c r="M126" s="341"/>
      <c r="N126" s="264"/>
      <c r="O126" s="264"/>
    </row>
    <row r="127" spans="1:15" x14ac:dyDescent="0.25">
      <c r="A127" s="611"/>
      <c r="B127" s="614"/>
      <c r="C127" s="617"/>
      <c r="D127" s="620"/>
      <c r="E127" s="620"/>
      <c r="F127" s="623"/>
      <c r="G127" s="608"/>
      <c r="H127" s="626"/>
      <c r="I127" s="332"/>
      <c r="J127" s="333"/>
      <c r="K127" s="334"/>
      <c r="L127" s="335"/>
      <c r="M127" s="341"/>
      <c r="N127" s="264"/>
      <c r="O127" s="264"/>
    </row>
    <row r="128" spans="1:15" x14ac:dyDescent="0.25">
      <c r="A128" s="611"/>
      <c r="B128" s="614"/>
      <c r="C128" s="617"/>
      <c r="D128" s="620"/>
      <c r="E128" s="620"/>
      <c r="F128" s="623"/>
      <c r="G128" s="608"/>
      <c r="H128" s="626"/>
      <c r="I128" s="332"/>
      <c r="J128" s="333"/>
      <c r="K128" s="334"/>
      <c r="L128" s="335"/>
      <c r="M128" s="341"/>
      <c r="N128" s="264"/>
      <c r="O128" s="264"/>
    </row>
    <row r="129" spans="1:15" x14ac:dyDescent="0.25">
      <c r="A129" s="611"/>
      <c r="B129" s="614"/>
      <c r="C129" s="617"/>
      <c r="D129" s="620"/>
      <c r="E129" s="620"/>
      <c r="F129" s="623"/>
      <c r="G129" s="608"/>
      <c r="H129" s="626"/>
      <c r="I129" s="332"/>
      <c r="J129" s="333"/>
      <c r="K129" s="334"/>
      <c r="L129" s="335"/>
      <c r="M129" s="341"/>
      <c r="N129" s="264"/>
      <c r="O129" s="264"/>
    </row>
    <row r="130" spans="1:15" x14ac:dyDescent="0.25">
      <c r="A130" s="612"/>
      <c r="B130" s="615"/>
      <c r="C130" s="618"/>
      <c r="D130" s="621"/>
      <c r="E130" s="621"/>
      <c r="F130" s="624"/>
      <c r="G130" s="609"/>
      <c r="H130" s="627"/>
      <c r="I130" s="332"/>
      <c r="J130" s="333"/>
      <c r="K130" s="334"/>
      <c r="L130" s="335"/>
      <c r="M130" s="341"/>
      <c r="N130" s="264"/>
      <c r="O130" s="264"/>
    </row>
    <row r="131" spans="1:15" x14ac:dyDescent="0.25">
      <c r="A131" s="275"/>
      <c r="B131" s="554"/>
      <c r="C131" s="274"/>
      <c r="D131" s="330"/>
      <c r="E131" s="330"/>
      <c r="F131" s="330"/>
      <c r="G131" s="331"/>
      <c r="H131" s="331"/>
      <c r="I131" s="271"/>
      <c r="J131" s="295"/>
      <c r="K131" s="273"/>
      <c r="L131" s="272"/>
      <c r="M131" s="271"/>
      <c r="O131" s="506"/>
    </row>
    <row r="132" spans="1:15" x14ac:dyDescent="0.25">
      <c r="A132" s="610" t="s">
        <v>102</v>
      </c>
      <c r="B132" s="613" t="str">
        <f>B111</f>
        <v>Amprion GmbH</v>
      </c>
      <c r="C132" s="616"/>
      <c r="D132" s="619" t="str">
        <f>IFERROR(VLOOKUP($C132,'+'!$C$39:$E$50,2,FALSE),"")</f>
        <v/>
      </c>
      <c r="E132" s="619" t="str">
        <f>IFERROR(VLOOKUP($C132,'+'!$C$39:$E$50,3,FALSE),"")</f>
        <v/>
      </c>
      <c r="F132" s="622">
        <v>12</v>
      </c>
      <c r="G132" s="607">
        <v>62940</v>
      </c>
      <c r="H132" s="625" t="str">
        <f>IFERROR((G132*E132)/(12)*F132,"")</f>
        <v/>
      </c>
      <c r="I132" s="332"/>
      <c r="J132" s="333"/>
      <c r="K132" s="334"/>
      <c r="L132" s="335"/>
      <c r="M132" s="341"/>
      <c r="N132" s="264"/>
      <c r="O132" s="264"/>
    </row>
    <row r="133" spans="1:15" x14ac:dyDescent="0.25">
      <c r="A133" s="611"/>
      <c r="B133" s="614"/>
      <c r="C133" s="617"/>
      <c r="D133" s="620"/>
      <c r="E133" s="620"/>
      <c r="F133" s="623"/>
      <c r="G133" s="608"/>
      <c r="H133" s="626"/>
      <c r="I133" s="332"/>
      <c r="J133" s="333"/>
      <c r="K133" s="334"/>
      <c r="L133" s="335"/>
      <c r="M133" s="341"/>
      <c r="N133" s="264"/>
      <c r="O133" s="264"/>
    </row>
    <row r="134" spans="1:15" x14ac:dyDescent="0.25">
      <c r="A134" s="611"/>
      <c r="B134" s="614"/>
      <c r="C134" s="617"/>
      <c r="D134" s="620"/>
      <c r="E134" s="620"/>
      <c r="F134" s="623"/>
      <c r="G134" s="608"/>
      <c r="H134" s="626"/>
      <c r="I134" s="332"/>
      <c r="J134" s="333"/>
      <c r="K134" s="334"/>
      <c r="L134" s="335"/>
      <c r="M134" s="341"/>
      <c r="N134" s="264"/>
      <c r="O134" s="264"/>
    </row>
    <row r="135" spans="1:15" x14ac:dyDescent="0.25">
      <c r="A135" s="611"/>
      <c r="B135" s="614"/>
      <c r="C135" s="617"/>
      <c r="D135" s="620"/>
      <c r="E135" s="620"/>
      <c r="F135" s="623"/>
      <c r="G135" s="608"/>
      <c r="H135" s="626"/>
      <c r="I135" s="332"/>
      <c r="J135" s="333"/>
      <c r="K135" s="334"/>
      <c r="L135" s="335"/>
      <c r="M135" s="341"/>
      <c r="N135" s="264"/>
      <c r="O135" s="264"/>
    </row>
    <row r="136" spans="1:15" x14ac:dyDescent="0.25">
      <c r="A136" s="611"/>
      <c r="B136" s="614"/>
      <c r="C136" s="617"/>
      <c r="D136" s="620"/>
      <c r="E136" s="620"/>
      <c r="F136" s="623"/>
      <c r="G136" s="608"/>
      <c r="H136" s="626"/>
      <c r="I136" s="332"/>
      <c r="J136" s="333"/>
      <c r="K136" s="334"/>
      <c r="L136" s="335"/>
      <c r="M136" s="341"/>
      <c r="N136" s="264"/>
      <c r="O136" s="264"/>
    </row>
    <row r="137" spans="1:15" x14ac:dyDescent="0.25">
      <c r="A137" s="611"/>
      <c r="B137" s="614"/>
      <c r="C137" s="617"/>
      <c r="D137" s="620"/>
      <c r="E137" s="620"/>
      <c r="F137" s="623"/>
      <c r="G137" s="608"/>
      <c r="H137" s="626"/>
      <c r="I137" s="332"/>
      <c r="J137" s="333"/>
      <c r="K137" s="334"/>
      <c r="L137" s="335"/>
      <c r="M137" s="341"/>
      <c r="N137" s="264"/>
      <c r="O137" s="264"/>
    </row>
    <row r="138" spans="1:15" x14ac:dyDescent="0.25">
      <c r="A138" s="611"/>
      <c r="B138" s="614"/>
      <c r="C138" s="617"/>
      <c r="D138" s="620"/>
      <c r="E138" s="620"/>
      <c r="F138" s="623"/>
      <c r="G138" s="608"/>
      <c r="H138" s="626"/>
      <c r="I138" s="332"/>
      <c r="J138" s="333"/>
      <c r="K138" s="334"/>
      <c r="L138" s="335"/>
      <c r="M138" s="341"/>
      <c r="N138" s="264"/>
      <c r="O138" s="264"/>
    </row>
    <row r="139" spans="1:15" x14ac:dyDescent="0.25">
      <c r="A139" s="611"/>
      <c r="B139" s="614"/>
      <c r="C139" s="617"/>
      <c r="D139" s="620"/>
      <c r="E139" s="620"/>
      <c r="F139" s="623"/>
      <c r="G139" s="608"/>
      <c r="H139" s="626"/>
      <c r="I139" s="332"/>
      <c r="J139" s="333"/>
      <c r="K139" s="334"/>
      <c r="L139" s="335"/>
      <c r="M139" s="341"/>
      <c r="N139" s="264"/>
      <c r="O139" s="264"/>
    </row>
    <row r="140" spans="1:15" x14ac:dyDescent="0.25">
      <c r="A140" s="611"/>
      <c r="B140" s="614"/>
      <c r="C140" s="617"/>
      <c r="D140" s="620"/>
      <c r="E140" s="620"/>
      <c r="F140" s="623"/>
      <c r="G140" s="608"/>
      <c r="H140" s="626"/>
      <c r="I140" s="332"/>
      <c r="J140" s="333"/>
      <c r="K140" s="334"/>
      <c r="L140" s="335"/>
      <c r="M140" s="341"/>
      <c r="N140" s="264"/>
      <c r="O140" s="264"/>
    </row>
    <row r="141" spans="1:15" x14ac:dyDescent="0.25">
      <c r="A141" s="611"/>
      <c r="B141" s="614"/>
      <c r="C141" s="617"/>
      <c r="D141" s="620"/>
      <c r="E141" s="620"/>
      <c r="F141" s="623"/>
      <c r="G141" s="608"/>
      <c r="H141" s="626"/>
      <c r="I141" s="332"/>
      <c r="J141" s="333"/>
      <c r="K141" s="334"/>
      <c r="L141" s="335"/>
      <c r="M141" s="341"/>
      <c r="N141" s="264"/>
      <c r="O141" s="264"/>
    </row>
    <row r="142" spans="1:15" x14ac:dyDescent="0.25">
      <c r="A142" s="611"/>
      <c r="B142" s="614"/>
      <c r="C142" s="617"/>
      <c r="D142" s="620"/>
      <c r="E142" s="620"/>
      <c r="F142" s="623"/>
      <c r="G142" s="608"/>
      <c r="H142" s="626"/>
      <c r="I142" s="332"/>
      <c r="J142" s="333"/>
      <c r="K142" s="334"/>
      <c r="L142" s="335"/>
      <c r="M142" s="341"/>
      <c r="N142" s="264"/>
      <c r="O142" s="264"/>
    </row>
    <row r="143" spans="1:15" x14ac:dyDescent="0.25">
      <c r="A143" s="611"/>
      <c r="B143" s="614"/>
      <c r="C143" s="617"/>
      <c r="D143" s="620"/>
      <c r="E143" s="620"/>
      <c r="F143" s="623"/>
      <c r="G143" s="608"/>
      <c r="H143" s="626"/>
      <c r="I143" s="332"/>
      <c r="J143" s="333"/>
      <c r="K143" s="334"/>
      <c r="L143" s="335"/>
      <c r="M143" s="341"/>
      <c r="N143" s="264"/>
      <c r="O143" s="264"/>
    </row>
    <row r="144" spans="1:15" x14ac:dyDescent="0.25">
      <c r="A144" s="611"/>
      <c r="B144" s="614"/>
      <c r="C144" s="617"/>
      <c r="D144" s="620"/>
      <c r="E144" s="620"/>
      <c r="F144" s="623"/>
      <c r="G144" s="608"/>
      <c r="H144" s="626"/>
      <c r="I144" s="332"/>
      <c r="J144" s="333"/>
      <c r="K144" s="334"/>
      <c r="L144" s="335"/>
      <c r="M144" s="341"/>
      <c r="N144" s="264"/>
      <c r="O144" s="264"/>
    </row>
    <row r="145" spans="1:15" x14ac:dyDescent="0.25">
      <c r="A145" s="611"/>
      <c r="B145" s="614"/>
      <c r="C145" s="617"/>
      <c r="D145" s="620"/>
      <c r="E145" s="620"/>
      <c r="F145" s="623"/>
      <c r="G145" s="608"/>
      <c r="H145" s="626"/>
      <c r="I145" s="332"/>
      <c r="J145" s="333"/>
      <c r="K145" s="334"/>
      <c r="L145" s="335"/>
      <c r="M145" s="341"/>
      <c r="N145" s="264"/>
      <c r="O145" s="264"/>
    </row>
    <row r="146" spans="1:15" x14ac:dyDescent="0.25">
      <c r="A146" s="611"/>
      <c r="B146" s="614"/>
      <c r="C146" s="617"/>
      <c r="D146" s="620"/>
      <c r="E146" s="620"/>
      <c r="F146" s="623"/>
      <c r="G146" s="608"/>
      <c r="H146" s="626"/>
      <c r="I146" s="332"/>
      <c r="J146" s="333"/>
      <c r="K146" s="334"/>
      <c r="L146" s="335"/>
      <c r="M146" s="341"/>
      <c r="N146" s="264"/>
      <c r="O146" s="264"/>
    </row>
    <row r="147" spans="1:15" x14ac:dyDescent="0.25">
      <c r="A147" s="611"/>
      <c r="B147" s="614"/>
      <c r="C147" s="617"/>
      <c r="D147" s="620"/>
      <c r="E147" s="620"/>
      <c r="F147" s="623"/>
      <c r="G147" s="608"/>
      <c r="H147" s="626"/>
      <c r="I147" s="332"/>
      <c r="J147" s="333"/>
      <c r="K147" s="334"/>
      <c r="L147" s="335"/>
      <c r="M147" s="341"/>
      <c r="N147" s="264"/>
      <c r="O147" s="264"/>
    </row>
    <row r="148" spans="1:15" x14ac:dyDescent="0.25">
      <c r="A148" s="611"/>
      <c r="B148" s="614"/>
      <c r="C148" s="617"/>
      <c r="D148" s="620"/>
      <c r="E148" s="620"/>
      <c r="F148" s="623"/>
      <c r="G148" s="608"/>
      <c r="H148" s="626"/>
      <c r="I148" s="332"/>
      <c r="J148" s="333"/>
      <c r="K148" s="334"/>
      <c r="L148" s="335"/>
      <c r="M148" s="341"/>
      <c r="N148" s="264"/>
      <c r="O148" s="264"/>
    </row>
    <row r="149" spans="1:15" x14ac:dyDescent="0.25">
      <c r="A149" s="611"/>
      <c r="B149" s="614"/>
      <c r="C149" s="617"/>
      <c r="D149" s="620"/>
      <c r="E149" s="620"/>
      <c r="F149" s="623"/>
      <c r="G149" s="608"/>
      <c r="H149" s="626"/>
      <c r="I149" s="332"/>
      <c r="J149" s="333"/>
      <c r="K149" s="334"/>
      <c r="L149" s="335"/>
      <c r="M149" s="341"/>
      <c r="N149" s="264"/>
      <c r="O149" s="264"/>
    </row>
    <row r="150" spans="1:15" x14ac:dyDescent="0.25">
      <c r="A150" s="611"/>
      <c r="B150" s="614"/>
      <c r="C150" s="617"/>
      <c r="D150" s="620"/>
      <c r="E150" s="620"/>
      <c r="F150" s="623"/>
      <c r="G150" s="608"/>
      <c r="H150" s="626"/>
      <c r="I150" s="332"/>
      <c r="J150" s="333"/>
      <c r="K150" s="334"/>
      <c r="L150" s="335"/>
      <c r="M150" s="341"/>
      <c r="N150" s="264"/>
      <c r="O150" s="264"/>
    </row>
    <row r="151" spans="1:15" x14ac:dyDescent="0.25">
      <c r="A151" s="612"/>
      <c r="B151" s="615"/>
      <c r="C151" s="618"/>
      <c r="D151" s="621"/>
      <c r="E151" s="621"/>
      <c r="F151" s="624"/>
      <c r="G151" s="609"/>
      <c r="H151" s="627"/>
      <c r="I151" s="332"/>
      <c r="J151" s="333"/>
      <c r="K151" s="334"/>
      <c r="L151" s="335"/>
      <c r="M151" s="341"/>
      <c r="N151" s="264"/>
      <c r="O151" s="264"/>
    </row>
    <row r="152" spans="1:15" x14ac:dyDescent="0.25">
      <c r="A152" s="275"/>
      <c r="B152" s="554"/>
      <c r="C152" s="274"/>
      <c r="D152" s="330"/>
      <c r="E152" s="330"/>
      <c r="F152" s="330"/>
      <c r="G152" s="331"/>
      <c r="H152" s="331"/>
      <c r="I152" s="271"/>
      <c r="J152" s="295"/>
      <c r="K152" s="273"/>
      <c r="L152" s="272"/>
      <c r="M152" s="271"/>
      <c r="O152" s="506"/>
    </row>
    <row r="153" spans="1:15" x14ac:dyDescent="0.25">
      <c r="A153" s="610" t="s">
        <v>101</v>
      </c>
      <c r="B153" s="613" t="str">
        <f>B132</f>
        <v>Amprion GmbH</v>
      </c>
      <c r="C153" s="616"/>
      <c r="D153" s="619" t="str">
        <f>IFERROR(VLOOKUP($C153,'+'!$C$39:$E$50,2,FALSE),"")</f>
        <v/>
      </c>
      <c r="E153" s="619" t="str">
        <f>IFERROR(VLOOKUP($C153,'+'!$C$39:$E$50,3,FALSE),"")</f>
        <v/>
      </c>
      <c r="F153" s="622">
        <v>12</v>
      </c>
      <c r="G153" s="607">
        <v>62940</v>
      </c>
      <c r="H153" s="625" t="str">
        <f>IFERROR((G153*E153)/(12)*F153,"")</f>
        <v/>
      </c>
      <c r="I153" s="332"/>
      <c r="J153" s="333"/>
      <c r="K153" s="334"/>
      <c r="L153" s="335"/>
      <c r="M153" s="341"/>
      <c r="N153" s="264"/>
      <c r="O153" s="264"/>
    </row>
    <row r="154" spans="1:15" x14ac:dyDescent="0.25">
      <c r="A154" s="611"/>
      <c r="B154" s="614"/>
      <c r="C154" s="617"/>
      <c r="D154" s="620"/>
      <c r="E154" s="620"/>
      <c r="F154" s="623"/>
      <c r="G154" s="608"/>
      <c r="H154" s="626"/>
      <c r="I154" s="332"/>
      <c r="J154" s="333"/>
      <c r="K154" s="334"/>
      <c r="L154" s="335"/>
      <c r="M154" s="341"/>
      <c r="N154" s="264"/>
      <c r="O154" s="264"/>
    </row>
    <row r="155" spans="1:15" x14ac:dyDescent="0.25">
      <c r="A155" s="611"/>
      <c r="B155" s="614"/>
      <c r="C155" s="617"/>
      <c r="D155" s="620"/>
      <c r="E155" s="620"/>
      <c r="F155" s="623"/>
      <c r="G155" s="608"/>
      <c r="H155" s="626"/>
      <c r="I155" s="332"/>
      <c r="J155" s="333"/>
      <c r="K155" s="334"/>
      <c r="L155" s="335"/>
      <c r="M155" s="341"/>
      <c r="N155" s="264"/>
      <c r="O155" s="264"/>
    </row>
    <row r="156" spans="1:15" x14ac:dyDescent="0.25">
      <c r="A156" s="611"/>
      <c r="B156" s="614"/>
      <c r="C156" s="617"/>
      <c r="D156" s="620"/>
      <c r="E156" s="620"/>
      <c r="F156" s="623"/>
      <c r="G156" s="608"/>
      <c r="H156" s="626"/>
      <c r="I156" s="332"/>
      <c r="J156" s="333"/>
      <c r="K156" s="334"/>
      <c r="L156" s="335"/>
      <c r="M156" s="341"/>
      <c r="N156" s="264"/>
      <c r="O156" s="264"/>
    </row>
    <row r="157" spans="1:15" x14ac:dyDescent="0.25">
      <c r="A157" s="611"/>
      <c r="B157" s="614"/>
      <c r="C157" s="617"/>
      <c r="D157" s="620"/>
      <c r="E157" s="620"/>
      <c r="F157" s="623"/>
      <c r="G157" s="608"/>
      <c r="H157" s="626"/>
      <c r="I157" s="332"/>
      <c r="J157" s="333"/>
      <c r="K157" s="334"/>
      <c r="L157" s="335"/>
      <c r="M157" s="341"/>
      <c r="N157" s="264"/>
      <c r="O157" s="264"/>
    </row>
    <row r="158" spans="1:15" x14ac:dyDescent="0.25">
      <c r="A158" s="611"/>
      <c r="B158" s="614"/>
      <c r="C158" s="617"/>
      <c r="D158" s="620"/>
      <c r="E158" s="620"/>
      <c r="F158" s="623"/>
      <c r="G158" s="608"/>
      <c r="H158" s="626"/>
      <c r="I158" s="332"/>
      <c r="J158" s="333"/>
      <c r="K158" s="334"/>
      <c r="L158" s="335"/>
      <c r="M158" s="341"/>
      <c r="N158" s="264"/>
      <c r="O158" s="264"/>
    </row>
    <row r="159" spans="1:15" x14ac:dyDescent="0.25">
      <c r="A159" s="611"/>
      <c r="B159" s="614"/>
      <c r="C159" s="617"/>
      <c r="D159" s="620"/>
      <c r="E159" s="620"/>
      <c r="F159" s="623"/>
      <c r="G159" s="608"/>
      <c r="H159" s="626"/>
      <c r="I159" s="332"/>
      <c r="J159" s="333"/>
      <c r="K159" s="334"/>
      <c r="L159" s="335"/>
      <c r="M159" s="341"/>
      <c r="N159" s="264"/>
      <c r="O159" s="264"/>
    </row>
    <row r="160" spans="1:15" x14ac:dyDescent="0.25">
      <c r="A160" s="611"/>
      <c r="B160" s="614"/>
      <c r="C160" s="617"/>
      <c r="D160" s="620"/>
      <c r="E160" s="620"/>
      <c r="F160" s="623"/>
      <c r="G160" s="608"/>
      <c r="H160" s="626"/>
      <c r="I160" s="332"/>
      <c r="J160" s="333"/>
      <c r="K160" s="334"/>
      <c r="L160" s="335"/>
      <c r="M160" s="341"/>
      <c r="N160" s="264"/>
      <c r="O160" s="264"/>
    </row>
    <row r="161" spans="1:15" x14ac:dyDescent="0.25">
      <c r="A161" s="611"/>
      <c r="B161" s="614"/>
      <c r="C161" s="617"/>
      <c r="D161" s="620"/>
      <c r="E161" s="620"/>
      <c r="F161" s="623"/>
      <c r="G161" s="608"/>
      <c r="H161" s="626"/>
      <c r="I161" s="332"/>
      <c r="J161" s="333"/>
      <c r="K161" s="334"/>
      <c r="L161" s="335"/>
      <c r="M161" s="341"/>
      <c r="N161" s="264"/>
      <c r="O161" s="264"/>
    </row>
    <row r="162" spans="1:15" x14ac:dyDescent="0.25">
      <c r="A162" s="611"/>
      <c r="B162" s="614"/>
      <c r="C162" s="617"/>
      <c r="D162" s="620"/>
      <c r="E162" s="620"/>
      <c r="F162" s="623"/>
      <c r="G162" s="608"/>
      <c r="H162" s="626"/>
      <c r="I162" s="332"/>
      <c r="J162" s="333"/>
      <c r="K162" s="334"/>
      <c r="L162" s="335"/>
      <c r="M162" s="341"/>
      <c r="N162" s="264"/>
      <c r="O162" s="264"/>
    </row>
    <row r="163" spans="1:15" x14ac:dyDescent="0.25">
      <c r="A163" s="611"/>
      <c r="B163" s="614"/>
      <c r="C163" s="617"/>
      <c r="D163" s="620"/>
      <c r="E163" s="620"/>
      <c r="F163" s="623"/>
      <c r="G163" s="608"/>
      <c r="H163" s="626"/>
      <c r="I163" s="332"/>
      <c r="J163" s="333"/>
      <c r="K163" s="334"/>
      <c r="L163" s="335"/>
      <c r="M163" s="341"/>
      <c r="N163" s="264"/>
      <c r="O163" s="264"/>
    </row>
    <row r="164" spans="1:15" x14ac:dyDescent="0.25">
      <c r="A164" s="611"/>
      <c r="B164" s="614"/>
      <c r="C164" s="617"/>
      <c r="D164" s="620"/>
      <c r="E164" s="620"/>
      <c r="F164" s="623"/>
      <c r="G164" s="608"/>
      <c r="H164" s="626"/>
      <c r="I164" s="332"/>
      <c r="J164" s="333"/>
      <c r="K164" s="334"/>
      <c r="L164" s="335"/>
      <c r="M164" s="341"/>
      <c r="N164" s="264"/>
      <c r="O164" s="264"/>
    </row>
    <row r="165" spans="1:15" x14ac:dyDescent="0.25">
      <c r="A165" s="611"/>
      <c r="B165" s="614"/>
      <c r="C165" s="617"/>
      <c r="D165" s="620"/>
      <c r="E165" s="620"/>
      <c r="F165" s="623"/>
      <c r="G165" s="608"/>
      <c r="H165" s="626"/>
      <c r="I165" s="332"/>
      <c r="J165" s="333"/>
      <c r="K165" s="334"/>
      <c r="L165" s="335"/>
      <c r="M165" s="341"/>
      <c r="N165" s="264"/>
      <c r="O165" s="264"/>
    </row>
    <row r="166" spans="1:15" x14ac:dyDescent="0.25">
      <c r="A166" s="611"/>
      <c r="B166" s="614"/>
      <c r="C166" s="617"/>
      <c r="D166" s="620"/>
      <c r="E166" s="620"/>
      <c r="F166" s="623"/>
      <c r="G166" s="608"/>
      <c r="H166" s="626"/>
      <c r="I166" s="332"/>
      <c r="J166" s="333"/>
      <c r="K166" s="334"/>
      <c r="L166" s="335"/>
      <c r="M166" s="341"/>
      <c r="N166" s="264"/>
      <c r="O166" s="264"/>
    </row>
    <row r="167" spans="1:15" x14ac:dyDescent="0.25">
      <c r="A167" s="611"/>
      <c r="B167" s="614"/>
      <c r="C167" s="617"/>
      <c r="D167" s="620"/>
      <c r="E167" s="620"/>
      <c r="F167" s="623"/>
      <c r="G167" s="608"/>
      <c r="H167" s="626"/>
      <c r="I167" s="332"/>
      <c r="J167" s="333"/>
      <c r="K167" s="334"/>
      <c r="L167" s="335"/>
      <c r="M167" s="341"/>
      <c r="N167" s="264"/>
      <c r="O167" s="264"/>
    </row>
    <row r="168" spans="1:15" x14ac:dyDescent="0.25">
      <c r="A168" s="611"/>
      <c r="B168" s="614"/>
      <c r="C168" s="617"/>
      <c r="D168" s="620"/>
      <c r="E168" s="620"/>
      <c r="F168" s="623"/>
      <c r="G168" s="608"/>
      <c r="H168" s="626"/>
      <c r="I168" s="332"/>
      <c r="J168" s="333"/>
      <c r="K168" s="334"/>
      <c r="L168" s="335"/>
      <c r="M168" s="341"/>
      <c r="N168" s="264"/>
      <c r="O168" s="264"/>
    </row>
    <row r="169" spans="1:15" x14ac:dyDescent="0.25">
      <c r="A169" s="611"/>
      <c r="B169" s="614"/>
      <c r="C169" s="617"/>
      <c r="D169" s="620"/>
      <c r="E169" s="620"/>
      <c r="F169" s="623"/>
      <c r="G169" s="608"/>
      <c r="H169" s="626"/>
      <c r="I169" s="332"/>
      <c r="J169" s="333"/>
      <c r="K169" s="334"/>
      <c r="L169" s="335"/>
      <c r="M169" s="341"/>
      <c r="N169" s="264"/>
      <c r="O169" s="264"/>
    </row>
    <row r="170" spans="1:15" x14ac:dyDescent="0.25">
      <c r="A170" s="611"/>
      <c r="B170" s="614"/>
      <c r="C170" s="617"/>
      <c r="D170" s="620"/>
      <c r="E170" s="620"/>
      <c r="F170" s="623"/>
      <c r="G170" s="608"/>
      <c r="H170" s="626"/>
      <c r="I170" s="332"/>
      <c r="J170" s="333"/>
      <c r="K170" s="334"/>
      <c r="L170" s="335"/>
      <c r="M170" s="341"/>
      <c r="N170" s="264"/>
      <c r="O170" s="264"/>
    </row>
    <row r="171" spans="1:15" x14ac:dyDescent="0.25">
      <c r="A171" s="611"/>
      <c r="B171" s="614"/>
      <c r="C171" s="617"/>
      <c r="D171" s="620"/>
      <c r="E171" s="620"/>
      <c r="F171" s="623"/>
      <c r="G171" s="608"/>
      <c r="H171" s="626"/>
      <c r="I171" s="332"/>
      <c r="J171" s="333"/>
      <c r="K171" s="334"/>
      <c r="L171" s="335"/>
      <c r="M171" s="341"/>
      <c r="N171" s="264"/>
      <c r="O171" s="264"/>
    </row>
    <row r="172" spans="1:15" x14ac:dyDescent="0.25">
      <c r="A172" s="612"/>
      <c r="B172" s="615"/>
      <c r="C172" s="618"/>
      <c r="D172" s="621"/>
      <c r="E172" s="621"/>
      <c r="F172" s="624"/>
      <c r="G172" s="609"/>
      <c r="H172" s="627"/>
      <c r="I172" s="332"/>
      <c r="J172" s="333"/>
      <c r="K172" s="334"/>
      <c r="L172" s="335"/>
      <c r="M172" s="341"/>
      <c r="N172" s="264"/>
      <c r="O172" s="264"/>
    </row>
    <row r="173" spans="1:15" x14ac:dyDescent="0.25">
      <c r="B173" s="555"/>
      <c r="L173" s="556"/>
      <c r="O173" s="506"/>
    </row>
    <row r="174" spans="1:15" x14ac:dyDescent="0.25">
      <c r="L174" s="556"/>
      <c r="O174" s="506"/>
    </row>
    <row r="175" spans="1:15" x14ac:dyDescent="0.25">
      <c r="L175" s="556"/>
      <c r="O175" s="506"/>
    </row>
    <row r="176" spans="1:15" x14ac:dyDescent="0.25">
      <c r="L176" s="556"/>
      <c r="O176" s="506"/>
    </row>
    <row r="177" spans="12:15" x14ac:dyDescent="0.25">
      <c r="L177" s="556"/>
      <c r="O177" s="506"/>
    </row>
    <row r="178" spans="12:15" x14ac:dyDescent="0.25">
      <c r="L178" s="556"/>
      <c r="O178" s="506"/>
    </row>
    <row r="179" spans="12:15" x14ac:dyDescent="0.25">
      <c r="L179" s="556"/>
      <c r="O179" s="506"/>
    </row>
    <row r="180" spans="12:15" x14ac:dyDescent="0.25">
      <c r="L180" s="556"/>
      <c r="O180" s="506"/>
    </row>
    <row r="181" spans="12:15" x14ac:dyDescent="0.25">
      <c r="L181" s="556"/>
      <c r="O181" s="506"/>
    </row>
    <row r="182" spans="12:15" x14ac:dyDescent="0.25">
      <c r="L182" s="556"/>
      <c r="O182" s="506"/>
    </row>
    <row r="183" spans="12:15" x14ac:dyDescent="0.25">
      <c r="L183" s="556"/>
      <c r="O183" s="506"/>
    </row>
    <row r="184" spans="12:15" x14ac:dyDescent="0.25">
      <c r="L184" s="556"/>
      <c r="O184" s="506"/>
    </row>
    <row r="185" spans="12:15" x14ac:dyDescent="0.25">
      <c r="L185" s="556"/>
      <c r="O185" s="506"/>
    </row>
    <row r="186" spans="12:15" x14ac:dyDescent="0.25">
      <c r="L186" s="556"/>
      <c r="O186" s="506"/>
    </row>
    <row r="187" spans="12:15" x14ac:dyDescent="0.25">
      <c r="L187" s="556"/>
      <c r="O187" s="506"/>
    </row>
    <row r="188" spans="12:15" x14ac:dyDescent="0.25">
      <c r="L188" s="556"/>
      <c r="O188" s="506"/>
    </row>
    <row r="189" spans="12:15" x14ac:dyDescent="0.25">
      <c r="L189" s="556"/>
      <c r="O189" s="506"/>
    </row>
    <row r="190" spans="12:15" x14ac:dyDescent="0.25">
      <c r="L190" s="556"/>
      <c r="O190" s="506"/>
    </row>
    <row r="191" spans="12:15" x14ac:dyDescent="0.25">
      <c r="L191" s="556"/>
      <c r="O191" s="506"/>
    </row>
    <row r="192" spans="12:15" x14ac:dyDescent="0.25">
      <c r="L192" s="556"/>
      <c r="O192" s="506"/>
    </row>
    <row r="193" spans="12:15" x14ac:dyDescent="0.25">
      <c r="L193" s="556"/>
      <c r="O193" s="506"/>
    </row>
    <row r="194" spans="12:15" x14ac:dyDescent="0.25">
      <c r="L194" s="556"/>
      <c r="O194" s="506"/>
    </row>
    <row r="195" spans="12:15" x14ac:dyDescent="0.25">
      <c r="L195" s="556"/>
      <c r="O195" s="506"/>
    </row>
    <row r="196" spans="12:15" x14ac:dyDescent="0.25">
      <c r="L196" s="556"/>
      <c r="O196" s="506"/>
    </row>
    <row r="197" spans="12:15" x14ac:dyDescent="0.25">
      <c r="L197" s="556"/>
      <c r="O197" s="506"/>
    </row>
    <row r="198" spans="12:15" x14ac:dyDescent="0.25">
      <c r="L198" s="556"/>
      <c r="O198" s="506"/>
    </row>
  </sheetData>
  <sheetProtection algorithmName="SHA-512" hashValue="NsGHurNAVDsxeOFsOFGIwvlu7EmwvyeJjIOT+ixVlzVLD3OvS+wXf0IEXimU3oWbs7yKfRPhKIrGjFfQxd4q7g==" saltValue="xEPhb1gc8Isnj6JJ2yjRZw==" spinCount="100000" sheet="1" objects="1" scenarios="1" selectLockedCells="1"/>
  <protectedRanges>
    <protectedRange sqref="A1" name="Bereich2"/>
  </protectedRanges>
  <mergeCells count="56">
    <mergeCell ref="G153:G172"/>
    <mergeCell ref="H153:H172"/>
    <mergeCell ref="A153:A172"/>
    <mergeCell ref="B153:B172"/>
    <mergeCell ref="C153:C172"/>
    <mergeCell ref="D153:D172"/>
    <mergeCell ref="E153:E172"/>
    <mergeCell ref="F153:F172"/>
    <mergeCell ref="G111:G130"/>
    <mergeCell ref="H111:H130"/>
    <mergeCell ref="A132:A151"/>
    <mergeCell ref="B132:B151"/>
    <mergeCell ref="C132:C151"/>
    <mergeCell ref="D132:D151"/>
    <mergeCell ref="E132:E151"/>
    <mergeCell ref="F132:F151"/>
    <mergeCell ref="G132:G151"/>
    <mergeCell ref="H132:H151"/>
    <mergeCell ref="A111:A130"/>
    <mergeCell ref="B111:B130"/>
    <mergeCell ref="C111:C130"/>
    <mergeCell ref="D111:D130"/>
    <mergeCell ref="E111:E130"/>
    <mergeCell ref="F111:F130"/>
    <mergeCell ref="G69:G88"/>
    <mergeCell ref="H69:H88"/>
    <mergeCell ref="A90:A109"/>
    <mergeCell ref="B90:B109"/>
    <mergeCell ref="C90:C109"/>
    <mergeCell ref="D90:D109"/>
    <mergeCell ref="E90:E109"/>
    <mergeCell ref="F90:F109"/>
    <mergeCell ref="G90:G109"/>
    <mergeCell ref="H90:H109"/>
    <mergeCell ref="A69:A88"/>
    <mergeCell ref="B69:B88"/>
    <mergeCell ref="C69:C88"/>
    <mergeCell ref="D69:D88"/>
    <mergeCell ref="E69:E88"/>
    <mergeCell ref="F69:F88"/>
    <mergeCell ref="G27:G46"/>
    <mergeCell ref="H27:H46"/>
    <mergeCell ref="A48:A67"/>
    <mergeCell ref="B48:B67"/>
    <mergeCell ref="C48:C67"/>
    <mergeCell ref="D48:D67"/>
    <mergeCell ref="E48:E67"/>
    <mergeCell ref="F48:F67"/>
    <mergeCell ref="G48:G67"/>
    <mergeCell ref="H48:H67"/>
    <mergeCell ref="A27:A46"/>
    <mergeCell ref="B27:B46"/>
    <mergeCell ref="C27:C46"/>
    <mergeCell ref="D27:D46"/>
    <mergeCell ref="E27:E46"/>
    <mergeCell ref="F27:F46"/>
  </mergeCell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C00-000000000000}">
          <x14:formula1>
            <xm:f>'Z:\Strom\BK8-Kraftwerksthemen\0000_Muster_Texte_Vorlagen\02_KoPr\Erhebungsbogen Istkosten\[EHB_NetzR_PhSch_KapR_Sichb_bnbm_§52.xlsx]+'!#REF!</xm:f>
          </x14:formula1>
          <xm:sqref>M27:M46 M153:M172 M132:M151 M111:M130 M90:M109 M69:M88 M48:M67</xm:sqref>
        </x14:dataValidation>
        <x14:dataValidation type="list" allowBlank="1" showInputMessage="1" showErrorMessage="1" xr:uid="{00000000-0002-0000-0C00-000001000000}">
          <x14:formula1>
            <xm:f>'Z:\Strom\BK8-Kraftwerksthemen\0000_Muster_Texte_Vorlagen\02_KoPr\Erhebungsbogen Istkosten\[EHB_NetzR_PhSch_KapR_Sichb_bnbm_§52.xlsx]+'!#REF!</xm:f>
          </x14:formula1>
          <xm:sqref>N27:N46 N48:N67 N69:N88 N90:N109 N111:N130 N132:N151 N153:N172</xm:sqref>
        </x14:dataValidation>
        <x14:dataValidation type="list" allowBlank="1" showInputMessage="1" showErrorMessage="1" xr:uid="{00000000-0002-0000-0C00-000002000000}">
          <x14:formula1>
            <xm:f>OFFSET('C:\Users\BK8-4\Desktop\[Erhebungsbogen Kapazitätsreserve_Sicherheitsbereitschaft.xlsx]Hilfstabelle Kapazitätsreserve'!#REF!,1,MATCH(B47,'C:\Users\BK8-4\Desktop\[Erhebungsbogen Kapazitätsreserve_Sicherheitsbereitschaft.xlsx]Hilfstabelle Kapazitätsreserve'!#REF!,0)-1,COUNTA(INDEX('C:\Users\BK8-4\Desktop\[Erhebungsbogen Kapazitätsreserve_Sicherheitsbereitschaft.xlsx]Hilfstabelle Kapazitätsreserve'!#REF!,,MATCH(B47,'C:\Users\BK8-4\Desktop\[Erhebungsbogen Kapazitätsreserve_Sicherheitsbereitschaft.xlsx]Hilfstabelle Kapazitätsreserve'!#REF!,0)))-1,1)</xm:f>
          </x14:formula1>
          <xm:sqref>C152 C131 C110 C89 C68 C47</xm:sqref>
        </x14:dataValidation>
        <x14:dataValidation type="list" allowBlank="1" showInputMessage="1" showErrorMessage="1" xr:uid="{00000000-0002-0000-0C00-000003000000}">
          <x14:formula1>
            <xm:f>'C:\Users\BK8-4\Desktop\[Erhebungsbogen Kapazitätsreserve_Sicherheitsbereitschaft.xlsx]Hilfstabelle Kapazitätsreserve'!#REF!</xm:f>
          </x14:formula1>
          <xm:sqref>B131 B110 B47 B68 B89 B152 M47 M68 M89 M110 M131 M152</xm:sqref>
        </x14:dataValidation>
        <x14:dataValidation type="list" allowBlank="1" showInputMessage="1" showErrorMessage="1" xr:uid="{C6B072F2-ED19-48C8-9BF0-D2B3D3A67AF1}">
          <x14:formula1>
            <xm:f>OFFSET('+'!$B$126:$E$126,1,MATCH(B27,'+'!$B$126:$E$126,0)-1,COUNTA(INDEX('+'!$B$126:$E$130,,MATCH(B27,'+'!$B$126:$E$126,0)))-1,1)</xm:f>
          </x14:formula1>
          <xm:sqref>C27:C46 C48:C67 C69:C88 C90:C109 C111:C130 C132:C151 C153:C172</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0">
    <tabColor theme="7" tint="0.79998168889431442"/>
  </sheetPr>
  <dimension ref="A1:C40"/>
  <sheetViews>
    <sheetView workbookViewId="0">
      <pane ySplit="1" topLeftCell="A8" activePane="bottomLeft" state="frozen"/>
      <selection pane="bottomLeft" activeCell="B20" sqref="B20"/>
    </sheetView>
  </sheetViews>
  <sheetFormatPr baseColWidth="10" defaultRowHeight="15" x14ac:dyDescent="0.25"/>
  <cols>
    <col min="1" max="1" width="42.28515625" style="2" customWidth="1"/>
    <col min="2" max="2" width="28.7109375" style="2" customWidth="1"/>
    <col min="3" max="3" width="34" style="2" customWidth="1"/>
    <col min="4" max="4" width="23.5703125" style="2" customWidth="1"/>
    <col min="5" max="5" width="23" style="2" customWidth="1"/>
    <col min="6" max="6" width="22.7109375" style="2" customWidth="1"/>
    <col min="7" max="16384" width="11.42578125" style="2"/>
  </cols>
  <sheetData>
    <row r="1" spans="1:3" ht="23.25" x14ac:dyDescent="0.35">
      <c r="A1" s="500" t="s">
        <v>274</v>
      </c>
    </row>
    <row r="4" spans="1:3" x14ac:dyDescent="0.25">
      <c r="A4" s="545" t="s">
        <v>238</v>
      </c>
      <c r="B4" s="546"/>
      <c r="C4" s="546"/>
    </row>
    <row r="5" spans="1:3" x14ac:dyDescent="0.25">
      <c r="A5" s="355"/>
      <c r="B5" s="356" t="s">
        <v>161</v>
      </c>
      <c r="C5" s="357" t="s">
        <v>214</v>
      </c>
    </row>
    <row r="6" spans="1:3" x14ac:dyDescent="0.25">
      <c r="A6" s="281" t="s">
        <v>119</v>
      </c>
      <c r="B6" s="325"/>
      <c r="C6" s="299" t="str">
        <f>IFERROR(B6/$B$10,"0,00%")</f>
        <v>0,00%</v>
      </c>
    </row>
    <row r="7" spans="1:3" x14ac:dyDescent="0.25">
      <c r="A7" s="281" t="s">
        <v>118</v>
      </c>
      <c r="B7" s="325"/>
      <c r="C7" s="299" t="str">
        <f>IFERROR(B7/$B$10,"0,00%")</f>
        <v>0,00%</v>
      </c>
    </row>
    <row r="8" spans="1:3" x14ac:dyDescent="0.25">
      <c r="A8" s="281" t="s">
        <v>117</v>
      </c>
      <c r="B8" s="325"/>
      <c r="C8" s="299" t="str">
        <f>IFERROR(B8/$B$10,"0,00%")</f>
        <v>0,00%</v>
      </c>
    </row>
    <row r="9" spans="1:3" ht="15.75" thickBot="1" x14ac:dyDescent="0.3">
      <c r="A9" s="279" t="s">
        <v>116</v>
      </c>
      <c r="B9" s="325"/>
      <c r="C9" s="299" t="str">
        <f>IFERROR(B9/$B$10,"0,00%")</f>
        <v>0,00%</v>
      </c>
    </row>
    <row r="10" spans="1:3" ht="15.75" thickBot="1" x14ac:dyDescent="0.3">
      <c r="A10" s="278" t="s">
        <v>115</v>
      </c>
      <c r="B10" s="300">
        <f>SUM(B6:B9)</f>
        <v>0</v>
      </c>
      <c r="C10" s="286">
        <f>IFERROR(SUM(C6:C9),"")</f>
        <v>0</v>
      </c>
    </row>
    <row r="11" spans="1:3" x14ac:dyDescent="0.25">
      <c r="A11" s="547"/>
      <c r="B11" s="547"/>
      <c r="C11" s="547"/>
    </row>
    <row r="12" spans="1:3" x14ac:dyDescent="0.25">
      <c r="A12" s="545" t="s">
        <v>272</v>
      </c>
      <c r="B12" s="546"/>
      <c r="C12" s="546"/>
    </row>
    <row r="13" spans="1:3" ht="25.5" x14ac:dyDescent="0.25">
      <c r="A13" s="355"/>
      <c r="B13" s="358" t="s">
        <v>121</v>
      </c>
      <c r="C13" s="358" t="s">
        <v>120</v>
      </c>
    </row>
    <row r="14" spans="1:3" x14ac:dyDescent="0.25">
      <c r="A14" s="281" t="s">
        <v>119</v>
      </c>
      <c r="B14" s="326"/>
      <c r="C14" s="339">
        <f>IFERROR(ROUND(C6*$B$18,2),"")</f>
        <v>0</v>
      </c>
    </row>
    <row r="15" spans="1:3" x14ac:dyDescent="0.25">
      <c r="A15" s="281" t="s">
        <v>118</v>
      </c>
      <c r="B15" s="326"/>
      <c r="C15" s="339">
        <f t="shared" ref="C15:C17" si="0">IFERROR(ROUND(C7*$B$18,2),"")</f>
        <v>0</v>
      </c>
    </row>
    <row r="16" spans="1:3" x14ac:dyDescent="0.25">
      <c r="A16" s="280" t="s">
        <v>117</v>
      </c>
      <c r="B16" s="326"/>
      <c r="C16" s="339">
        <f t="shared" si="0"/>
        <v>0</v>
      </c>
    </row>
    <row r="17" spans="1:3" ht="15.75" thickBot="1" x14ac:dyDescent="0.3">
      <c r="A17" s="279" t="s">
        <v>116</v>
      </c>
      <c r="B17" s="327"/>
      <c r="C17" s="339">
        <f t="shared" si="0"/>
        <v>0</v>
      </c>
    </row>
    <row r="18" spans="1:3" ht="15.75" thickBot="1" x14ac:dyDescent="0.3">
      <c r="A18" s="278" t="s">
        <v>115</v>
      </c>
      <c r="B18" s="287">
        <f>SUM(B14:B17)</f>
        <v>0</v>
      </c>
      <c r="C18" s="340">
        <f>IFERROR(SUM(C14:C17),"")</f>
        <v>0</v>
      </c>
    </row>
    <row r="20" spans="1:3" x14ac:dyDescent="0.25">
      <c r="A20" s="359" t="s">
        <v>114</v>
      </c>
      <c r="B20" s="443"/>
    </row>
    <row r="22" spans="1:3" ht="25.5" x14ac:dyDescent="0.25">
      <c r="A22" s="360" t="s">
        <v>273</v>
      </c>
      <c r="B22" s="328"/>
    </row>
    <row r="25" spans="1:3" x14ac:dyDescent="0.25">
      <c r="A25" s="551" t="s">
        <v>174</v>
      </c>
      <c r="B25" s="548"/>
      <c r="C25" s="548"/>
    </row>
    <row r="26" spans="1:3" x14ac:dyDescent="0.25">
      <c r="A26" s="598"/>
      <c r="B26" s="599"/>
      <c r="C26" s="600"/>
    </row>
    <row r="27" spans="1:3" x14ac:dyDescent="0.25">
      <c r="A27" s="601"/>
      <c r="B27" s="602"/>
      <c r="C27" s="603"/>
    </row>
    <row r="28" spans="1:3" x14ac:dyDescent="0.25">
      <c r="A28" s="601"/>
      <c r="B28" s="602"/>
      <c r="C28" s="603"/>
    </row>
    <row r="29" spans="1:3" x14ac:dyDescent="0.25">
      <c r="A29" s="601"/>
      <c r="B29" s="602"/>
      <c r="C29" s="603"/>
    </row>
    <row r="30" spans="1:3" x14ac:dyDescent="0.25">
      <c r="A30" s="601"/>
      <c r="B30" s="602"/>
      <c r="C30" s="603"/>
    </row>
    <row r="31" spans="1:3" x14ac:dyDescent="0.25">
      <c r="A31" s="601"/>
      <c r="B31" s="602"/>
      <c r="C31" s="603"/>
    </row>
    <row r="32" spans="1:3" x14ac:dyDescent="0.25">
      <c r="A32" s="601"/>
      <c r="B32" s="602"/>
      <c r="C32" s="603"/>
    </row>
    <row r="33" spans="1:3" x14ac:dyDescent="0.25">
      <c r="A33" s="601"/>
      <c r="B33" s="602"/>
      <c r="C33" s="603"/>
    </row>
    <row r="34" spans="1:3" x14ac:dyDescent="0.25">
      <c r="A34" s="601"/>
      <c r="B34" s="602"/>
      <c r="C34" s="603"/>
    </row>
    <row r="35" spans="1:3" x14ac:dyDescent="0.25">
      <c r="A35" s="601"/>
      <c r="B35" s="602"/>
      <c r="C35" s="603"/>
    </row>
    <row r="36" spans="1:3" x14ac:dyDescent="0.25">
      <c r="A36" s="601"/>
      <c r="B36" s="602"/>
      <c r="C36" s="603"/>
    </row>
    <row r="37" spans="1:3" x14ac:dyDescent="0.25">
      <c r="A37" s="601"/>
      <c r="B37" s="602"/>
      <c r="C37" s="603"/>
    </row>
    <row r="38" spans="1:3" x14ac:dyDescent="0.25">
      <c r="A38" s="601"/>
      <c r="B38" s="602"/>
      <c r="C38" s="603"/>
    </row>
    <row r="39" spans="1:3" x14ac:dyDescent="0.25">
      <c r="A39" s="601"/>
      <c r="B39" s="602"/>
      <c r="C39" s="603"/>
    </row>
    <row r="40" spans="1:3" x14ac:dyDescent="0.25">
      <c r="A40" s="604"/>
      <c r="B40" s="605"/>
      <c r="C40" s="606"/>
    </row>
  </sheetData>
  <sheetProtection algorithmName="SHA-512" hashValue="xfGKtbJA69tF775G8WDAIwmogWPvBIKyBRf/0uVLqEKX0Qz9rMhnbTfe6NlfqlTWFeDiSXYf4FUaYxIGxV+6kA==" saltValue="5r7w75Byhan3NBU8zy6bdQ==" spinCount="100000" sheet="1" objects="1" scenarios="1" selectLockedCells="1"/>
  <protectedRanges>
    <protectedRange sqref="A1" name="Bereich2_1"/>
  </protectedRanges>
  <mergeCells count="1">
    <mergeCell ref="A26:C40"/>
  </mergeCells>
  <pageMargins left="0.7" right="0.7" top="0.78740157499999996" bottom="0.78740157499999996"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7">
    <tabColor theme="7" tint="0.79998168889431442"/>
  </sheetPr>
  <dimension ref="A1:G35"/>
  <sheetViews>
    <sheetView zoomScale="85" zoomScaleNormal="85" workbookViewId="0">
      <pane ySplit="1" topLeftCell="A2" activePane="bottomLeft" state="frozen"/>
      <selection pane="bottomLeft" activeCell="B6" sqref="B6"/>
    </sheetView>
  </sheetViews>
  <sheetFormatPr baseColWidth="10" defaultRowHeight="15" x14ac:dyDescent="0.25"/>
  <cols>
    <col min="1" max="1" width="47" style="2" customWidth="1"/>
    <col min="2" max="2" width="90" style="2" customWidth="1"/>
    <col min="3" max="3" width="26.5703125" style="2" customWidth="1"/>
    <col min="4" max="4" width="20.85546875" style="2" bestFit="1" customWidth="1"/>
    <col min="5" max="5" width="23.42578125" style="2" customWidth="1"/>
    <col min="6" max="6" width="24.5703125" style="2" customWidth="1"/>
    <col min="7" max="7" width="34.5703125" style="2" customWidth="1"/>
    <col min="8" max="16384" width="11.42578125" style="2"/>
  </cols>
  <sheetData>
    <row r="1" spans="1:3" ht="23.25" x14ac:dyDescent="0.35">
      <c r="A1" s="500" t="str">
        <f ca="1">"Istkosten Sicherheitsbereitschaft "&amp;YEAR(TODAY()-365)</f>
        <v>Istkosten Sicherheitsbereitschaft 2023</v>
      </c>
    </row>
    <row r="4" spans="1:3" x14ac:dyDescent="0.25">
      <c r="A4" s="2" t="s">
        <v>238</v>
      </c>
      <c r="B4" s="546"/>
      <c r="C4" s="546"/>
    </row>
    <row r="5" spans="1:3" x14ac:dyDescent="0.25">
      <c r="A5" s="384"/>
      <c r="B5" s="356" t="s">
        <v>161</v>
      </c>
      <c r="C5" s="357" t="s">
        <v>160</v>
      </c>
    </row>
    <row r="6" spans="1:3" x14ac:dyDescent="0.25">
      <c r="A6" s="385" t="s">
        <v>119</v>
      </c>
      <c r="B6" s="325"/>
      <c r="C6" s="381" t="str">
        <f>IFERROR(B6/$B$10,"0,00%")</f>
        <v>0,00%</v>
      </c>
    </row>
    <row r="7" spans="1:3" x14ac:dyDescent="0.25">
      <c r="A7" s="385" t="s">
        <v>118</v>
      </c>
      <c r="B7" s="325"/>
      <c r="C7" s="381" t="str">
        <f t="shared" ref="C7:C9" si="0">IFERROR(B7/$B$10,"0,00%")</f>
        <v>0,00%</v>
      </c>
    </row>
    <row r="8" spans="1:3" x14ac:dyDescent="0.25">
      <c r="A8" s="385" t="s">
        <v>117</v>
      </c>
      <c r="B8" s="325"/>
      <c r="C8" s="381" t="str">
        <f t="shared" si="0"/>
        <v>0,00%</v>
      </c>
    </row>
    <row r="9" spans="1:3" ht="15.75" thickBot="1" x14ac:dyDescent="0.3">
      <c r="A9" s="386" t="s">
        <v>116</v>
      </c>
      <c r="B9" s="325"/>
      <c r="C9" s="381" t="str">
        <f t="shared" si="0"/>
        <v>0,00%</v>
      </c>
    </row>
    <row r="10" spans="1:3" ht="15.75" thickBot="1" x14ac:dyDescent="0.3">
      <c r="A10" s="387" t="s">
        <v>115</v>
      </c>
      <c r="B10" s="383">
        <f>SUM(B6:B9)</f>
        <v>0</v>
      </c>
      <c r="C10" s="382">
        <f>IFERROR(SUM(C6:C9),"")</f>
        <v>0</v>
      </c>
    </row>
    <row r="11" spans="1:3" x14ac:dyDescent="0.25">
      <c r="A11" s="547"/>
      <c r="B11" s="547"/>
      <c r="C11" s="547"/>
    </row>
    <row r="12" spans="1:3" x14ac:dyDescent="0.25">
      <c r="A12" s="553" t="str">
        <f ca="1">"Kalenderjahr "&amp;YEAR(TODAY()-365)</f>
        <v>Kalenderjahr 2023</v>
      </c>
      <c r="B12" s="546"/>
      <c r="C12" s="546"/>
    </row>
    <row r="13" spans="1:3" ht="38.25" x14ac:dyDescent="0.25">
      <c r="A13" s="384"/>
      <c r="B13" s="358" t="s">
        <v>158</v>
      </c>
      <c r="C13" s="377" t="s">
        <v>120</v>
      </c>
    </row>
    <row r="14" spans="1:3" x14ac:dyDescent="0.25">
      <c r="A14" s="385" t="s">
        <v>119</v>
      </c>
      <c r="B14" s="326"/>
      <c r="C14" s="389" t="str">
        <f>IFERROR(B14/$B$18,"")</f>
        <v/>
      </c>
    </row>
    <row r="15" spans="1:3" x14ac:dyDescent="0.25">
      <c r="A15" s="385" t="s">
        <v>118</v>
      </c>
      <c r="B15" s="326"/>
      <c r="C15" s="389" t="str">
        <f t="shared" ref="C15:C17" si="1">IFERROR(B15/$B$18,"")</f>
        <v/>
      </c>
    </row>
    <row r="16" spans="1:3" x14ac:dyDescent="0.25">
      <c r="A16" s="388" t="s">
        <v>117</v>
      </c>
      <c r="B16" s="326"/>
      <c r="C16" s="389" t="str">
        <f>IFERROR(B16/$B$18,"")</f>
        <v/>
      </c>
    </row>
    <row r="17" spans="1:7" ht="15.75" thickBot="1" x14ac:dyDescent="0.3">
      <c r="A17" s="386" t="s">
        <v>116</v>
      </c>
      <c r="B17" s="327"/>
      <c r="C17" s="389" t="str">
        <f t="shared" si="1"/>
        <v/>
      </c>
    </row>
    <row r="18" spans="1:7" ht="15.75" thickBot="1" x14ac:dyDescent="0.3">
      <c r="A18" s="387" t="s">
        <v>115</v>
      </c>
      <c r="B18" s="390">
        <f>SUM(B14:B17)</f>
        <v>0</v>
      </c>
      <c r="C18" s="382">
        <f>IFERROR(SUM(C14:C17),"")</f>
        <v>0</v>
      </c>
    </row>
    <row r="20" spans="1:7" x14ac:dyDescent="0.25">
      <c r="A20" s="359" t="s">
        <v>114</v>
      </c>
      <c r="B20" s="443"/>
    </row>
    <row r="22" spans="1:7" ht="25.5" x14ac:dyDescent="0.25">
      <c r="A22" s="360" t="s">
        <v>162</v>
      </c>
      <c r="B22" s="328"/>
    </row>
    <row r="25" spans="1:7" x14ac:dyDescent="0.25">
      <c r="B25" s="547"/>
      <c r="C25" s="547"/>
      <c r="D25" s="547"/>
      <c r="E25" s="547"/>
      <c r="F25" s="547"/>
    </row>
    <row r="26" spans="1:7" x14ac:dyDescent="0.25">
      <c r="B26" s="545"/>
      <c r="C26" s="546"/>
      <c r="D26" s="546"/>
      <c r="E26" s="546"/>
      <c r="F26" s="546"/>
    </row>
    <row r="27" spans="1:7" ht="38.25" x14ac:dyDescent="0.25">
      <c r="A27" s="376" t="s">
        <v>113</v>
      </c>
      <c r="B27" s="391" t="s">
        <v>112</v>
      </c>
      <c r="C27" s="358" t="s">
        <v>150</v>
      </c>
      <c r="D27" s="376" t="s">
        <v>259</v>
      </c>
      <c r="E27" s="358" t="s">
        <v>123</v>
      </c>
      <c r="F27" s="358" t="s">
        <v>215</v>
      </c>
      <c r="G27" s="367" t="s">
        <v>3</v>
      </c>
    </row>
    <row r="28" spans="1:7" x14ac:dyDescent="0.25">
      <c r="A28" s="392" t="s">
        <v>107</v>
      </c>
      <c r="B28" s="393" t="str">
        <f>Kostenübersicht!C2</f>
        <v>Amprion GmbH</v>
      </c>
      <c r="C28" s="329"/>
      <c r="D28" s="394" t="s">
        <v>221</v>
      </c>
      <c r="E28" s="344"/>
      <c r="F28" s="344"/>
      <c r="G28" s="344"/>
    </row>
    <row r="29" spans="1:7" x14ac:dyDescent="0.25">
      <c r="A29" s="392" t="s">
        <v>106</v>
      </c>
      <c r="B29" s="393" t="str">
        <f>$B$28</f>
        <v>Amprion GmbH</v>
      </c>
      <c r="C29" s="329"/>
      <c r="D29" s="394" t="s">
        <v>221</v>
      </c>
      <c r="E29" s="344"/>
      <c r="F29" s="344"/>
      <c r="G29" s="344"/>
    </row>
    <row r="30" spans="1:7" x14ac:dyDescent="0.25">
      <c r="A30" s="392" t="s">
        <v>105</v>
      </c>
      <c r="B30" s="393" t="str">
        <f>$B$29</f>
        <v>Amprion GmbH</v>
      </c>
      <c r="C30" s="329"/>
      <c r="D30" s="394" t="s">
        <v>221</v>
      </c>
      <c r="E30" s="344"/>
      <c r="F30" s="344"/>
      <c r="G30" s="344"/>
    </row>
    <row r="31" spans="1:7" x14ac:dyDescent="0.25">
      <c r="A31" s="392" t="s">
        <v>104</v>
      </c>
      <c r="B31" s="393" t="str">
        <f>$B$30</f>
        <v>Amprion GmbH</v>
      </c>
      <c r="C31" s="329"/>
      <c r="D31" s="394" t="s">
        <v>221</v>
      </c>
      <c r="E31" s="344"/>
      <c r="F31" s="344"/>
      <c r="G31" s="344"/>
    </row>
    <row r="32" spans="1:7" x14ac:dyDescent="0.25">
      <c r="A32" s="392" t="s">
        <v>103</v>
      </c>
      <c r="B32" s="393" t="str">
        <f>$B$31</f>
        <v>Amprion GmbH</v>
      </c>
      <c r="C32" s="329"/>
      <c r="D32" s="394" t="s">
        <v>221</v>
      </c>
      <c r="E32" s="344"/>
      <c r="F32" s="344"/>
      <c r="G32" s="344"/>
    </row>
    <row r="33" spans="1:7" x14ac:dyDescent="0.25">
      <c r="A33" s="392" t="s">
        <v>102</v>
      </c>
      <c r="B33" s="393" t="str">
        <f>$B$32</f>
        <v>Amprion GmbH</v>
      </c>
      <c r="C33" s="329"/>
      <c r="D33" s="394" t="s">
        <v>221</v>
      </c>
      <c r="E33" s="344"/>
      <c r="F33" s="344"/>
      <c r="G33" s="344"/>
    </row>
    <row r="34" spans="1:7" x14ac:dyDescent="0.25">
      <c r="A34" s="392" t="s">
        <v>101</v>
      </c>
      <c r="B34" s="393" t="str">
        <f>$B$33</f>
        <v>Amprion GmbH</v>
      </c>
      <c r="C34" s="329"/>
      <c r="D34" s="394" t="s">
        <v>221</v>
      </c>
      <c r="E34" s="344"/>
      <c r="F34" s="344"/>
      <c r="G34" s="344"/>
    </row>
    <row r="35" spans="1:7" x14ac:dyDescent="0.25">
      <c r="A35" s="392" t="s">
        <v>122</v>
      </c>
      <c r="B35" s="393" t="str">
        <f>$B$34</f>
        <v>Amprion GmbH</v>
      </c>
      <c r="C35" s="329"/>
      <c r="D35" s="394" t="s">
        <v>221</v>
      </c>
      <c r="E35" s="344"/>
      <c r="F35" s="344"/>
      <c r="G35" s="344"/>
    </row>
  </sheetData>
  <sheetProtection algorithmName="SHA-512" hashValue="tHogKdyRSjD7A3kEmnNOK9r1fMlYbBPT+FGFmQbNpEB1LyH8ESUtTUJI4Yzy3Y6RmjB5Xzbmg0nQ6gVhbPmdgw==" saltValue="6qSA3lMEWrzh4qslMVmd8Q==" spinCount="100000" sheet="1" objects="1" scenarios="1" selectLockedCells="1"/>
  <protectedRanges>
    <protectedRange sqref="A1" name="Bereich2"/>
  </protectedRange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E00-000000000000}">
          <x14:formula1>
            <xm:f>OFFSET('+'!$B$117:$E$117,1,MATCH(B28,'+'!$B$117:$E$117,0)-1,COUNTA(INDEX('+'!$B$117:$E$122,,MATCH(B28,'+'!$B$117:$E$117,0)))-1,1)</xm:f>
          </x14:formula1>
          <xm:sqref>C28:C35</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6">
    <tabColor theme="8" tint="0.79998168889431442"/>
  </sheetPr>
  <dimension ref="A1:L45"/>
  <sheetViews>
    <sheetView topLeftCell="B1" zoomScale="70" zoomScaleNormal="70" workbookViewId="0">
      <pane ySplit="1" topLeftCell="A2" activePane="bottomLeft" state="frozen"/>
      <selection activeCell="C1" sqref="C1"/>
      <selection pane="bottomLeft" activeCell="D5" sqref="D5:D24"/>
    </sheetView>
  </sheetViews>
  <sheetFormatPr baseColWidth="10" defaultRowHeight="15" x14ac:dyDescent="0.25"/>
  <cols>
    <col min="1" max="1" width="54" style="2" customWidth="1"/>
    <col min="2" max="2" width="30.140625" style="2" bestFit="1" customWidth="1"/>
    <col min="3" max="3" width="30.140625" style="2" customWidth="1"/>
    <col min="4" max="5" width="41.140625" style="552" customWidth="1"/>
    <col min="6" max="6" width="41.140625" style="426" customWidth="1"/>
    <col min="7" max="7" width="30" style="2" bestFit="1" customWidth="1"/>
    <col min="8" max="8" width="29.5703125" style="2" bestFit="1" customWidth="1"/>
    <col min="9" max="10" width="29.5703125" style="2" customWidth="1"/>
    <col min="11" max="11" width="26.28515625" style="2" customWidth="1"/>
    <col min="12" max="12" width="23" style="426" customWidth="1"/>
    <col min="13" max="16384" width="11.42578125" style="2"/>
  </cols>
  <sheetData>
    <row r="1" spans="1:12" ht="23.25" x14ac:dyDescent="0.35">
      <c r="A1" s="500" t="s">
        <v>275</v>
      </c>
      <c r="C1" s="500" t="s">
        <v>292</v>
      </c>
      <c r="K1" s="506"/>
    </row>
    <row r="2" spans="1:12" x14ac:dyDescent="0.25">
      <c r="K2" s="506"/>
    </row>
    <row r="3" spans="1:12" x14ac:dyDescent="0.25">
      <c r="A3" s="553"/>
      <c r="B3" s="557"/>
      <c r="C3" s="557"/>
      <c r="K3" s="506"/>
    </row>
    <row r="4" spans="1:12" ht="38.25" x14ac:dyDescent="0.25">
      <c r="A4" s="376" t="s">
        <v>113</v>
      </c>
      <c r="B4" s="377" t="s">
        <v>213</v>
      </c>
      <c r="C4" s="378" t="s">
        <v>239</v>
      </c>
      <c r="D4" s="364" t="s">
        <v>222</v>
      </c>
      <c r="E4" s="364" t="s">
        <v>233</v>
      </c>
      <c r="F4" s="374" t="s">
        <v>235</v>
      </c>
      <c r="G4" s="365" t="s">
        <v>234</v>
      </c>
      <c r="H4" s="358" t="s">
        <v>225</v>
      </c>
      <c r="I4" s="365" t="s">
        <v>200</v>
      </c>
      <c r="J4" s="358" t="s">
        <v>225</v>
      </c>
      <c r="K4" s="444" t="s">
        <v>3</v>
      </c>
      <c r="L4" s="373" t="s">
        <v>236</v>
      </c>
    </row>
    <row r="5" spans="1:12" x14ac:dyDescent="0.25">
      <c r="A5" s="628" t="s">
        <v>107</v>
      </c>
      <c r="B5" s="613" t="str">
        <f>Kostenübersicht!C2</f>
        <v>Amprion GmbH</v>
      </c>
      <c r="C5" s="636"/>
      <c r="D5" s="647"/>
      <c r="E5" s="642"/>
      <c r="F5" s="607">
        <f>D5*E5</f>
        <v>0</v>
      </c>
      <c r="G5" s="332"/>
      <c r="H5" s="264"/>
      <c r="I5" s="368"/>
      <c r="J5" s="343"/>
      <c r="K5" s="149"/>
      <c r="L5" s="607">
        <f>F5+(SUM(G5:G24)-(SUM(I5:I24)))</f>
        <v>0</v>
      </c>
    </row>
    <row r="6" spans="1:12" x14ac:dyDescent="0.25">
      <c r="A6" s="629"/>
      <c r="B6" s="645"/>
      <c r="C6" s="637"/>
      <c r="D6" s="648"/>
      <c r="E6" s="643"/>
      <c r="F6" s="608"/>
      <c r="G6" s="332"/>
      <c r="H6" s="264"/>
      <c r="I6" s="368"/>
      <c r="J6" s="343"/>
      <c r="K6" s="149"/>
      <c r="L6" s="608"/>
    </row>
    <row r="7" spans="1:12" x14ac:dyDescent="0.25">
      <c r="A7" s="629"/>
      <c r="B7" s="645"/>
      <c r="C7" s="637"/>
      <c r="D7" s="648"/>
      <c r="E7" s="643"/>
      <c r="F7" s="608"/>
      <c r="G7" s="332"/>
      <c r="H7" s="264"/>
      <c r="I7" s="368"/>
      <c r="J7" s="343"/>
      <c r="K7" s="149"/>
      <c r="L7" s="608"/>
    </row>
    <row r="8" spans="1:12" x14ac:dyDescent="0.25">
      <c r="A8" s="629"/>
      <c r="B8" s="645"/>
      <c r="C8" s="637"/>
      <c r="D8" s="648"/>
      <c r="E8" s="643"/>
      <c r="F8" s="608"/>
      <c r="G8" s="332"/>
      <c r="H8" s="264"/>
      <c r="I8" s="368"/>
      <c r="J8" s="343"/>
      <c r="K8" s="149"/>
      <c r="L8" s="608"/>
    </row>
    <row r="9" spans="1:12" x14ac:dyDescent="0.25">
      <c r="A9" s="629"/>
      <c r="B9" s="645"/>
      <c r="C9" s="637"/>
      <c r="D9" s="648"/>
      <c r="E9" s="643"/>
      <c r="F9" s="608"/>
      <c r="G9" s="332"/>
      <c r="H9" s="264"/>
      <c r="I9" s="368"/>
      <c r="J9" s="343"/>
      <c r="K9" s="149"/>
      <c r="L9" s="608"/>
    </row>
    <row r="10" spans="1:12" x14ac:dyDescent="0.25">
      <c r="A10" s="629"/>
      <c r="B10" s="645"/>
      <c r="C10" s="637"/>
      <c r="D10" s="648"/>
      <c r="E10" s="643"/>
      <c r="F10" s="608"/>
      <c r="G10" s="332"/>
      <c r="H10" s="264"/>
      <c r="I10" s="368"/>
      <c r="J10" s="343"/>
      <c r="K10" s="149"/>
      <c r="L10" s="608"/>
    </row>
    <row r="11" spans="1:12" x14ac:dyDescent="0.25">
      <c r="A11" s="629"/>
      <c r="B11" s="645"/>
      <c r="C11" s="637"/>
      <c r="D11" s="648"/>
      <c r="E11" s="643"/>
      <c r="F11" s="608"/>
      <c r="G11" s="332"/>
      <c r="H11" s="264"/>
      <c r="I11" s="368"/>
      <c r="J11" s="343"/>
      <c r="K11" s="149"/>
      <c r="L11" s="608"/>
    </row>
    <row r="12" spans="1:12" x14ac:dyDescent="0.25">
      <c r="A12" s="629"/>
      <c r="B12" s="645"/>
      <c r="C12" s="637"/>
      <c r="D12" s="648"/>
      <c r="E12" s="643"/>
      <c r="F12" s="608"/>
      <c r="G12" s="332"/>
      <c r="H12" s="264"/>
      <c r="I12" s="368"/>
      <c r="J12" s="343"/>
      <c r="K12" s="149"/>
      <c r="L12" s="608"/>
    </row>
    <row r="13" spans="1:12" x14ac:dyDescent="0.25">
      <c r="A13" s="629"/>
      <c r="B13" s="645"/>
      <c r="C13" s="637"/>
      <c r="D13" s="648"/>
      <c r="E13" s="643"/>
      <c r="F13" s="608"/>
      <c r="G13" s="332"/>
      <c r="H13" s="264"/>
      <c r="I13" s="368"/>
      <c r="J13" s="343"/>
      <c r="K13" s="149"/>
      <c r="L13" s="608"/>
    </row>
    <row r="14" spans="1:12" x14ac:dyDescent="0.25">
      <c r="A14" s="629"/>
      <c r="B14" s="645"/>
      <c r="C14" s="637"/>
      <c r="D14" s="648"/>
      <c r="E14" s="643"/>
      <c r="F14" s="608"/>
      <c r="G14" s="332"/>
      <c r="H14" s="264"/>
      <c r="I14" s="368"/>
      <c r="J14" s="343"/>
      <c r="K14" s="149"/>
      <c r="L14" s="608"/>
    </row>
    <row r="15" spans="1:12" x14ac:dyDescent="0.25">
      <c r="A15" s="629"/>
      <c r="B15" s="645"/>
      <c r="C15" s="637"/>
      <c r="D15" s="648"/>
      <c r="E15" s="643"/>
      <c r="F15" s="608"/>
      <c r="G15" s="332"/>
      <c r="H15" s="264"/>
      <c r="I15" s="368"/>
      <c r="J15" s="343"/>
      <c r="K15" s="149"/>
      <c r="L15" s="608"/>
    </row>
    <row r="16" spans="1:12" x14ac:dyDescent="0.25">
      <c r="A16" s="629"/>
      <c r="B16" s="645"/>
      <c r="C16" s="637"/>
      <c r="D16" s="648"/>
      <c r="E16" s="643"/>
      <c r="F16" s="608"/>
      <c r="G16" s="332"/>
      <c r="H16" s="264"/>
      <c r="I16" s="368"/>
      <c r="J16" s="343"/>
      <c r="K16" s="149"/>
      <c r="L16" s="608"/>
    </row>
    <row r="17" spans="1:12" x14ac:dyDescent="0.25">
      <c r="A17" s="629"/>
      <c r="B17" s="645"/>
      <c r="C17" s="637"/>
      <c r="D17" s="648"/>
      <c r="E17" s="643"/>
      <c r="F17" s="608"/>
      <c r="G17" s="332"/>
      <c r="H17" s="264"/>
      <c r="I17" s="368"/>
      <c r="J17" s="343"/>
      <c r="K17" s="149"/>
      <c r="L17" s="608"/>
    </row>
    <row r="18" spans="1:12" x14ac:dyDescent="0.25">
      <c r="A18" s="629"/>
      <c r="B18" s="645"/>
      <c r="C18" s="637"/>
      <c r="D18" s="648"/>
      <c r="E18" s="643"/>
      <c r="F18" s="608"/>
      <c r="G18" s="332"/>
      <c r="H18" s="264"/>
      <c r="I18" s="368"/>
      <c r="J18" s="343"/>
      <c r="K18" s="149"/>
      <c r="L18" s="608"/>
    </row>
    <row r="19" spans="1:12" x14ac:dyDescent="0.25">
      <c r="A19" s="629"/>
      <c r="B19" s="645"/>
      <c r="C19" s="637"/>
      <c r="D19" s="648"/>
      <c r="E19" s="643"/>
      <c r="F19" s="608"/>
      <c r="G19" s="332"/>
      <c r="H19" s="264"/>
      <c r="I19" s="368"/>
      <c r="J19" s="343"/>
      <c r="K19" s="149"/>
      <c r="L19" s="608"/>
    </row>
    <row r="20" spans="1:12" x14ac:dyDescent="0.25">
      <c r="A20" s="629"/>
      <c r="B20" s="645"/>
      <c r="C20" s="637"/>
      <c r="D20" s="648"/>
      <c r="E20" s="643"/>
      <c r="F20" s="608"/>
      <c r="G20" s="332"/>
      <c r="H20" s="264"/>
      <c r="I20" s="368"/>
      <c r="J20" s="343"/>
      <c r="K20" s="149"/>
      <c r="L20" s="608"/>
    </row>
    <row r="21" spans="1:12" x14ac:dyDescent="0.25">
      <c r="A21" s="629"/>
      <c r="B21" s="645"/>
      <c r="C21" s="637"/>
      <c r="D21" s="648"/>
      <c r="E21" s="643"/>
      <c r="F21" s="608"/>
      <c r="G21" s="332"/>
      <c r="H21" s="264"/>
      <c r="I21" s="368"/>
      <c r="J21" s="343"/>
      <c r="K21" s="149"/>
      <c r="L21" s="608"/>
    </row>
    <row r="22" spans="1:12" x14ac:dyDescent="0.25">
      <c r="A22" s="629"/>
      <c r="B22" s="645"/>
      <c r="C22" s="637"/>
      <c r="D22" s="648"/>
      <c r="E22" s="643"/>
      <c r="F22" s="608"/>
      <c r="G22" s="332"/>
      <c r="H22" s="264"/>
      <c r="I22" s="368"/>
      <c r="J22" s="343"/>
      <c r="K22" s="149"/>
      <c r="L22" s="608"/>
    </row>
    <row r="23" spans="1:12" x14ac:dyDescent="0.25">
      <c r="A23" s="629"/>
      <c r="B23" s="645"/>
      <c r="C23" s="637"/>
      <c r="D23" s="648"/>
      <c r="E23" s="643"/>
      <c r="F23" s="608"/>
      <c r="G23" s="332"/>
      <c r="H23" s="264"/>
      <c r="I23" s="368"/>
      <c r="J23" s="343"/>
      <c r="K23" s="149"/>
      <c r="L23" s="608"/>
    </row>
    <row r="24" spans="1:12" x14ac:dyDescent="0.25">
      <c r="A24" s="630"/>
      <c r="B24" s="646"/>
      <c r="C24" s="638"/>
      <c r="D24" s="649"/>
      <c r="E24" s="644"/>
      <c r="F24" s="609"/>
      <c r="G24" s="332"/>
      <c r="H24" s="264"/>
      <c r="I24" s="368"/>
      <c r="J24" s="343"/>
      <c r="K24" s="149"/>
      <c r="L24" s="609"/>
    </row>
    <row r="25" spans="1:12" x14ac:dyDescent="0.25">
      <c r="A25" s="379"/>
      <c r="B25" s="558"/>
      <c r="C25" s="558"/>
      <c r="D25" s="331"/>
      <c r="E25" s="331"/>
      <c r="F25" s="375"/>
      <c r="G25" s="271"/>
      <c r="K25" s="506"/>
    </row>
    <row r="26" spans="1:12" x14ac:dyDescent="0.25">
      <c r="A26" s="610" t="s">
        <v>106</v>
      </c>
      <c r="B26" s="613" t="str">
        <f>B5</f>
        <v>Amprion GmbH</v>
      </c>
      <c r="C26" s="636"/>
      <c r="D26" s="639"/>
      <c r="E26" s="642"/>
      <c r="F26" s="607">
        <f>D26*E26</f>
        <v>0</v>
      </c>
      <c r="G26" s="332"/>
      <c r="H26" s="264"/>
      <c r="I26" s="368"/>
      <c r="J26" s="343"/>
      <c r="K26" s="149"/>
      <c r="L26" s="607">
        <f>F26+(SUM(G26:G45)-(SUM(I26:I45)))</f>
        <v>0</v>
      </c>
    </row>
    <row r="27" spans="1:12" x14ac:dyDescent="0.25">
      <c r="A27" s="611"/>
      <c r="B27" s="614"/>
      <c r="C27" s="637"/>
      <c r="D27" s="640"/>
      <c r="E27" s="643"/>
      <c r="F27" s="608"/>
      <c r="G27" s="332"/>
      <c r="H27" s="264"/>
      <c r="I27" s="368"/>
      <c r="J27" s="343"/>
      <c r="K27" s="149"/>
      <c r="L27" s="608"/>
    </row>
    <row r="28" spans="1:12" x14ac:dyDescent="0.25">
      <c r="A28" s="611"/>
      <c r="B28" s="614"/>
      <c r="C28" s="637"/>
      <c r="D28" s="640"/>
      <c r="E28" s="643"/>
      <c r="F28" s="608"/>
      <c r="G28" s="332"/>
      <c r="H28" s="264"/>
      <c r="I28" s="368"/>
      <c r="J28" s="343"/>
      <c r="K28" s="149"/>
      <c r="L28" s="608"/>
    </row>
    <row r="29" spans="1:12" x14ac:dyDescent="0.25">
      <c r="A29" s="611"/>
      <c r="B29" s="614"/>
      <c r="C29" s="637"/>
      <c r="D29" s="640"/>
      <c r="E29" s="643"/>
      <c r="F29" s="608"/>
      <c r="G29" s="332"/>
      <c r="H29" s="264"/>
      <c r="I29" s="368"/>
      <c r="J29" s="343"/>
      <c r="K29" s="149"/>
      <c r="L29" s="608"/>
    </row>
    <row r="30" spans="1:12" x14ac:dyDescent="0.25">
      <c r="A30" s="611"/>
      <c r="B30" s="614"/>
      <c r="C30" s="637"/>
      <c r="D30" s="640"/>
      <c r="E30" s="643"/>
      <c r="F30" s="608"/>
      <c r="G30" s="332"/>
      <c r="H30" s="264"/>
      <c r="I30" s="368"/>
      <c r="J30" s="343"/>
      <c r="K30" s="149"/>
      <c r="L30" s="608"/>
    </row>
    <row r="31" spans="1:12" x14ac:dyDescent="0.25">
      <c r="A31" s="611"/>
      <c r="B31" s="614"/>
      <c r="C31" s="637"/>
      <c r="D31" s="640"/>
      <c r="E31" s="643"/>
      <c r="F31" s="608"/>
      <c r="G31" s="332"/>
      <c r="H31" s="264"/>
      <c r="I31" s="368"/>
      <c r="J31" s="343"/>
      <c r="K31" s="149"/>
      <c r="L31" s="608"/>
    </row>
    <row r="32" spans="1:12" x14ac:dyDescent="0.25">
      <c r="A32" s="611"/>
      <c r="B32" s="614"/>
      <c r="C32" s="637"/>
      <c r="D32" s="640"/>
      <c r="E32" s="643"/>
      <c r="F32" s="608"/>
      <c r="G32" s="332"/>
      <c r="H32" s="264"/>
      <c r="I32" s="368"/>
      <c r="J32" s="343"/>
      <c r="K32" s="149"/>
      <c r="L32" s="608"/>
    </row>
    <row r="33" spans="1:12" x14ac:dyDescent="0.25">
      <c r="A33" s="611"/>
      <c r="B33" s="614"/>
      <c r="C33" s="637"/>
      <c r="D33" s="640"/>
      <c r="E33" s="643"/>
      <c r="F33" s="608"/>
      <c r="G33" s="332"/>
      <c r="H33" s="264"/>
      <c r="I33" s="368"/>
      <c r="J33" s="343"/>
      <c r="K33" s="149"/>
      <c r="L33" s="608"/>
    </row>
    <row r="34" spans="1:12" x14ac:dyDescent="0.25">
      <c r="A34" s="611"/>
      <c r="B34" s="614"/>
      <c r="C34" s="637"/>
      <c r="D34" s="640"/>
      <c r="E34" s="643"/>
      <c r="F34" s="608"/>
      <c r="G34" s="332"/>
      <c r="H34" s="264"/>
      <c r="I34" s="368"/>
      <c r="J34" s="343"/>
      <c r="K34" s="149"/>
      <c r="L34" s="608"/>
    </row>
    <row r="35" spans="1:12" x14ac:dyDescent="0.25">
      <c r="A35" s="611"/>
      <c r="B35" s="614"/>
      <c r="C35" s="637"/>
      <c r="D35" s="640"/>
      <c r="E35" s="643"/>
      <c r="F35" s="608"/>
      <c r="G35" s="332"/>
      <c r="H35" s="264"/>
      <c r="I35" s="368"/>
      <c r="J35" s="343"/>
      <c r="K35" s="149"/>
      <c r="L35" s="608"/>
    </row>
    <row r="36" spans="1:12" x14ac:dyDescent="0.25">
      <c r="A36" s="611"/>
      <c r="B36" s="614"/>
      <c r="C36" s="637"/>
      <c r="D36" s="640"/>
      <c r="E36" s="643"/>
      <c r="F36" s="608"/>
      <c r="G36" s="332"/>
      <c r="H36" s="264"/>
      <c r="I36" s="368"/>
      <c r="J36" s="343"/>
      <c r="K36" s="149"/>
      <c r="L36" s="608"/>
    </row>
    <row r="37" spans="1:12" x14ac:dyDescent="0.25">
      <c r="A37" s="611"/>
      <c r="B37" s="614"/>
      <c r="C37" s="637"/>
      <c r="D37" s="640"/>
      <c r="E37" s="643"/>
      <c r="F37" s="608"/>
      <c r="G37" s="332"/>
      <c r="H37" s="264"/>
      <c r="I37" s="368"/>
      <c r="J37" s="343"/>
      <c r="K37" s="149"/>
      <c r="L37" s="608"/>
    </row>
    <row r="38" spans="1:12" x14ac:dyDescent="0.25">
      <c r="A38" s="611"/>
      <c r="B38" s="614"/>
      <c r="C38" s="637"/>
      <c r="D38" s="640"/>
      <c r="E38" s="643"/>
      <c r="F38" s="608"/>
      <c r="G38" s="332"/>
      <c r="H38" s="264"/>
      <c r="I38" s="368"/>
      <c r="J38" s="343"/>
      <c r="K38" s="149"/>
      <c r="L38" s="608"/>
    </row>
    <row r="39" spans="1:12" x14ac:dyDescent="0.25">
      <c r="A39" s="611"/>
      <c r="B39" s="614"/>
      <c r="C39" s="637"/>
      <c r="D39" s="640"/>
      <c r="E39" s="643"/>
      <c r="F39" s="608"/>
      <c r="G39" s="332"/>
      <c r="H39" s="264"/>
      <c r="I39" s="368"/>
      <c r="J39" s="343"/>
      <c r="K39" s="149"/>
      <c r="L39" s="608"/>
    </row>
    <row r="40" spans="1:12" x14ac:dyDescent="0.25">
      <c r="A40" s="611"/>
      <c r="B40" s="614"/>
      <c r="C40" s="637"/>
      <c r="D40" s="640"/>
      <c r="E40" s="643"/>
      <c r="F40" s="608"/>
      <c r="G40" s="332"/>
      <c r="H40" s="264"/>
      <c r="I40" s="368"/>
      <c r="J40" s="343"/>
      <c r="K40" s="149"/>
      <c r="L40" s="608"/>
    </row>
    <row r="41" spans="1:12" x14ac:dyDescent="0.25">
      <c r="A41" s="611"/>
      <c r="B41" s="614"/>
      <c r="C41" s="637"/>
      <c r="D41" s="640"/>
      <c r="E41" s="643"/>
      <c r="F41" s="608"/>
      <c r="G41" s="332"/>
      <c r="H41" s="264"/>
      <c r="I41" s="368"/>
      <c r="J41" s="343"/>
      <c r="K41" s="149"/>
      <c r="L41" s="608"/>
    </row>
    <row r="42" spans="1:12" x14ac:dyDescent="0.25">
      <c r="A42" s="611"/>
      <c r="B42" s="614"/>
      <c r="C42" s="637"/>
      <c r="D42" s="640"/>
      <c r="E42" s="643"/>
      <c r="F42" s="608"/>
      <c r="G42" s="332"/>
      <c r="H42" s="264"/>
      <c r="I42" s="368"/>
      <c r="J42" s="343"/>
      <c r="K42" s="149"/>
      <c r="L42" s="608"/>
    </row>
    <row r="43" spans="1:12" x14ac:dyDescent="0.25">
      <c r="A43" s="611"/>
      <c r="B43" s="614"/>
      <c r="C43" s="637"/>
      <c r="D43" s="640"/>
      <c r="E43" s="643"/>
      <c r="F43" s="608"/>
      <c r="G43" s="332"/>
      <c r="H43" s="264"/>
      <c r="I43" s="368"/>
      <c r="J43" s="343"/>
      <c r="K43" s="149"/>
      <c r="L43" s="608"/>
    </row>
    <row r="44" spans="1:12" x14ac:dyDescent="0.25">
      <c r="A44" s="611"/>
      <c r="B44" s="614"/>
      <c r="C44" s="637"/>
      <c r="D44" s="640"/>
      <c r="E44" s="643"/>
      <c r="F44" s="608"/>
      <c r="G44" s="332"/>
      <c r="H44" s="264"/>
      <c r="I44" s="368"/>
      <c r="J44" s="343"/>
      <c r="K44" s="149"/>
      <c r="L44" s="608"/>
    </row>
    <row r="45" spans="1:12" x14ac:dyDescent="0.25">
      <c r="A45" s="612"/>
      <c r="B45" s="615"/>
      <c r="C45" s="638"/>
      <c r="D45" s="641"/>
      <c r="E45" s="644"/>
      <c r="F45" s="609"/>
      <c r="G45" s="332"/>
      <c r="H45" s="264"/>
      <c r="I45" s="368"/>
      <c r="J45" s="343"/>
      <c r="K45" s="149"/>
      <c r="L45" s="609"/>
    </row>
  </sheetData>
  <sheetProtection algorithmName="SHA-512" hashValue="tg2H9F7Jj3b+a21ZVTaohVkE6psUUqNBhw973WqC5dLO3y3reUeP5svyrITl6x4YDNi1rk7kQDl+r1ejXT/f5Q==" saltValue="AAE44SLN9yzyNjvQTmuppA==" spinCount="100000" sheet="1" objects="1" scenarios="1" selectLockedCells="1"/>
  <protectedRanges>
    <protectedRange sqref="A1" name="Bereich2_1_1"/>
  </protectedRanges>
  <mergeCells count="14">
    <mergeCell ref="L5:L24"/>
    <mergeCell ref="A26:A45"/>
    <mergeCell ref="B26:B45"/>
    <mergeCell ref="C26:C45"/>
    <mergeCell ref="D26:D45"/>
    <mergeCell ref="E26:E45"/>
    <mergeCell ref="F26:F45"/>
    <mergeCell ref="L26:L45"/>
    <mergeCell ref="A5:A24"/>
    <mergeCell ref="B5:B24"/>
    <mergeCell ref="C5:C24"/>
    <mergeCell ref="D5:D24"/>
    <mergeCell ref="E5:E24"/>
    <mergeCell ref="F5:F24"/>
  </mergeCell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F00-000000000000}">
          <x14:formula1>
            <xm:f>OFFSET('+'!$B$144:$E$144,1,MATCH(B5,'+'!$B$144:$E$144,0)-1,COUNTA(INDEX('+'!$B$144:$E$146,,MATCH(B5,'+'!$B$144:$E$144,0)))-1,1)</xm:f>
          </x14:formula1>
          <xm:sqref>C5:C24 C26:C45</xm:sqref>
        </x14:dataValidation>
        <x14:dataValidation type="list" allowBlank="1" showInputMessage="1" showErrorMessage="1" xr:uid="{00000000-0002-0000-0F00-000001000000}">
          <x14:formula1>
            <xm:f>'+'!$B$140:$B$141</xm:f>
          </x14:formula1>
          <xm:sqref>J5:J24 J26:J45</xm:sqref>
        </x14:dataValidation>
        <x14:dataValidation type="list" allowBlank="1" showInputMessage="1" showErrorMessage="1" xr:uid="{00000000-0002-0000-0F00-000002000000}">
          <x14:formula1>
            <xm:f>'+'!$B$136:$B$138</xm:f>
          </x14:formula1>
          <xm:sqref>H5:H24 H26:H45</xm:sqref>
        </x14:dataValidation>
        <x14:dataValidation type="list" allowBlank="1" showInputMessage="1" showErrorMessage="1" xr:uid="{00000000-0002-0000-0F00-000003000000}">
          <x14:formula1>
            <xm:f>'C:\Users\BK8-4\Desktop\[Erhebungsbogen Kapazitätsreserve_Sicherheitsbereitschaft.xlsx]Hilfstabelle Kapazitätsreserve'!#REF!</xm:f>
          </x14:formula1>
          <xm:sqref>B25:C25</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7">
    <tabColor theme="8" tint="0.79998168889431442"/>
  </sheetPr>
  <dimension ref="A1:L45"/>
  <sheetViews>
    <sheetView zoomScale="70" zoomScaleNormal="70" workbookViewId="0">
      <pane ySplit="1" topLeftCell="A2" activePane="bottomLeft" state="frozen"/>
      <selection activeCell="E1" sqref="E1"/>
      <selection pane="bottomLeft" activeCell="D5" sqref="D5:D24"/>
    </sheetView>
  </sheetViews>
  <sheetFormatPr baseColWidth="10" defaultRowHeight="15" x14ac:dyDescent="0.25"/>
  <cols>
    <col min="1" max="1" width="54" style="2" customWidth="1"/>
    <col min="2" max="2" width="30.140625" style="2" bestFit="1" customWidth="1"/>
    <col min="3" max="3" width="30.140625" style="2" customWidth="1"/>
    <col min="4" max="5" width="41.140625" style="552" customWidth="1"/>
    <col min="6" max="6" width="41.140625" style="426" customWidth="1"/>
    <col min="7" max="7" width="30" style="2" bestFit="1" customWidth="1"/>
    <col min="8" max="8" width="29.5703125" style="2" bestFit="1" customWidth="1"/>
    <col min="9" max="10" width="29.5703125" style="2" customWidth="1"/>
    <col min="11" max="11" width="26.28515625" style="2" customWidth="1"/>
    <col min="12" max="12" width="23" style="426" customWidth="1"/>
    <col min="13" max="16384" width="11.42578125" style="2"/>
  </cols>
  <sheetData>
    <row r="1" spans="1:12" ht="23.25" x14ac:dyDescent="0.35">
      <c r="A1" s="500" t="s">
        <v>276</v>
      </c>
      <c r="E1" s="559"/>
    </row>
    <row r="3" spans="1:12" x14ac:dyDescent="0.25">
      <c r="A3" s="553"/>
      <c r="B3" s="557"/>
      <c r="C3" s="557"/>
    </row>
    <row r="4" spans="1:12" ht="38.25" x14ac:dyDescent="0.25">
      <c r="A4" s="376" t="s">
        <v>113</v>
      </c>
      <c r="B4" s="377" t="s">
        <v>213</v>
      </c>
      <c r="C4" s="378" t="s">
        <v>239</v>
      </c>
      <c r="D4" s="364" t="s">
        <v>222</v>
      </c>
      <c r="E4" s="364" t="s">
        <v>233</v>
      </c>
      <c r="F4" s="374" t="s">
        <v>235</v>
      </c>
      <c r="G4" s="365" t="s">
        <v>234</v>
      </c>
      <c r="H4" s="358" t="s">
        <v>225</v>
      </c>
      <c r="I4" s="365" t="s">
        <v>200</v>
      </c>
      <c r="J4" s="358" t="s">
        <v>225</v>
      </c>
      <c r="K4" s="369" t="s">
        <v>3</v>
      </c>
      <c r="L4" s="373" t="s">
        <v>236</v>
      </c>
    </row>
    <row r="5" spans="1:12" x14ac:dyDescent="0.25">
      <c r="A5" s="628" t="s">
        <v>107</v>
      </c>
      <c r="B5" s="613" t="str">
        <f>Kostenübersicht!C2</f>
        <v>Amprion GmbH</v>
      </c>
      <c r="C5" s="636"/>
      <c r="D5" s="647"/>
      <c r="E5" s="642"/>
      <c r="F5" s="607">
        <f>D5*E5</f>
        <v>0</v>
      </c>
      <c r="G5" s="332"/>
      <c r="H5" s="264"/>
      <c r="I5" s="368"/>
      <c r="J5" s="343"/>
      <c r="K5" s="149"/>
      <c r="L5" s="607">
        <f>F5+(SUM(G5:G24)-(SUM(I5:I24)))</f>
        <v>0</v>
      </c>
    </row>
    <row r="6" spans="1:12" x14ac:dyDescent="0.25">
      <c r="A6" s="629"/>
      <c r="B6" s="645"/>
      <c r="C6" s="637"/>
      <c r="D6" s="648"/>
      <c r="E6" s="643"/>
      <c r="F6" s="608"/>
      <c r="G6" s="332"/>
      <c r="H6" s="264"/>
      <c r="I6" s="368"/>
      <c r="J6" s="343"/>
      <c r="K6" s="149"/>
      <c r="L6" s="608"/>
    </row>
    <row r="7" spans="1:12" x14ac:dyDescent="0.25">
      <c r="A7" s="629"/>
      <c r="B7" s="645"/>
      <c r="C7" s="637"/>
      <c r="D7" s="648"/>
      <c r="E7" s="643"/>
      <c r="F7" s="608"/>
      <c r="G7" s="332"/>
      <c r="H7" s="264"/>
      <c r="I7" s="368"/>
      <c r="J7" s="343"/>
      <c r="K7" s="149"/>
      <c r="L7" s="608"/>
    </row>
    <row r="8" spans="1:12" x14ac:dyDescent="0.25">
      <c r="A8" s="629"/>
      <c r="B8" s="645"/>
      <c r="C8" s="637"/>
      <c r="D8" s="648"/>
      <c r="E8" s="643"/>
      <c r="F8" s="608"/>
      <c r="G8" s="332"/>
      <c r="H8" s="264"/>
      <c r="I8" s="368"/>
      <c r="J8" s="343"/>
      <c r="K8" s="149"/>
      <c r="L8" s="608"/>
    </row>
    <row r="9" spans="1:12" x14ac:dyDescent="0.25">
      <c r="A9" s="629"/>
      <c r="B9" s="645"/>
      <c r="C9" s="637"/>
      <c r="D9" s="648"/>
      <c r="E9" s="643"/>
      <c r="F9" s="608"/>
      <c r="G9" s="332"/>
      <c r="H9" s="264"/>
      <c r="I9" s="368"/>
      <c r="J9" s="343"/>
      <c r="K9" s="149"/>
      <c r="L9" s="608"/>
    </row>
    <row r="10" spans="1:12" x14ac:dyDescent="0.25">
      <c r="A10" s="629"/>
      <c r="B10" s="645"/>
      <c r="C10" s="637"/>
      <c r="D10" s="648"/>
      <c r="E10" s="643"/>
      <c r="F10" s="608"/>
      <c r="G10" s="332"/>
      <c r="H10" s="264"/>
      <c r="I10" s="368"/>
      <c r="J10" s="343"/>
      <c r="K10" s="149"/>
      <c r="L10" s="608"/>
    </row>
    <row r="11" spans="1:12" x14ac:dyDescent="0.25">
      <c r="A11" s="629"/>
      <c r="B11" s="645"/>
      <c r="C11" s="637"/>
      <c r="D11" s="648"/>
      <c r="E11" s="643"/>
      <c r="F11" s="608"/>
      <c r="G11" s="332"/>
      <c r="H11" s="264"/>
      <c r="I11" s="368"/>
      <c r="J11" s="343"/>
      <c r="K11" s="149"/>
      <c r="L11" s="608"/>
    </row>
    <row r="12" spans="1:12" x14ac:dyDescent="0.25">
      <c r="A12" s="629"/>
      <c r="B12" s="645"/>
      <c r="C12" s="637"/>
      <c r="D12" s="648"/>
      <c r="E12" s="643"/>
      <c r="F12" s="608"/>
      <c r="G12" s="332"/>
      <c r="H12" s="264"/>
      <c r="I12" s="368"/>
      <c r="J12" s="343"/>
      <c r="K12" s="149"/>
      <c r="L12" s="608"/>
    </row>
    <row r="13" spans="1:12" x14ac:dyDescent="0.25">
      <c r="A13" s="629"/>
      <c r="B13" s="645"/>
      <c r="C13" s="637"/>
      <c r="D13" s="648"/>
      <c r="E13" s="643"/>
      <c r="F13" s="608"/>
      <c r="G13" s="332"/>
      <c r="H13" s="264"/>
      <c r="I13" s="368"/>
      <c r="J13" s="343"/>
      <c r="K13" s="149"/>
      <c r="L13" s="608"/>
    </row>
    <row r="14" spans="1:12" x14ac:dyDescent="0.25">
      <c r="A14" s="629"/>
      <c r="B14" s="645"/>
      <c r="C14" s="637"/>
      <c r="D14" s="648"/>
      <c r="E14" s="643"/>
      <c r="F14" s="608"/>
      <c r="G14" s="332"/>
      <c r="H14" s="264"/>
      <c r="I14" s="368"/>
      <c r="J14" s="343"/>
      <c r="K14" s="149"/>
      <c r="L14" s="608"/>
    </row>
    <row r="15" spans="1:12" x14ac:dyDescent="0.25">
      <c r="A15" s="629"/>
      <c r="B15" s="645"/>
      <c r="C15" s="637"/>
      <c r="D15" s="648"/>
      <c r="E15" s="643"/>
      <c r="F15" s="608"/>
      <c r="G15" s="332"/>
      <c r="H15" s="264"/>
      <c r="I15" s="368"/>
      <c r="J15" s="343"/>
      <c r="K15" s="149"/>
      <c r="L15" s="608"/>
    </row>
    <row r="16" spans="1:12" x14ac:dyDescent="0.25">
      <c r="A16" s="629"/>
      <c r="B16" s="645"/>
      <c r="C16" s="637"/>
      <c r="D16" s="648"/>
      <c r="E16" s="643"/>
      <c r="F16" s="608"/>
      <c r="G16" s="332"/>
      <c r="H16" s="264"/>
      <c r="I16" s="368"/>
      <c r="J16" s="343"/>
      <c r="K16" s="149"/>
      <c r="L16" s="608"/>
    </row>
    <row r="17" spans="1:12" x14ac:dyDescent="0.25">
      <c r="A17" s="629"/>
      <c r="B17" s="645"/>
      <c r="C17" s="637"/>
      <c r="D17" s="648"/>
      <c r="E17" s="643"/>
      <c r="F17" s="608"/>
      <c r="G17" s="332"/>
      <c r="H17" s="264"/>
      <c r="I17" s="368"/>
      <c r="J17" s="343"/>
      <c r="K17" s="149"/>
      <c r="L17" s="608"/>
    </row>
    <row r="18" spans="1:12" x14ac:dyDescent="0.25">
      <c r="A18" s="629"/>
      <c r="B18" s="645"/>
      <c r="C18" s="637"/>
      <c r="D18" s="648"/>
      <c r="E18" s="643"/>
      <c r="F18" s="608"/>
      <c r="G18" s="332"/>
      <c r="H18" s="264"/>
      <c r="I18" s="368"/>
      <c r="J18" s="343"/>
      <c r="K18" s="149"/>
      <c r="L18" s="608"/>
    </row>
    <row r="19" spans="1:12" x14ac:dyDescent="0.25">
      <c r="A19" s="629"/>
      <c r="B19" s="645"/>
      <c r="C19" s="637"/>
      <c r="D19" s="648"/>
      <c r="E19" s="643"/>
      <c r="F19" s="608"/>
      <c r="G19" s="332"/>
      <c r="H19" s="264"/>
      <c r="I19" s="368"/>
      <c r="J19" s="343"/>
      <c r="K19" s="149"/>
      <c r="L19" s="608"/>
    </row>
    <row r="20" spans="1:12" x14ac:dyDescent="0.25">
      <c r="A20" s="629"/>
      <c r="B20" s="645"/>
      <c r="C20" s="637"/>
      <c r="D20" s="648"/>
      <c r="E20" s="643"/>
      <c r="F20" s="608"/>
      <c r="G20" s="332"/>
      <c r="H20" s="264"/>
      <c r="I20" s="368"/>
      <c r="J20" s="343"/>
      <c r="K20" s="149"/>
      <c r="L20" s="608"/>
    </row>
    <row r="21" spans="1:12" x14ac:dyDescent="0.25">
      <c r="A21" s="629"/>
      <c r="B21" s="645"/>
      <c r="C21" s="637"/>
      <c r="D21" s="648"/>
      <c r="E21" s="643"/>
      <c r="F21" s="608"/>
      <c r="G21" s="332"/>
      <c r="H21" s="264"/>
      <c r="I21" s="368"/>
      <c r="J21" s="343"/>
      <c r="K21" s="149"/>
      <c r="L21" s="608"/>
    </row>
    <row r="22" spans="1:12" x14ac:dyDescent="0.25">
      <c r="A22" s="629"/>
      <c r="B22" s="645"/>
      <c r="C22" s="637"/>
      <c r="D22" s="648"/>
      <c r="E22" s="643"/>
      <c r="F22" s="608"/>
      <c r="G22" s="332"/>
      <c r="H22" s="264"/>
      <c r="I22" s="368"/>
      <c r="J22" s="343"/>
      <c r="K22" s="149"/>
      <c r="L22" s="608"/>
    </row>
    <row r="23" spans="1:12" x14ac:dyDescent="0.25">
      <c r="A23" s="629"/>
      <c r="B23" s="645"/>
      <c r="C23" s="637"/>
      <c r="D23" s="648"/>
      <c r="E23" s="643"/>
      <c r="F23" s="608"/>
      <c r="G23" s="332"/>
      <c r="H23" s="264"/>
      <c r="I23" s="368"/>
      <c r="J23" s="343"/>
      <c r="K23" s="149"/>
      <c r="L23" s="608"/>
    </row>
    <row r="24" spans="1:12" x14ac:dyDescent="0.25">
      <c r="A24" s="630"/>
      <c r="B24" s="646"/>
      <c r="C24" s="638"/>
      <c r="D24" s="649"/>
      <c r="E24" s="644"/>
      <c r="F24" s="609"/>
      <c r="G24" s="332"/>
      <c r="H24" s="264"/>
      <c r="I24" s="368"/>
      <c r="J24" s="343"/>
      <c r="K24" s="149"/>
      <c r="L24" s="609"/>
    </row>
    <row r="25" spans="1:12" x14ac:dyDescent="0.25">
      <c r="A25" s="379"/>
      <c r="B25" s="380"/>
      <c r="C25" s="380"/>
      <c r="D25" s="331"/>
      <c r="E25" s="331"/>
      <c r="F25" s="375"/>
      <c r="G25" s="271"/>
      <c r="H25" s="17"/>
      <c r="I25" s="17"/>
      <c r="J25" s="17"/>
      <c r="K25" s="17"/>
      <c r="L25" s="372"/>
    </row>
    <row r="26" spans="1:12" x14ac:dyDescent="0.25">
      <c r="A26" s="610" t="s">
        <v>106</v>
      </c>
      <c r="B26" s="613" t="str">
        <f>B5</f>
        <v>Amprion GmbH</v>
      </c>
      <c r="C26" s="636"/>
      <c r="D26" s="639"/>
      <c r="E26" s="642"/>
      <c r="F26" s="607">
        <f>D26*E26</f>
        <v>0</v>
      </c>
      <c r="G26" s="332"/>
      <c r="H26" s="264"/>
      <c r="I26" s="368"/>
      <c r="J26" s="343"/>
      <c r="K26" s="149"/>
      <c r="L26" s="607">
        <f>F26+(SUM(G26:G45)-(SUM(I26:I45)))</f>
        <v>0</v>
      </c>
    </row>
    <row r="27" spans="1:12" x14ac:dyDescent="0.25">
      <c r="A27" s="611"/>
      <c r="B27" s="614"/>
      <c r="C27" s="637"/>
      <c r="D27" s="640"/>
      <c r="E27" s="643"/>
      <c r="F27" s="608"/>
      <c r="G27" s="332"/>
      <c r="H27" s="264"/>
      <c r="I27" s="368"/>
      <c r="J27" s="343"/>
      <c r="K27" s="149"/>
      <c r="L27" s="608"/>
    </row>
    <row r="28" spans="1:12" x14ac:dyDescent="0.25">
      <c r="A28" s="611"/>
      <c r="B28" s="614"/>
      <c r="C28" s="637"/>
      <c r="D28" s="640"/>
      <c r="E28" s="643"/>
      <c r="F28" s="608"/>
      <c r="G28" s="332"/>
      <c r="H28" s="264"/>
      <c r="I28" s="368"/>
      <c r="J28" s="343"/>
      <c r="K28" s="149"/>
      <c r="L28" s="608"/>
    </row>
    <row r="29" spans="1:12" x14ac:dyDescent="0.25">
      <c r="A29" s="611"/>
      <c r="B29" s="614"/>
      <c r="C29" s="637"/>
      <c r="D29" s="640"/>
      <c r="E29" s="643"/>
      <c r="F29" s="608"/>
      <c r="G29" s="332"/>
      <c r="H29" s="264"/>
      <c r="I29" s="368"/>
      <c r="J29" s="343"/>
      <c r="K29" s="149"/>
      <c r="L29" s="608"/>
    </row>
    <row r="30" spans="1:12" x14ac:dyDescent="0.25">
      <c r="A30" s="611"/>
      <c r="B30" s="614"/>
      <c r="C30" s="637"/>
      <c r="D30" s="640"/>
      <c r="E30" s="643"/>
      <c r="F30" s="608"/>
      <c r="G30" s="332"/>
      <c r="H30" s="264"/>
      <c r="I30" s="368"/>
      <c r="J30" s="343"/>
      <c r="K30" s="149"/>
      <c r="L30" s="608"/>
    </row>
    <row r="31" spans="1:12" x14ac:dyDescent="0.25">
      <c r="A31" s="611"/>
      <c r="B31" s="614"/>
      <c r="C31" s="637"/>
      <c r="D31" s="640"/>
      <c r="E31" s="643"/>
      <c r="F31" s="608"/>
      <c r="G31" s="332"/>
      <c r="H31" s="264"/>
      <c r="I31" s="368"/>
      <c r="J31" s="343"/>
      <c r="K31" s="149"/>
      <c r="L31" s="608"/>
    </row>
    <row r="32" spans="1:12" x14ac:dyDescent="0.25">
      <c r="A32" s="611"/>
      <c r="B32" s="614"/>
      <c r="C32" s="637"/>
      <c r="D32" s="640"/>
      <c r="E32" s="643"/>
      <c r="F32" s="608"/>
      <c r="G32" s="332"/>
      <c r="H32" s="264"/>
      <c r="I32" s="368"/>
      <c r="J32" s="343"/>
      <c r="K32" s="149"/>
      <c r="L32" s="608"/>
    </row>
    <row r="33" spans="1:12" x14ac:dyDescent="0.25">
      <c r="A33" s="611"/>
      <c r="B33" s="614"/>
      <c r="C33" s="637"/>
      <c r="D33" s="640"/>
      <c r="E33" s="643"/>
      <c r="F33" s="608"/>
      <c r="G33" s="332"/>
      <c r="H33" s="264"/>
      <c r="I33" s="368"/>
      <c r="J33" s="343"/>
      <c r="K33" s="149"/>
      <c r="L33" s="608"/>
    </row>
    <row r="34" spans="1:12" x14ac:dyDescent="0.25">
      <c r="A34" s="611"/>
      <c r="B34" s="614"/>
      <c r="C34" s="637"/>
      <c r="D34" s="640"/>
      <c r="E34" s="643"/>
      <c r="F34" s="608"/>
      <c r="G34" s="332"/>
      <c r="H34" s="264"/>
      <c r="I34" s="368"/>
      <c r="J34" s="343"/>
      <c r="K34" s="149"/>
      <c r="L34" s="608"/>
    </row>
    <row r="35" spans="1:12" x14ac:dyDescent="0.25">
      <c r="A35" s="611"/>
      <c r="B35" s="614"/>
      <c r="C35" s="637"/>
      <c r="D35" s="640"/>
      <c r="E35" s="643"/>
      <c r="F35" s="608"/>
      <c r="G35" s="332"/>
      <c r="H35" s="264"/>
      <c r="I35" s="368"/>
      <c r="J35" s="343"/>
      <c r="K35" s="149"/>
      <c r="L35" s="608"/>
    </row>
    <row r="36" spans="1:12" x14ac:dyDescent="0.25">
      <c r="A36" s="611"/>
      <c r="B36" s="614"/>
      <c r="C36" s="637"/>
      <c r="D36" s="640"/>
      <c r="E36" s="643"/>
      <c r="F36" s="608"/>
      <c r="G36" s="332"/>
      <c r="H36" s="264"/>
      <c r="I36" s="368"/>
      <c r="J36" s="343"/>
      <c r="K36" s="149"/>
      <c r="L36" s="608"/>
    </row>
    <row r="37" spans="1:12" x14ac:dyDescent="0.25">
      <c r="A37" s="611"/>
      <c r="B37" s="614"/>
      <c r="C37" s="637"/>
      <c r="D37" s="640"/>
      <c r="E37" s="643"/>
      <c r="F37" s="608"/>
      <c r="G37" s="332"/>
      <c r="H37" s="264"/>
      <c r="I37" s="368"/>
      <c r="J37" s="343"/>
      <c r="K37" s="149"/>
      <c r="L37" s="608"/>
    </row>
    <row r="38" spans="1:12" x14ac:dyDescent="0.25">
      <c r="A38" s="611"/>
      <c r="B38" s="614"/>
      <c r="C38" s="637"/>
      <c r="D38" s="640"/>
      <c r="E38" s="643"/>
      <c r="F38" s="608"/>
      <c r="G38" s="332"/>
      <c r="H38" s="264"/>
      <c r="I38" s="368"/>
      <c r="J38" s="343"/>
      <c r="K38" s="149"/>
      <c r="L38" s="608"/>
    </row>
    <row r="39" spans="1:12" x14ac:dyDescent="0.25">
      <c r="A39" s="611"/>
      <c r="B39" s="614"/>
      <c r="C39" s="637"/>
      <c r="D39" s="640"/>
      <c r="E39" s="643"/>
      <c r="F39" s="608"/>
      <c r="G39" s="332"/>
      <c r="H39" s="264"/>
      <c r="I39" s="368"/>
      <c r="J39" s="343"/>
      <c r="K39" s="149"/>
      <c r="L39" s="608"/>
    </row>
    <row r="40" spans="1:12" x14ac:dyDescent="0.25">
      <c r="A40" s="611"/>
      <c r="B40" s="614"/>
      <c r="C40" s="637"/>
      <c r="D40" s="640"/>
      <c r="E40" s="643"/>
      <c r="F40" s="608"/>
      <c r="G40" s="332"/>
      <c r="H40" s="264"/>
      <c r="I40" s="368"/>
      <c r="J40" s="343"/>
      <c r="K40" s="149"/>
      <c r="L40" s="608"/>
    </row>
    <row r="41" spans="1:12" x14ac:dyDescent="0.25">
      <c r="A41" s="611"/>
      <c r="B41" s="614"/>
      <c r="C41" s="637"/>
      <c r="D41" s="640"/>
      <c r="E41" s="643"/>
      <c r="F41" s="608"/>
      <c r="G41" s="332"/>
      <c r="H41" s="264"/>
      <c r="I41" s="368"/>
      <c r="J41" s="343"/>
      <c r="K41" s="149"/>
      <c r="L41" s="608"/>
    </row>
    <row r="42" spans="1:12" x14ac:dyDescent="0.25">
      <c r="A42" s="611"/>
      <c r="B42" s="614"/>
      <c r="C42" s="637"/>
      <c r="D42" s="640"/>
      <c r="E42" s="643"/>
      <c r="F42" s="608"/>
      <c r="G42" s="332"/>
      <c r="H42" s="264"/>
      <c r="I42" s="368"/>
      <c r="J42" s="343"/>
      <c r="K42" s="149"/>
      <c r="L42" s="608"/>
    </row>
    <row r="43" spans="1:12" x14ac:dyDescent="0.25">
      <c r="A43" s="611"/>
      <c r="B43" s="614"/>
      <c r="C43" s="637"/>
      <c r="D43" s="640"/>
      <c r="E43" s="643"/>
      <c r="F43" s="608"/>
      <c r="G43" s="332"/>
      <c r="H43" s="264"/>
      <c r="I43" s="368"/>
      <c r="J43" s="343"/>
      <c r="K43" s="149"/>
      <c r="L43" s="608"/>
    </row>
    <row r="44" spans="1:12" x14ac:dyDescent="0.25">
      <c r="A44" s="611"/>
      <c r="B44" s="614"/>
      <c r="C44" s="637"/>
      <c r="D44" s="640"/>
      <c r="E44" s="643"/>
      <c r="F44" s="608"/>
      <c r="G44" s="332"/>
      <c r="H44" s="264"/>
      <c r="I44" s="368"/>
      <c r="J44" s="343"/>
      <c r="K44" s="149"/>
      <c r="L44" s="608"/>
    </row>
    <row r="45" spans="1:12" x14ac:dyDescent="0.25">
      <c r="A45" s="612"/>
      <c r="B45" s="615"/>
      <c r="C45" s="638"/>
      <c r="D45" s="641"/>
      <c r="E45" s="644"/>
      <c r="F45" s="609"/>
      <c r="G45" s="332"/>
      <c r="H45" s="264"/>
      <c r="I45" s="368"/>
      <c r="J45" s="343"/>
      <c r="K45" s="149"/>
      <c r="L45" s="609"/>
    </row>
  </sheetData>
  <sheetProtection algorithmName="SHA-512" hashValue="Pc4y/AmlN2tcP7eRE2j5cqbwoCK9xsy1npoBY5IlwFR26iKm/i/+z72YK8WzBjSNi496IUbqd6CSg9ikut1eNA==" saltValue="MaDRHAC1gbjkL5hnryAHHA==" spinCount="100000" sheet="1" objects="1" scenarios="1" selectLockedCells="1"/>
  <protectedRanges>
    <protectedRange sqref="A1" name="Bereich2_1_1"/>
  </protectedRanges>
  <mergeCells count="14">
    <mergeCell ref="D5:D24"/>
    <mergeCell ref="A26:A45"/>
    <mergeCell ref="B26:B45"/>
    <mergeCell ref="D26:D45"/>
    <mergeCell ref="A5:A24"/>
    <mergeCell ref="B5:B24"/>
    <mergeCell ref="C5:C24"/>
    <mergeCell ref="C26:C45"/>
    <mergeCell ref="E5:E24"/>
    <mergeCell ref="F5:F24"/>
    <mergeCell ref="E26:E45"/>
    <mergeCell ref="F26:F45"/>
    <mergeCell ref="L5:L24"/>
    <mergeCell ref="L26:L45"/>
  </mergeCell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1000-000000000000}">
          <x14:formula1>
            <xm:f>'C:\Users\BK8-4\Desktop\[Erhebungsbogen Kapazitätsreserve_Sicherheitsbereitschaft.xlsx]Hilfstabelle Kapazitätsreserve'!#REF!</xm:f>
          </x14:formula1>
          <xm:sqref>B25:C25</xm:sqref>
        </x14:dataValidation>
        <x14:dataValidation type="list" allowBlank="1" showInputMessage="1" showErrorMessage="1" xr:uid="{00000000-0002-0000-1000-000001000000}">
          <x14:formula1>
            <xm:f>'+'!$B$136:$B$138</xm:f>
          </x14:formula1>
          <xm:sqref>H5:H24 H26:H45</xm:sqref>
        </x14:dataValidation>
        <x14:dataValidation type="list" allowBlank="1" showInputMessage="1" showErrorMessage="1" xr:uid="{00000000-0002-0000-1000-000002000000}">
          <x14:formula1>
            <xm:f>'+'!$B$140:$B$141</xm:f>
          </x14:formula1>
          <xm:sqref>J5:J24 J26:J45</xm:sqref>
        </x14:dataValidation>
        <x14:dataValidation type="list" allowBlank="1" showInputMessage="1" showErrorMessage="1" xr:uid="{00000000-0002-0000-1000-000003000000}">
          <x14:formula1>
            <xm:f>OFFSET('+'!$B$144:$E$144,1,MATCH(B5,'+'!$B$144:$E$144,0)-1,COUNTA(INDEX('+'!$B$144:$E$146,,MATCH(B5,'+'!$B$144:$E$144,0)))-1,1)</xm:f>
          </x14:formula1>
          <xm:sqref>C5:C24 C26:C45</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6"/>
  <dimension ref="A1:H146"/>
  <sheetViews>
    <sheetView topLeftCell="A22" workbookViewId="0">
      <selection activeCell="G40" sqref="G40"/>
    </sheetView>
  </sheetViews>
  <sheetFormatPr baseColWidth="10" defaultRowHeight="15" x14ac:dyDescent="0.25"/>
  <cols>
    <col min="2" max="2" width="81.42578125" bestFit="1" customWidth="1"/>
    <col min="3" max="3" width="35" bestFit="1" customWidth="1"/>
    <col min="4" max="4" width="26.85546875" bestFit="1" customWidth="1"/>
    <col min="5" max="5" width="56.85546875" bestFit="1" customWidth="1"/>
  </cols>
  <sheetData>
    <row r="1" spans="1:3" x14ac:dyDescent="0.25">
      <c r="A1">
        <v>-1</v>
      </c>
    </row>
    <row r="3" spans="1:3" x14ac:dyDescent="0.25">
      <c r="B3" t="s">
        <v>32</v>
      </c>
    </row>
    <row r="4" spans="1:3" x14ac:dyDescent="0.25">
      <c r="B4" t="s">
        <v>59</v>
      </c>
    </row>
    <row r="10" spans="1:3" x14ac:dyDescent="0.25">
      <c r="B10" t="s">
        <v>79</v>
      </c>
      <c r="C10" s="17"/>
    </row>
    <row r="11" spans="1:3" x14ac:dyDescent="0.25">
      <c r="B11" t="s">
        <v>42</v>
      </c>
      <c r="C11" s="17"/>
    </row>
    <row r="12" spans="1:3" x14ac:dyDescent="0.25">
      <c r="B12" t="s">
        <v>89</v>
      </c>
      <c r="C12" s="17"/>
    </row>
    <row r="13" spans="1:3" s="17" customFormat="1" x14ac:dyDescent="0.25">
      <c r="B13" s="17" t="s">
        <v>80</v>
      </c>
      <c r="C13" s="17" t="s">
        <v>80</v>
      </c>
    </row>
    <row r="14" spans="1:3" s="17" customFormat="1" x14ac:dyDescent="0.25">
      <c r="B14" s="17" t="s">
        <v>81</v>
      </c>
      <c r="C14" s="17" t="s">
        <v>81</v>
      </c>
    </row>
    <row r="15" spans="1:3" s="17" customFormat="1" x14ac:dyDescent="0.25">
      <c r="B15" s="17" t="s">
        <v>82</v>
      </c>
      <c r="C15" s="17" t="s">
        <v>82</v>
      </c>
    </row>
    <row r="16" spans="1:3" s="17" customFormat="1" x14ac:dyDescent="0.25">
      <c r="B16" s="17" t="s">
        <v>83</v>
      </c>
      <c r="C16" s="17" t="s">
        <v>83</v>
      </c>
    </row>
    <row r="17" spans="2:3" x14ac:dyDescent="0.25">
      <c r="B17" t="s">
        <v>43</v>
      </c>
      <c r="C17" s="17" t="s">
        <v>43</v>
      </c>
    </row>
    <row r="21" spans="2:3" x14ac:dyDescent="0.25">
      <c r="B21" t="s">
        <v>54</v>
      </c>
      <c r="C21" s="17" t="s">
        <v>54</v>
      </c>
    </row>
    <row r="22" spans="2:3" x14ac:dyDescent="0.25">
      <c r="B22" t="s">
        <v>58</v>
      </c>
      <c r="C22" s="17" t="s">
        <v>58</v>
      </c>
    </row>
    <row r="23" spans="2:3" x14ac:dyDescent="0.25">
      <c r="B23" t="s">
        <v>57</v>
      </c>
      <c r="C23" s="17" t="s">
        <v>57</v>
      </c>
    </row>
    <row r="24" spans="2:3" s="17" customFormat="1" x14ac:dyDescent="0.25">
      <c r="B24" s="17" t="s">
        <v>61</v>
      </c>
      <c r="C24" s="17" t="s">
        <v>43</v>
      </c>
    </row>
    <row r="25" spans="2:3" x14ac:dyDescent="0.25">
      <c r="B25" t="s">
        <v>43</v>
      </c>
      <c r="C25" s="583" t="s">
        <v>311</v>
      </c>
    </row>
    <row r="29" spans="2:3" x14ac:dyDescent="0.25">
      <c r="B29" t="s">
        <v>64</v>
      </c>
    </row>
    <row r="30" spans="2:3" x14ac:dyDescent="0.25">
      <c r="B30" t="s">
        <v>65</v>
      </c>
    </row>
    <row r="31" spans="2:3" x14ac:dyDescent="0.25">
      <c r="B31" t="s">
        <v>66</v>
      </c>
    </row>
    <row r="33" spans="2:5" s="17" customFormat="1" x14ac:dyDescent="0.25"/>
    <row r="34" spans="2:5" s="17" customFormat="1" x14ac:dyDescent="0.25"/>
    <row r="35" spans="2:5" s="17" customFormat="1" x14ac:dyDescent="0.25"/>
    <row r="36" spans="2:5" s="17" customFormat="1" x14ac:dyDescent="0.25"/>
    <row r="37" spans="2:5" x14ac:dyDescent="0.25">
      <c r="B37" s="284" t="s">
        <v>148</v>
      </c>
    </row>
    <row r="39" spans="2:5" x14ac:dyDescent="0.25">
      <c r="B39" s="17" t="s">
        <v>112</v>
      </c>
      <c r="C39" s="17" t="s">
        <v>111</v>
      </c>
      <c r="D39" s="17" t="s">
        <v>110</v>
      </c>
      <c r="E39" s="17" t="s">
        <v>109</v>
      </c>
    </row>
    <row r="40" spans="2:5" x14ac:dyDescent="0.25">
      <c r="B40" s="281" t="s">
        <v>116</v>
      </c>
      <c r="C40" s="281" t="s">
        <v>129</v>
      </c>
      <c r="D40" s="281" t="s">
        <v>130</v>
      </c>
      <c r="E40" s="281">
        <v>60</v>
      </c>
    </row>
    <row r="41" spans="2:5" x14ac:dyDescent="0.25">
      <c r="B41" s="281"/>
      <c r="C41" s="281" t="s">
        <v>131</v>
      </c>
      <c r="D41" s="281" t="s">
        <v>130</v>
      </c>
      <c r="E41" s="281">
        <v>60</v>
      </c>
    </row>
    <row r="42" spans="2:5" x14ac:dyDescent="0.25">
      <c r="B42" s="281"/>
      <c r="C42" s="281" t="s">
        <v>132</v>
      </c>
      <c r="D42" s="281" t="s">
        <v>130</v>
      </c>
      <c r="E42" s="281">
        <v>60</v>
      </c>
    </row>
    <row r="43" spans="2:5" x14ac:dyDescent="0.25">
      <c r="B43" s="281"/>
      <c r="C43" s="281" t="s">
        <v>128</v>
      </c>
      <c r="D43" s="281" t="s">
        <v>130</v>
      </c>
      <c r="E43" s="281">
        <v>90</v>
      </c>
    </row>
    <row r="44" spans="2:5" x14ac:dyDescent="0.25">
      <c r="B44" s="281" t="s">
        <v>117</v>
      </c>
      <c r="C44" s="17" t="s">
        <v>127</v>
      </c>
      <c r="D44" s="281" t="s">
        <v>133</v>
      </c>
      <c r="E44" s="281">
        <v>355</v>
      </c>
    </row>
    <row r="45" spans="2:5" s="17" customFormat="1" x14ac:dyDescent="0.25">
      <c r="B45" s="281"/>
      <c r="C45" s="281" t="s">
        <v>134</v>
      </c>
      <c r="D45" s="281" t="s">
        <v>133</v>
      </c>
      <c r="E45" s="281">
        <v>355</v>
      </c>
    </row>
    <row r="46" spans="2:5" x14ac:dyDescent="0.25">
      <c r="B46" s="281" t="s">
        <v>118</v>
      </c>
      <c r="C46" s="281" t="s">
        <v>126</v>
      </c>
      <c r="D46" s="281" t="s">
        <v>135</v>
      </c>
      <c r="E46" s="281">
        <v>56</v>
      </c>
    </row>
    <row r="47" spans="2:5" x14ac:dyDescent="0.25">
      <c r="B47" s="281"/>
      <c r="C47" s="281" t="s">
        <v>125</v>
      </c>
      <c r="D47" s="281" t="s">
        <v>135</v>
      </c>
      <c r="E47" s="281">
        <v>50</v>
      </c>
    </row>
    <row r="48" spans="2:5" x14ac:dyDescent="0.25">
      <c r="B48" s="281"/>
    </row>
    <row r="49" spans="2:5" x14ac:dyDescent="0.25">
      <c r="B49" s="281"/>
    </row>
    <row r="50" spans="2:5" x14ac:dyDescent="0.25">
      <c r="B50" s="281" t="s">
        <v>119</v>
      </c>
      <c r="C50" s="281"/>
      <c r="D50" s="281"/>
      <c r="E50" s="281"/>
    </row>
    <row r="51" spans="2:5" x14ac:dyDescent="0.25">
      <c r="B51" s="17"/>
      <c r="C51" s="17"/>
      <c r="D51" s="17"/>
      <c r="E51" s="17"/>
    </row>
    <row r="52" spans="2:5" s="17" customFormat="1" x14ac:dyDescent="0.25"/>
    <row r="53" spans="2:5" s="17" customFormat="1" x14ac:dyDescent="0.25"/>
    <row r="54" spans="2:5" s="17" customFormat="1" x14ac:dyDescent="0.25"/>
    <row r="55" spans="2:5" s="17" customFormat="1" x14ac:dyDescent="0.25"/>
    <row r="57" spans="2:5" x14ac:dyDescent="0.25">
      <c r="B57" s="17" t="s">
        <v>112</v>
      </c>
      <c r="C57" s="17" t="s">
        <v>111</v>
      </c>
      <c r="D57" s="17" t="s">
        <v>110</v>
      </c>
      <c r="E57" s="17" t="s">
        <v>109</v>
      </c>
    </row>
    <row r="58" spans="2:5" x14ac:dyDescent="0.25">
      <c r="B58" s="281" t="s">
        <v>116</v>
      </c>
      <c r="C58" s="281" t="s">
        <v>129</v>
      </c>
      <c r="D58" s="281" t="s">
        <v>130</v>
      </c>
      <c r="E58" s="281">
        <v>60</v>
      </c>
    </row>
    <row r="59" spans="2:5" x14ac:dyDescent="0.25">
      <c r="B59" s="281"/>
      <c r="C59" s="281" t="s">
        <v>131</v>
      </c>
      <c r="D59" s="281" t="s">
        <v>130</v>
      </c>
      <c r="E59" s="281">
        <v>60</v>
      </c>
    </row>
    <row r="60" spans="2:5" x14ac:dyDescent="0.25">
      <c r="B60" s="281"/>
      <c r="C60" s="281" t="s">
        <v>132</v>
      </c>
      <c r="D60" s="281" t="s">
        <v>130</v>
      </c>
      <c r="E60" s="281">
        <v>60</v>
      </c>
    </row>
    <row r="61" spans="2:5" x14ac:dyDescent="0.25">
      <c r="B61" s="281"/>
      <c r="C61" s="281" t="s">
        <v>128</v>
      </c>
      <c r="D61" s="281" t="s">
        <v>130</v>
      </c>
      <c r="E61" s="281">
        <v>90</v>
      </c>
    </row>
    <row r="62" spans="2:5" x14ac:dyDescent="0.25">
      <c r="B62" s="281" t="s">
        <v>117</v>
      </c>
      <c r="C62" s="17" t="s">
        <v>127</v>
      </c>
      <c r="D62" s="281" t="s">
        <v>133</v>
      </c>
      <c r="E62" s="281">
        <v>340</v>
      </c>
    </row>
    <row r="63" spans="2:5" s="17" customFormat="1" x14ac:dyDescent="0.25">
      <c r="B63" s="281"/>
      <c r="C63" s="281" t="s">
        <v>134</v>
      </c>
      <c r="D63" s="281" t="s">
        <v>133</v>
      </c>
      <c r="E63" s="281">
        <v>340</v>
      </c>
    </row>
    <row r="64" spans="2:5" x14ac:dyDescent="0.25">
      <c r="B64" s="281" t="s">
        <v>118</v>
      </c>
      <c r="C64" s="281" t="s">
        <v>126</v>
      </c>
      <c r="D64" s="281" t="s">
        <v>135</v>
      </c>
      <c r="E64" s="281">
        <v>56</v>
      </c>
    </row>
    <row r="65" spans="2:5" x14ac:dyDescent="0.25">
      <c r="B65" s="281"/>
      <c r="C65" s="281" t="s">
        <v>125</v>
      </c>
      <c r="D65" s="281" t="s">
        <v>135</v>
      </c>
      <c r="E65" s="281">
        <v>50</v>
      </c>
    </row>
    <row r="66" spans="2:5" x14ac:dyDescent="0.25">
      <c r="B66" s="281"/>
    </row>
    <row r="67" spans="2:5" x14ac:dyDescent="0.25">
      <c r="B67" s="281"/>
    </row>
    <row r="68" spans="2:5" x14ac:dyDescent="0.25">
      <c r="B68" s="281" t="s">
        <v>119</v>
      </c>
      <c r="C68" s="281"/>
      <c r="D68" s="281"/>
      <c r="E68" s="281"/>
    </row>
    <row r="69" spans="2:5" x14ac:dyDescent="0.25">
      <c r="B69" s="17"/>
      <c r="C69" s="17"/>
      <c r="D69" s="17"/>
      <c r="E69" s="17"/>
    </row>
    <row r="75" spans="2:5" x14ac:dyDescent="0.25">
      <c r="B75" s="17" t="s">
        <v>136</v>
      </c>
    </row>
    <row r="76" spans="2:5" x14ac:dyDescent="0.25">
      <c r="B76" s="17" t="s">
        <v>137</v>
      </c>
    </row>
    <row r="77" spans="2:5" x14ac:dyDescent="0.25">
      <c r="B77" s="17"/>
    </row>
    <row r="78" spans="2:5" x14ac:dyDescent="0.25">
      <c r="B78" s="17" t="s">
        <v>203</v>
      </c>
    </row>
    <row r="79" spans="2:5" x14ac:dyDescent="0.25">
      <c r="B79" s="17" t="s">
        <v>204</v>
      </c>
    </row>
    <row r="80" spans="2:5" x14ac:dyDescent="0.25">
      <c r="B80" s="17" t="s">
        <v>205</v>
      </c>
    </row>
    <row r="81" spans="2:6" x14ac:dyDescent="0.25">
      <c r="B81" t="s">
        <v>216</v>
      </c>
    </row>
    <row r="82" spans="2:6" x14ac:dyDescent="0.25">
      <c r="B82" s="17" t="s">
        <v>207</v>
      </c>
    </row>
    <row r="83" spans="2:6" x14ac:dyDescent="0.25">
      <c r="B83" s="17" t="s">
        <v>208</v>
      </c>
    </row>
    <row r="84" spans="2:6" x14ac:dyDescent="0.25">
      <c r="B84" s="17" t="s">
        <v>209</v>
      </c>
    </row>
    <row r="85" spans="2:6" x14ac:dyDescent="0.25">
      <c r="B85" s="17" t="s">
        <v>210</v>
      </c>
    </row>
    <row r="86" spans="2:6" x14ac:dyDescent="0.25">
      <c r="B86" s="17" t="s">
        <v>211</v>
      </c>
    </row>
    <row r="87" spans="2:6" x14ac:dyDescent="0.25">
      <c r="B87" s="17" t="s">
        <v>206</v>
      </c>
    </row>
    <row r="88" spans="2:6" x14ac:dyDescent="0.25">
      <c r="B88" s="17" t="s">
        <v>227</v>
      </c>
      <c r="F88" t="e">
        <f ca="1">OFFSET($B$40,,,COUNTA('+'!$B$40:$B$50),1)</f>
        <v>#VALUE!</v>
      </c>
    </row>
    <row r="89" spans="2:6" x14ac:dyDescent="0.25">
      <c r="B89" s="17" t="s">
        <v>226</v>
      </c>
    </row>
    <row r="90" spans="2:6" x14ac:dyDescent="0.25">
      <c r="B90" t="s">
        <v>198</v>
      </c>
    </row>
    <row r="91" spans="2:6" s="17" customFormat="1" x14ac:dyDescent="0.25"/>
    <row r="92" spans="2:6" s="17" customFormat="1" x14ac:dyDescent="0.25"/>
    <row r="94" spans="2:6" s="17" customFormat="1" x14ac:dyDescent="0.25"/>
    <row r="95" spans="2:6" s="17" customFormat="1" x14ac:dyDescent="0.25"/>
    <row r="96" spans="2:6" s="17" customFormat="1" x14ac:dyDescent="0.25"/>
    <row r="97" spans="2:5" s="17" customFormat="1" x14ac:dyDescent="0.25"/>
    <row r="98" spans="2:5" s="17" customFormat="1" x14ac:dyDescent="0.25"/>
    <row r="99" spans="2:5" s="17" customFormat="1" x14ac:dyDescent="0.25"/>
    <row r="100" spans="2:5" x14ac:dyDescent="0.25">
      <c r="B100" s="283" t="s">
        <v>147</v>
      </c>
    </row>
    <row r="101" spans="2:5" x14ac:dyDescent="0.25">
      <c r="B101" s="17" t="s">
        <v>112</v>
      </c>
      <c r="C101" s="17" t="s">
        <v>124</v>
      </c>
      <c r="D101" s="17" t="s">
        <v>138</v>
      </c>
      <c r="E101" t="s">
        <v>159</v>
      </c>
    </row>
    <row r="102" spans="2:5" x14ac:dyDescent="0.25">
      <c r="B102" s="17" t="s">
        <v>116</v>
      </c>
      <c r="C102" s="282" t="s">
        <v>139</v>
      </c>
      <c r="D102" s="17">
        <v>500</v>
      </c>
      <c r="E102" s="3"/>
    </row>
    <row r="103" spans="2:5" x14ac:dyDescent="0.25">
      <c r="B103" s="17"/>
      <c r="C103" s="282" t="s">
        <v>140</v>
      </c>
      <c r="D103" s="17">
        <v>500</v>
      </c>
      <c r="E103" s="3"/>
    </row>
    <row r="104" spans="2:5" x14ac:dyDescent="0.25">
      <c r="B104" s="17" t="s">
        <v>117</v>
      </c>
      <c r="C104" s="282" t="s">
        <v>141</v>
      </c>
      <c r="D104" s="17">
        <v>300</v>
      </c>
      <c r="E104" s="3"/>
    </row>
    <row r="105" spans="2:5" x14ac:dyDescent="0.25">
      <c r="B105" s="17"/>
      <c r="C105" s="282" t="s">
        <v>142</v>
      </c>
      <c r="D105" s="17">
        <v>300</v>
      </c>
      <c r="E105" s="3"/>
    </row>
    <row r="106" spans="2:5" x14ac:dyDescent="0.25">
      <c r="B106" s="17"/>
      <c r="C106" s="282" t="s">
        <v>143</v>
      </c>
      <c r="D106" s="17">
        <v>300</v>
      </c>
      <c r="E106" s="3"/>
    </row>
    <row r="107" spans="2:5" x14ac:dyDescent="0.25">
      <c r="B107" s="17"/>
      <c r="C107" s="282" t="s">
        <v>144</v>
      </c>
      <c r="D107" s="17">
        <v>300</v>
      </c>
      <c r="E107" s="3"/>
    </row>
    <row r="108" spans="2:5" x14ac:dyDescent="0.25">
      <c r="B108" s="17"/>
      <c r="C108" s="282" t="s">
        <v>145</v>
      </c>
      <c r="D108" s="17">
        <v>300</v>
      </c>
      <c r="E108" s="3"/>
    </row>
    <row r="109" spans="2:5" x14ac:dyDescent="0.25">
      <c r="B109" s="17" t="s">
        <v>118</v>
      </c>
      <c r="C109" s="282" t="s">
        <v>146</v>
      </c>
      <c r="D109" s="17">
        <v>352</v>
      </c>
      <c r="E109" s="3"/>
    </row>
    <row r="110" spans="2:5" x14ac:dyDescent="0.25">
      <c r="B110" s="17"/>
      <c r="C110" s="17"/>
      <c r="D110" s="17"/>
    </row>
    <row r="114" spans="2:8" x14ac:dyDescent="0.25">
      <c r="H114" t="e">
        <f ca="1">OFFSET('+'!$B$117:$E$117,1,MATCH(B31,'+'!$B$117:$E$117,0)-1,COUNTA(INDEX('+'!$B$117:$E$122,,MATCH(B31,'+'!$B$117:$E$117,0)))-1,1)</f>
        <v>#N/A</v>
      </c>
    </row>
    <row r="115" spans="2:8" x14ac:dyDescent="0.25">
      <c r="H115" s="285" t="e">
        <f ca="1">OFFSET('+'!$B$126:$E$126,1,MATCH(B69,'+'!$B$126:$E$126,0)-1,COUNTA(INDEX('+'!$B$126:$E$130,,MATCH(B69,'+'!$B$126:$E$126,0)))-1,1)</f>
        <v>#N/A</v>
      </c>
    </row>
    <row r="117" spans="2:8" x14ac:dyDescent="0.25">
      <c r="B117" s="17" t="s">
        <v>116</v>
      </c>
      <c r="C117" s="17" t="s">
        <v>117</v>
      </c>
      <c r="D117" s="17" t="s">
        <v>118</v>
      </c>
      <c r="E117" s="17" t="s">
        <v>119</v>
      </c>
    </row>
    <row r="118" spans="2:8" x14ac:dyDescent="0.25">
      <c r="B118" s="282" t="s">
        <v>139</v>
      </c>
      <c r="C118" s="282" t="s">
        <v>141</v>
      </c>
      <c r="D118" s="282" t="s">
        <v>146</v>
      </c>
      <c r="E118" s="282"/>
    </row>
    <row r="119" spans="2:8" x14ac:dyDescent="0.25">
      <c r="B119" s="282" t="s">
        <v>140</v>
      </c>
      <c r="C119" s="282" t="s">
        <v>142</v>
      </c>
      <c r="D119" s="282"/>
      <c r="E119" s="282"/>
    </row>
    <row r="120" spans="2:8" x14ac:dyDescent="0.25">
      <c r="B120" s="282"/>
      <c r="C120" s="282" t="s">
        <v>143</v>
      </c>
      <c r="D120" s="282"/>
      <c r="E120" s="282"/>
    </row>
    <row r="121" spans="2:8" x14ac:dyDescent="0.25">
      <c r="B121" s="282"/>
      <c r="C121" s="282" t="s">
        <v>144</v>
      </c>
      <c r="D121" s="282"/>
      <c r="E121" s="282"/>
    </row>
    <row r="122" spans="2:8" x14ac:dyDescent="0.25">
      <c r="B122" s="282"/>
      <c r="C122" s="282" t="s">
        <v>145</v>
      </c>
      <c r="D122" s="282"/>
      <c r="E122" s="282"/>
    </row>
    <row r="126" spans="2:8" x14ac:dyDescent="0.25">
      <c r="B126" t="s">
        <v>116</v>
      </c>
      <c r="C126" t="s">
        <v>117</v>
      </c>
      <c r="D126" t="s">
        <v>118</v>
      </c>
      <c r="E126" t="s">
        <v>119</v>
      </c>
    </row>
    <row r="127" spans="2:8" x14ac:dyDescent="0.25">
      <c r="B127" t="s">
        <v>129</v>
      </c>
      <c r="C127" t="s">
        <v>127</v>
      </c>
      <c r="D127" t="s">
        <v>126</v>
      </c>
    </row>
    <row r="128" spans="2:8" x14ac:dyDescent="0.25">
      <c r="B128" t="s">
        <v>131</v>
      </c>
      <c r="C128" t="s">
        <v>134</v>
      </c>
      <c r="D128" t="s">
        <v>125</v>
      </c>
    </row>
    <row r="129" spans="2:5" x14ac:dyDescent="0.25">
      <c r="B129" t="s">
        <v>132</v>
      </c>
    </row>
    <row r="130" spans="2:5" x14ac:dyDescent="0.25">
      <c r="B130" t="s">
        <v>128</v>
      </c>
    </row>
    <row r="134" spans="2:5" x14ac:dyDescent="0.25">
      <c r="B134" s="283" t="s">
        <v>230</v>
      </c>
    </row>
    <row r="136" spans="2:5" x14ac:dyDescent="0.25">
      <c r="B136" t="s">
        <v>224</v>
      </c>
    </row>
    <row r="137" spans="2:5" x14ac:dyDescent="0.25">
      <c r="B137" s="17" t="s">
        <v>226</v>
      </c>
    </row>
    <row r="138" spans="2:5" x14ac:dyDescent="0.25">
      <c r="B138" s="17" t="s">
        <v>223</v>
      </c>
    </row>
    <row r="139" spans="2:5" x14ac:dyDescent="0.25">
      <c r="B139" s="17"/>
    </row>
    <row r="140" spans="2:5" x14ac:dyDescent="0.25">
      <c r="B140" s="17" t="s">
        <v>228</v>
      </c>
    </row>
    <row r="141" spans="2:5" x14ac:dyDescent="0.25">
      <c r="B141" s="17" t="s">
        <v>229</v>
      </c>
    </row>
    <row r="144" spans="2:5" x14ac:dyDescent="0.25">
      <c r="B144" t="s">
        <v>116</v>
      </c>
      <c r="C144" t="s">
        <v>117</v>
      </c>
      <c r="D144" t="s">
        <v>118</v>
      </c>
      <c r="E144" t="s">
        <v>119</v>
      </c>
    </row>
    <row r="145" spans="3:5" x14ac:dyDescent="0.25">
      <c r="C145" t="s">
        <v>242</v>
      </c>
      <c r="D145" t="s">
        <v>240</v>
      </c>
      <c r="E145" t="s">
        <v>241</v>
      </c>
    </row>
    <row r="146" spans="3:5" x14ac:dyDescent="0.25">
      <c r="C146" t="s">
        <v>243</v>
      </c>
    </row>
  </sheetData>
  <sheetProtection selectLockedCells="1" selectUnlockedCells="1"/>
  <pageMargins left="0.7" right="0.7" top="0.78740157499999996" bottom="0.78740157499999996"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tabColor theme="0" tint="-0.14999847407452621"/>
    <pageSetUpPr fitToPage="1"/>
  </sheetPr>
  <dimension ref="B2:O50"/>
  <sheetViews>
    <sheetView tabSelected="1" zoomScaleNormal="100" workbookViewId="0">
      <selection activeCell="C2" sqref="C2:D2"/>
    </sheetView>
  </sheetViews>
  <sheetFormatPr baseColWidth="10" defaultRowHeight="15" x14ac:dyDescent="0.25"/>
  <cols>
    <col min="1" max="1" width="11.42578125" style="2"/>
    <col min="2" max="2" width="53.85546875" style="2" customWidth="1"/>
    <col min="3" max="3" width="32.42578125" style="2" customWidth="1"/>
    <col min="4" max="4" width="11.42578125" style="2" customWidth="1"/>
    <col min="5" max="5" width="43.42578125" style="2" customWidth="1"/>
    <col min="6" max="6" width="29.85546875" style="2" customWidth="1"/>
    <col min="7" max="7" width="11.42578125" style="2" customWidth="1"/>
    <col min="8" max="8" width="62.140625" style="2" bestFit="1" customWidth="1"/>
    <col min="9" max="9" width="32.42578125" style="2" customWidth="1"/>
    <col min="10" max="10" width="11.42578125" style="2"/>
    <col min="11" max="11" width="62.140625" style="2" bestFit="1" customWidth="1"/>
    <col min="12" max="12" width="32.42578125" style="2" customWidth="1"/>
    <col min="13" max="13" width="11.42578125" style="2"/>
    <col min="14" max="14" width="63.140625" style="2" customWidth="1"/>
    <col min="15" max="15" width="31.140625" style="2" customWidth="1"/>
    <col min="16" max="16384" width="11.42578125" style="2"/>
  </cols>
  <sheetData>
    <row r="2" spans="2:15" ht="18.75" x14ac:dyDescent="0.3">
      <c r="B2" s="570" t="s">
        <v>16</v>
      </c>
      <c r="C2" s="597" t="s">
        <v>117</v>
      </c>
      <c r="D2" s="597"/>
    </row>
    <row r="3" spans="2:15" ht="18.75" x14ac:dyDescent="0.3">
      <c r="B3" s="570" t="s">
        <v>17</v>
      </c>
      <c r="C3" s="597"/>
      <c r="D3" s="597"/>
    </row>
    <row r="5" spans="2:15" ht="18.75" x14ac:dyDescent="0.3">
      <c r="B5" s="571" t="s">
        <v>157</v>
      </c>
    </row>
    <row r="8" spans="2:15" ht="15" customHeight="1" x14ac:dyDescent="0.25">
      <c r="B8" s="593" t="str">
        <f>N_2!B1</f>
        <v>Istkosten Netzreserve 2023</v>
      </c>
      <c r="C8" s="594"/>
      <c r="D8" s="572"/>
      <c r="E8" s="593" t="str">
        <f>P_2!B1</f>
        <v>Istkosten rotierende Phasenschieber 2023</v>
      </c>
      <c r="F8" s="594"/>
      <c r="G8" s="572"/>
      <c r="H8" s="593" t="str">
        <f>K_2!A1</f>
        <v>Istkosten Kapazitätsreserve 2023</v>
      </c>
      <c r="I8" s="594"/>
      <c r="K8" s="593" t="str">
        <f ca="1">S_2!A1</f>
        <v>Istkosten Sicherheitsbereitschaft 2023</v>
      </c>
      <c r="L8" s="594"/>
      <c r="N8" s="593" t="str">
        <f>B_2!A1</f>
        <v>Istkosten besondere netztechnische Betriebsmittel 2023</v>
      </c>
      <c r="O8" s="594"/>
    </row>
    <row r="9" spans="2:15" ht="15" customHeight="1" x14ac:dyDescent="0.25">
      <c r="B9" s="127" t="s">
        <v>153</v>
      </c>
      <c r="C9" s="297">
        <f>SUM(C10:C14)-C15</f>
        <v>0</v>
      </c>
      <c r="D9" s="572"/>
      <c r="E9" s="66" t="s">
        <v>253</v>
      </c>
      <c r="F9" s="292">
        <f>P_2!C6</f>
        <v>0</v>
      </c>
      <c r="G9" s="572"/>
      <c r="H9" s="342" t="s">
        <v>162</v>
      </c>
      <c r="I9" s="291">
        <f>K_2!B22</f>
        <v>0</v>
      </c>
      <c r="K9" s="342" t="s">
        <v>162</v>
      </c>
      <c r="L9" s="291">
        <f>S_2!B22</f>
        <v>0</v>
      </c>
      <c r="N9" s="342"/>
      <c r="O9" s="291"/>
    </row>
    <row r="10" spans="2:15" ht="15" customHeight="1" x14ac:dyDescent="0.25">
      <c r="B10" s="66" t="s">
        <v>2</v>
      </c>
      <c r="C10" s="292">
        <f>N_2!C15</f>
        <v>0</v>
      </c>
      <c r="D10" s="24"/>
      <c r="E10" s="66" t="s">
        <v>2</v>
      </c>
      <c r="F10" s="292">
        <f>P_2!C7</f>
        <v>0</v>
      </c>
      <c r="G10" s="24"/>
      <c r="H10" s="66"/>
      <c r="I10" s="66"/>
      <c r="K10" s="66"/>
      <c r="L10" s="66"/>
      <c r="N10" s="66"/>
      <c r="O10" s="66"/>
    </row>
    <row r="11" spans="2:15" ht="15" customHeight="1" x14ac:dyDescent="0.25">
      <c r="B11" s="126" t="s">
        <v>155</v>
      </c>
      <c r="C11" s="292">
        <f>N_2!C16</f>
        <v>0</v>
      </c>
      <c r="D11" s="24"/>
      <c r="E11" s="126" t="s">
        <v>155</v>
      </c>
      <c r="F11" s="292">
        <f>P_2!C8</f>
        <v>0</v>
      </c>
      <c r="G11" s="24"/>
      <c r="H11" s="66" t="s">
        <v>108</v>
      </c>
      <c r="I11" s="292">
        <f>SUM(K_2!H26:H172)</f>
        <v>22343700</v>
      </c>
      <c r="K11" s="127" t="s">
        <v>156</v>
      </c>
      <c r="L11" s="291">
        <f>SUM(S_2!E28:E35)</f>
        <v>0</v>
      </c>
      <c r="N11" s="127" t="s">
        <v>232</v>
      </c>
      <c r="O11" s="291">
        <f>SUM(B_2!F4:F45)</f>
        <v>0</v>
      </c>
    </row>
    <row r="12" spans="2:15" ht="15" customHeight="1" x14ac:dyDescent="0.25">
      <c r="B12" s="66" t="s">
        <v>99</v>
      </c>
      <c r="C12" s="292">
        <f>N_2!C17</f>
        <v>0</v>
      </c>
      <c r="D12" s="24"/>
      <c r="E12" s="66" t="s">
        <v>6</v>
      </c>
      <c r="F12" s="292">
        <f>P_2!C9</f>
        <v>0</v>
      </c>
      <c r="G12" s="24"/>
      <c r="H12" s="127" t="s">
        <v>220</v>
      </c>
      <c r="I12" s="291">
        <f>I13-I14</f>
        <v>0</v>
      </c>
      <c r="K12" s="342" t="s">
        <v>219</v>
      </c>
      <c r="L12" s="291">
        <f>SUM(S_2!F28:F35)</f>
        <v>0</v>
      </c>
      <c r="N12" s="127" t="s">
        <v>220</v>
      </c>
      <c r="O12" s="291">
        <f>O13-O14</f>
        <v>0</v>
      </c>
    </row>
    <row r="13" spans="2:15" ht="15" customHeight="1" x14ac:dyDescent="0.25">
      <c r="B13" s="66" t="s">
        <v>218</v>
      </c>
      <c r="C13" s="294">
        <f>N_2!C18</f>
        <v>0</v>
      </c>
      <c r="D13" s="24"/>
      <c r="E13" s="66" t="s">
        <v>218</v>
      </c>
      <c r="F13" s="292">
        <f>P_2!C10</f>
        <v>0</v>
      </c>
      <c r="G13" s="24"/>
      <c r="H13" s="66" t="s">
        <v>199</v>
      </c>
      <c r="I13" s="292">
        <f>SUM(K_2!I26:I172)</f>
        <v>0</v>
      </c>
      <c r="K13" s="66"/>
      <c r="L13" s="158"/>
      <c r="N13" s="66" t="s">
        <v>199</v>
      </c>
      <c r="O13" s="158">
        <f>SUM(B_2!G4:G45)</f>
        <v>0</v>
      </c>
    </row>
    <row r="14" spans="2:15" ht="15" customHeight="1" x14ac:dyDescent="0.25">
      <c r="B14" s="66" t="s">
        <v>30</v>
      </c>
      <c r="C14" s="292">
        <f>N_2!C19</f>
        <v>0</v>
      </c>
      <c r="D14" s="24"/>
      <c r="E14" s="66" t="s">
        <v>30</v>
      </c>
      <c r="F14" s="292">
        <f>P_2!C11</f>
        <v>0</v>
      </c>
      <c r="G14" s="24"/>
      <c r="H14" s="66" t="s">
        <v>200</v>
      </c>
      <c r="I14" s="293">
        <f>SUM(K_2!J26:J172)</f>
        <v>0</v>
      </c>
      <c r="K14" s="66"/>
      <c r="L14" s="158"/>
      <c r="N14" s="66" t="s">
        <v>200</v>
      </c>
      <c r="O14" s="158">
        <f>SUM(B_2!I5:I45)</f>
        <v>0</v>
      </c>
    </row>
    <row r="15" spans="2:15" ht="15" customHeight="1" x14ac:dyDescent="0.25">
      <c r="B15" s="66" t="s">
        <v>40</v>
      </c>
      <c r="C15" s="293">
        <f>N_2!C20</f>
        <v>0</v>
      </c>
      <c r="D15" s="24"/>
      <c r="E15" s="66" t="s">
        <v>40</v>
      </c>
      <c r="F15" s="293">
        <f>P_2!C12</f>
        <v>0</v>
      </c>
      <c r="G15" s="24"/>
      <c r="H15" s="288" t="s">
        <v>19</v>
      </c>
      <c r="I15" s="289">
        <f>SUM(I11+I12)</f>
        <v>22343700</v>
      </c>
      <c r="K15" s="288" t="s">
        <v>19</v>
      </c>
      <c r="L15" s="289">
        <f>SUM(L11)</f>
        <v>0</v>
      </c>
      <c r="N15" s="288" t="s">
        <v>19</v>
      </c>
      <c r="O15" s="289">
        <f>SUM(O11+O12)</f>
        <v>0</v>
      </c>
    </row>
    <row r="16" spans="2:15" ht="15" customHeight="1" x14ac:dyDescent="0.25">
      <c r="B16" s="127" t="s">
        <v>151</v>
      </c>
      <c r="C16" s="291">
        <f>SUM(C17:C18)</f>
        <v>0</v>
      </c>
      <c r="D16" s="24"/>
      <c r="E16" s="288" t="s">
        <v>19</v>
      </c>
      <c r="F16" s="289">
        <f>SUM(F9:F14)-F15</f>
        <v>0</v>
      </c>
      <c r="G16" s="24"/>
    </row>
    <row r="17" spans="2:15" ht="15" customHeight="1" x14ac:dyDescent="0.25">
      <c r="B17" s="66" t="s">
        <v>8</v>
      </c>
      <c r="C17" s="292">
        <f>N_2!C204</f>
        <v>0</v>
      </c>
      <c r="D17" s="24"/>
      <c r="G17" s="24"/>
    </row>
    <row r="18" spans="2:15" ht="15" customHeight="1" x14ac:dyDescent="0.25">
      <c r="B18" s="66" t="s">
        <v>152</v>
      </c>
      <c r="C18" s="292">
        <f>N_2!C205</f>
        <v>0</v>
      </c>
      <c r="D18" s="24"/>
      <c r="G18" s="24"/>
    </row>
    <row r="19" spans="2:15" ht="15" customHeight="1" x14ac:dyDescent="0.25">
      <c r="B19" s="288" t="s">
        <v>19</v>
      </c>
      <c r="C19" s="289">
        <f>SUM(C16,C9)</f>
        <v>0</v>
      </c>
    </row>
    <row r="20" spans="2:15" ht="15" customHeight="1" x14ac:dyDescent="0.25">
      <c r="B20" s="17"/>
      <c r="C20" s="17"/>
    </row>
    <row r="21" spans="2:15" ht="15" customHeight="1" x14ac:dyDescent="0.25">
      <c r="B21" s="593" t="str">
        <f>N_1!B1</f>
        <v>Plankosten Netzreserve 2023</v>
      </c>
      <c r="C21" s="594"/>
      <c r="E21" s="593" t="str">
        <f>P_1!B1</f>
        <v>Plankosten Rotierende Phasenschieber 2023</v>
      </c>
      <c r="F21" s="594"/>
      <c r="H21" s="593" t="str">
        <f>K_1!A1</f>
        <v>Plankosten Kapazitätsreserve 2023</v>
      </c>
      <c r="I21" s="594"/>
      <c r="K21" s="593" t="str">
        <f>S_1!A1</f>
        <v>Plankosten Sicherheitsbereitschaft 2023</v>
      </c>
      <c r="L21" s="594"/>
      <c r="N21" s="593" t="str">
        <f>B_1!A1</f>
        <v>Plankosten besondere netztechnische Betriebsmittel 2023</v>
      </c>
      <c r="O21" s="594"/>
    </row>
    <row r="22" spans="2:15" ht="15" customHeight="1" x14ac:dyDescent="0.25">
      <c r="B22" s="127" t="s">
        <v>153</v>
      </c>
      <c r="C22" s="297">
        <f>SUM(C23:C27)-C28</f>
        <v>0</v>
      </c>
      <c r="E22" s="66" t="s">
        <v>254</v>
      </c>
      <c r="F22" s="292">
        <f>P_1!C6</f>
        <v>0</v>
      </c>
      <c r="H22" s="445" t="str">
        <f>K_1!A22</f>
        <v>Anteil, der in der EOG verrechnet wurde 2023</v>
      </c>
      <c r="I22" s="291">
        <f>K_1!B22</f>
        <v>0</v>
      </c>
      <c r="K22" s="445" t="str">
        <f>S_1!A22</f>
        <v>Anteil, der in der EOG verrechnet wurde 2023</v>
      </c>
      <c r="L22" s="291">
        <f>S_1!B22</f>
        <v>0</v>
      </c>
      <c r="N22" s="342"/>
      <c r="O22" s="291"/>
    </row>
    <row r="23" spans="2:15" ht="15" customHeight="1" x14ac:dyDescent="0.25">
      <c r="B23" s="66" t="s">
        <v>11</v>
      </c>
      <c r="C23" s="296">
        <f>N_1!C15</f>
        <v>0</v>
      </c>
      <c r="E23" s="66" t="s">
        <v>11</v>
      </c>
      <c r="F23" s="292">
        <f>P_1!C7</f>
        <v>0</v>
      </c>
      <c r="N23" s="573"/>
      <c r="O23" s="573"/>
    </row>
    <row r="24" spans="2:15" ht="15" customHeight="1" x14ac:dyDescent="0.25">
      <c r="B24" s="126" t="s">
        <v>154</v>
      </c>
      <c r="C24" s="292">
        <f>N_1!C16</f>
        <v>0</v>
      </c>
      <c r="E24" s="126" t="s">
        <v>231</v>
      </c>
      <c r="F24" s="292">
        <f>P_1!C8</f>
        <v>0</v>
      </c>
      <c r="N24" s="574" t="s">
        <v>232</v>
      </c>
      <c r="O24" s="575">
        <f>SUM(B_1!F4:F55)</f>
        <v>0</v>
      </c>
    </row>
    <row r="25" spans="2:15" ht="15" customHeight="1" x14ac:dyDescent="0.25">
      <c r="B25" s="66" t="s">
        <v>100</v>
      </c>
      <c r="C25" s="292">
        <f>N_1!C17</f>
        <v>0</v>
      </c>
      <c r="E25" s="66" t="s">
        <v>12</v>
      </c>
      <c r="F25" s="292">
        <f>P_1!C9</f>
        <v>0</v>
      </c>
      <c r="N25" s="574" t="s">
        <v>220</v>
      </c>
      <c r="O25" s="575">
        <f>O26-O27</f>
        <v>0</v>
      </c>
    </row>
    <row r="26" spans="2:15" ht="15" customHeight="1" x14ac:dyDescent="0.25">
      <c r="B26" s="66" t="s">
        <v>217</v>
      </c>
      <c r="C26" s="292">
        <f>N_1!C18</f>
        <v>0</v>
      </c>
      <c r="E26" s="66" t="s">
        <v>30</v>
      </c>
      <c r="F26" s="292">
        <f>P_1!C10</f>
        <v>0</v>
      </c>
      <c r="N26" s="573" t="s">
        <v>199</v>
      </c>
      <c r="O26" s="576">
        <f>SUM(B_1!G4:G55)</f>
        <v>0</v>
      </c>
    </row>
    <row r="27" spans="2:15" ht="15" customHeight="1" x14ac:dyDescent="0.25">
      <c r="B27" s="66" t="s">
        <v>90</v>
      </c>
      <c r="C27" s="292">
        <f>N_1!C19</f>
        <v>0</v>
      </c>
      <c r="E27" s="66" t="s">
        <v>40</v>
      </c>
      <c r="F27" s="292">
        <f>P_1!C11</f>
        <v>0</v>
      </c>
      <c r="N27" s="573" t="s">
        <v>200</v>
      </c>
      <c r="O27" s="576">
        <f>SUM(B_1!I4:I56)</f>
        <v>0</v>
      </c>
    </row>
    <row r="28" spans="2:15" ht="15" customHeight="1" x14ac:dyDescent="0.25">
      <c r="B28" s="66" t="s">
        <v>98</v>
      </c>
      <c r="C28" s="293">
        <f>N_1!C20</f>
        <v>0</v>
      </c>
      <c r="E28" s="66" t="s">
        <v>98</v>
      </c>
      <c r="F28" s="293">
        <f>P_1!C12</f>
        <v>0</v>
      </c>
      <c r="N28" s="577" t="s">
        <v>19</v>
      </c>
      <c r="O28" s="578">
        <f>SUM(O24+O25)</f>
        <v>0</v>
      </c>
    </row>
    <row r="29" spans="2:15" ht="15" customHeight="1" x14ac:dyDescent="0.25">
      <c r="B29" s="127" t="s">
        <v>151</v>
      </c>
      <c r="C29" s="291">
        <f>SUM(C30:C31)</f>
        <v>0</v>
      </c>
      <c r="E29" s="288" t="s">
        <v>19</v>
      </c>
      <c r="F29" s="289">
        <f>SUM(F22:F27)-F28</f>
        <v>0</v>
      </c>
    </row>
    <row r="30" spans="2:15" ht="15" customHeight="1" x14ac:dyDescent="0.25">
      <c r="B30" s="66" t="s">
        <v>11</v>
      </c>
      <c r="C30" s="292">
        <f>N_1!C244</f>
        <v>0</v>
      </c>
    </row>
    <row r="31" spans="2:15" ht="15" customHeight="1" x14ac:dyDescent="0.25">
      <c r="B31" s="66" t="s">
        <v>12</v>
      </c>
      <c r="C31" s="292">
        <f>N_1!C245</f>
        <v>0</v>
      </c>
    </row>
    <row r="32" spans="2:15" ht="15" customHeight="1" x14ac:dyDescent="0.25">
      <c r="B32" s="448" t="s">
        <v>19</v>
      </c>
      <c r="C32" s="289">
        <f>SUM(C29+C22)</f>
        <v>0</v>
      </c>
    </row>
    <row r="33" spans="2:15" ht="15" customHeight="1" x14ac:dyDescent="0.25">
      <c r="B33" s="17"/>
      <c r="C33" s="17"/>
    </row>
    <row r="34" spans="2:15" ht="15" customHeight="1" x14ac:dyDescent="0.25">
      <c r="B34" s="595" t="str">
        <f ca="1">"Jahresabrechnung "&amp;YEAR(TODAY()-365)</f>
        <v>Jahresabrechnung 2023</v>
      </c>
      <c r="C34" s="596"/>
      <c r="E34" s="595" t="str">
        <f ca="1">"Jahresabrechnung "&amp;YEAR(TODAY()-365)</f>
        <v>Jahresabrechnung 2023</v>
      </c>
      <c r="F34" s="596"/>
      <c r="H34" s="595" t="str">
        <f ca="1">"Jahresabrechnung "&amp;YEAR(TODAY()-365)</f>
        <v>Jahresabrechnung 2023</v>
      </c>
      <c r="I34" s="596"/>
      <c r="K34" s="595" t="str">
        <f ca="1">"Jahresabrechnung "&amp;YEAR(TODAY()-365)</f>
        <v>Jahresabrechnung 2023</v>
      </c>
      <c r="L34" s="596"/>
      <c r="N34" s="595" t="str">
        <f ca="1">"Jahresabrechnung "&amp;YEAR(TODAY()-365)</f>
        <v>Jahresabrechnung 2023</v>
      </c>
      <c r="O34" s="596"/>
    </row>
    <row r="35" spans="2:15" ht="15" customHeight="1" x14ac:dyDescent="0.25">
      <c r="B35" s="66" t="str">
        <f>B21</f>
        <v>Plankosten Netzreserve 2023</v>
      </c>
      <c r="C35" s="292">
        <f>C32</f>
        <v>0</v>
      </c>
      <c r="E35" s="66" t="str">
        <f>E21</f>
        <v>Plankosten Rotierende Phasenschieber 2023</v>
      </c>
      <c r="F35" s="292">
        <f>F29</f>
        <v>0</v>
      </c>
      <c r="H35" s="66" t="str">
        <f>H21</f>
        <v>Plankosten Kapazitätsreserve 2023</v>
      </c>
      <c r="I35" s="292">
        <f>I22</f>
        <v>0</v>
      </c>
      <c r="K35" s="66" t="str">
        <f>K21</f>
        <v>Plankosten Sicherheitsbereitschaft 2023</v>
      </c>
      <c r="L35" s="292">
        <f>L22</f>
        <v>0</v>
      </c>
      <c r="N35" s="66" t="str">
        <f>N21</f>
        <v>Plankosten besondere netztechnische Betriebsmittel 2023</v>
      </c>
      <c r="O35" s="292">
        <f>O28</f>
        <v>0</v>
      </c>
    </row>
    <row r="36" spans="2:15" ht="15" customHeight="1" x14ac:dyDescent="0.25">
      <c r="B36" s="66" t="str">
        <f>B8</f>
        <v>Istkosten Netzreserve 2023</v>
      </c>
      <c r="C36" s="292">
        <f>C19</f>
        <v>0</v>
      </c>
      <c r="E36" s="66" t="str">
        <f>E8</f>
        <v>Istkosten rotierende Phasenschieber 2023</v>
      </c>
      <c r="F36" s="292">
        <f>F16</f>
        <v>0</v>
      </c>
      <c r="H36" s="66" t="str">
        <f>H8</f>
        <v>Istkosten Kapazitätsreserve 2023</v>
      </c>
      <c r="I36" s="292">
        <f>I15</f>
        <v>22343700</v>
      </c>
      <c r="K36" s="66" t="str">
        <f ca="1">K8</f>
        <v>Istkosten Sicherheitsbereitschaft 2023</v>
      </c>
      <c r="L36" s="292">
        <f>L15</f>
        <v>0</v>
      </c>
      <c r="N36" s="66" t="str">
        <f>N8</f>
        <v>Istkosten besondere netztechnische Betriebsmittel 2023</v>
      </c>
      <c r="O36" s="292">
        <f>O15</f>
        <v>0</v>
      </c>
    </row>
    <row r="37" spans="2:15" ht="15" customHeight="1" x14ac:dyDescent="0.25">
      <c r="B37" s="290" t="s">
        <v>18</v>
      </c>
      <c r="C37" s="289">
        <f>C35-C36</f>
        <v>0</v>
      </c>
      <c r="E37" s="290" t="s">
        <v>18</v>
      </c>
      <c r="F37" s="289">
        <f>F35-F36</f>
        <v>0</v>
      </c>
      <c r="H37" s="290" t="s">
        <v>18</v>
      </c>
      <c r="I37" s="289">
        <f>I35-I36</f>
        <v>-22343700</v>
      </c>
      <c r="K37" s="290" t="s">
        <v>18</v>
      </c>
      <c r="L37" s="289">
        <f>L35-L36</f>
        <v>0</v>
      </c>
      <c r="N37" s="290" t="s">
        <v>18</v>
      </c>
      <c r="O37" s="289">
        <f>O35-O36</f>
        <v>0</v>
      </c>
    </row>
    <row r="38" spans="2:15" ht="15" customHeight="1" x14ac:dyDescent="0.25"/>
    <row r="39" spans="2:15" ht="15" customHeight="1" x14ac:dyDescent="0.25"/>
    <row r="40" spans="2:15" ht="15" customHeight="1" x14ac:dyDescent="0.25"/>
    <row r="41" spans="2:15" ht="15" customHeight="1" x14ac:dyDescent="0.25"/>
    <row r="42" spans="2:15" ht="15" customHeight="1" x14ac:dyDescent="0.25"/>
    <row r="44" spans="2:15" x14ac:dyDescent="0.25">
      <c r="B44" s="579"/>
      <c r="C44" s="580"/>
    </row>
    <row r="45" spans="2:15" x14ac:dyDescent="0.25">
      <c r="B45" s="579"/>
      <c r="C45" s="580"/>
    </row>
    <row r="50" spans="2:2" x14ac:dyDescent="0.25">
      <c r="B50" s="581"/>
    </row>
  </sheetData>
  <sheetProtection algorithmName="SHA-512" hashValue="Po+GIHQE1IlG2oGAvy9i01+8M0rL7ENSvvmOGWJqX4ri71X1bToVxGnBlUa8IaopXfTkt+CiOSBzuyhD5zX3sQ==" saltValue="KKj3EK2x425Tjvva1IXz0g==" spinCount="100000" sheet="1" selectLockedCells="1"/>
  <protectedRanges>
    <protectedRange sqref="C2:G3" name="Bereich1"/>
  </protectedRanges>
  <mergeCells count="17">
    <mergeCell ref="B34:C34"/>
    <mergeCell ref="B21:C21"/>
    <mergeCell ref="C2:D2"/>
    <mergeCell ref="C3:D3"/>
    <mergeCell ref="B8:C8"/>
    <mergeCell ref="N8:O8"/>
    <mergeCell ref="N21:O21"/>
    <mergeCell ref="N34:O34"/>
    <mergeCell ref="H8:I8"/>
    <mergeCell ref="K8:L8"/>
    <mergeCell ref="H34:I34"/>
    <mergeCell ref="K34:L34"/>
    <mergeCell ref="E8:F8"/>
    <mergeCell ref="E21:F21"/>
    <mergeCell ref="E34:F34"/>
    <mergeCell ref="H21:I21"/>
    <mergeCell ref="K21:L21"/>
  </mergeCells>
  <pageMargins left="0.7" right="0.7" top="0.78740157499999996" bottom="0.78740157499999996" header="0.3" footer="0.3"/>
  <pageSetup paperSize="9" scale="22"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'+'!$B$126:$E$126</xm:f>
          </x14:formula1>
          <xm:sqref>C2:D2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tabColor theme="3" tint="0.79998168889431442"/>
  </sheetPr>
  <dimension ref="B1:G315"/>
  <sheetViews>
    <sheetView zoomScaleNormal="100" workbookViewId="0">
      <pane xSplit="1" ySplit="1" topLeftCell="B2" activePane="bottomRight" state="frozen"/>
      <selection pane="topRight" activeCell="B1" sqref="B1"/>
      <selection pane="bottomLeft" activeCell="A2" sqref="A2"/>
      <selection pane="bottomRight" activeCell="B22" sqref="B22"/>
    </sheetView>
  </sheetViews>
  <sheetFormatPr baseColWidth="10" defaultColWidth="9.140625" defaultRowHeight="15" x14ac:dyDescent="0.25"/>
  <cols>
    <col min="1" max="1" width="9.140625" style="2"/>
    <col min="2" max="2" width="73" style="2" bestFit="1" customWidth="1"/>
    <col min="3" max="3" width="21.7109375" style="2" customWidth="1"/>
    <col min="4" max="4" width="28.140625" style="2" customWidth="1"/>
    <col min="5" max="6" width="9.140625" style="2"/>
    <col min="7" max="7" width="9.140625" style="2" customWidth="1"/>
    <col min="8" max="16384" width="9.140625" style="2"/>
  </cols>
  <sheetData>
    <row r="1" spans="2:7" ht="23.25" x14ac:dyDescent="0.35">
      <c r="B1" s="500" t="s">
        <v>261</v>
      </c>
      <c r="G1" s="501"/>
    </row>
    <row r="2" spans="2:7" ht="15.75" thickBot="1" x14ac:dyDescent="0.3"/>
    <row r="3" spans="2:7" ht="46.5" customHeight="1" thickTop="1" thickBot="1" x14ac:dyDescent="0.3">
      <c r="B3" s="51"/>
      <c r="C3" s="52" t="s">
        <v>262</v>
      </c>
      <c r="D3" s="53" t="s">
        <v>3</v>
      </c>
    </row>
    <row r="4" spans="2:7" ht="19.5" thickTop="1" x14ac:dyDescent="0.3">
      <c r="B4" s="54" t="s">
        <v>33</v>
      </c>
      <c r="C4" s="104">
        <f>C242+C13</f>
        <v>0</v>
      </c>
      <c r="D4" s="56"/>
    </row>
    <row r="5" spans="2:7" ht="16.5" customHeight="1" x14ac:dyDescent="0.3">
      <c r="B5" s="57" t="s">
        <v>4</v>
      </c>
      <c r="C5" s="55">
        <f>SUM(C243,C14)</f>
        <v>0</v>
      </c>
      <c r="D5" s="56"/>
    </row>
    <row r="6" spans="2:7" x14ac:dyDescent="0.25">
      <c r="B6" s="57" t="s">
        <v>11</v>
      </c>
      <c r="C6" s="105">
        <f>SUM(C244,C15,)</f>
        <v>0</v>
      </c>
      <c r="D6" s="58"/>
    </row>
    <row r="7" spans="2:7" x14ac:dyDescent="0.25">
      <c r="B7" s="57" t="s">
        <v>34</v>
      </c>
      <c r="C7" s="105">
        <f>C16</f>
        <v>0</v>
      </c>
      <c r="D7" s="58"/>
    </row>
    <row r="8" spans="2:7" x14ac:dyDescent="0.25">
      <c r="B8" s="61" t="s">
        <v>12</v>
      </c>
      <c r="C8" s="106">
        <f>SUM(C245,C17)</f>
        <v>0</v>
      </c>
      <c r="D8" s="58"/>
    </row>
    <row r="9" spans="2:7" x14ac:dyDescent="0.25">
      <c r="B9" s="61" t="s">
        <v>217</v>
      </c>
      <c r="C9" s="106">
        <f>SUM(C18)</f>
        <v>0</v>
      </c>
      <c r="D9" s="58"/>
    </row>
    <row r="10" spans="2:7" x14ac:dyDescent="0.25">
      <c r="B10" s="61" t="s">
        <v>90</v>
      </c>
      <c r="C10" s="106">
        <f>SUM(C19)</f>
        <v>0</v>
      </c>
      <c r="D10" s="58"/>
    </row>
    <row r="11" spans="2:7" ht="15.75" thickBot="1" x14ac:dyDescent="0.3">
      <c r="B11" s="61" t="s">
        <v>98</v>
      </c>
      <c r="C11" s="298">
        <f>SUM(C20)</f>
        <v>0</v>
      </c>
      <c r="D11" s="58"/>
    </row>
    <row r="12" spans="2:7" ht="19.5" thickBot="1" x14ac:dyDescent="0.35">
      <c r="B12" s="503"/>
      <c r="C12" s="504"/>
      <c r="D12" s="451"/>
    </row>
    <row r="13" spans="2:7" ht="18.75" x14ac:dyDescent="0.3">
      <c r="B13" s="37" t="s">
        <v>9</v>
      </c>
      <c r="C13" s="109">
        <f>C15+C16+C17+C18+C19-C20</f>
        <v>0</v>
      </c>
      <c r="D13" s="8"/>
      <c r="F13" s="502"/>
      <c r="G13" s="502"/>
    </row>
    <row r="14" spans="2:7" x14ac:dyDescent="0.25">
      <c r="B14" s="9" t="s">
        <v>4</v>
      </c>
      <c r="C14" s="33">
        <f>SUM(C23,C45,C67,C89,C111,C133,C155,C177,C199,C221)</f>
        <v>0</v>
      </c>
      <c r="D14" s="10"/>
    </row>
    <row r="15" spans="2:7" x14ac:dyDescent="0.25">
      <c r="B15" s="11" t="s">
        <v>13</v>
      </c>
      <c r="C15" s="110">
        <f>SUM(C24,C46,C68,C90,C112,C134,C156,C178,C200,C222)</f>
        <v>0</v>
      </c>
      <c r="D15" s="12"/>
    </row>
    <row r="16" spans="2:7" x14ac:dyDescent="0.25">
      <c r="B16" s="11" t="s">
        <v>34</v>
      </c>
      <c r="C16" s="110">
        <f>SUM(C26,C48,C70,C92,C114,C136,C158,C180,C202,C224)</f>
        <v>0</v>
      </c>
      <c r="D16" s="12"/>
    </row>
    <row r="17" spans="2:4" x14ac:dyDescent="0.25">
      <c r="B17" s="80" t="s">
        <v>12</v>
      </c>
      <c r="C17" s="111">
        <f>SUM(C33,C55,C77,C99,C121,C143,C165,C187,C209,C231)</f>
        <v>0</v>
      </c>
      <c r="D17" s="81"/>
    </row>
    <row r="18" spans="2:4" x14ac:dyDescent="0.25">
      <c r="B18" s="189" t="s">
        <v>217</v>
      </c>
      <c r="C18" s="110">
        <f>SUM(C35,C57,C79,C101,C123,C145,C167,C189,C211,C233)</f>
        <v>0</v>
      </c>
      <c r="D18" s="190"/>
    </row>
    <row r="19" spans="2:4" x14ac:dyDescent="0.25">
      <c r="B19" s="189" t="s">
        <v>90</v>
      </c>
      <c r="C19" s="110">
        <f>SUM(C37,C59,C81,C103,C125,C147,C169,C191,C213,C235)</f>
        <v>0</v>
      </c>
      <c r="D19" s="190"/>
    </row>
    <row r="20" spans="2:4" ht="15.75" thickBot="1" x14ac:dyDescent="0.3">
      <c r="B20" s="191" t="s">
        <v>98</v>
      </c>
      <c r="C20" s="157">
        <f>SUM(C39,C61,C83,C105,C127,C149,C171,C193,C215,C237)</f>
        <v>0</v>
      </c>
      <c r="D20" s="192"/>
    </row>
    <row r="21" spans="2:4" x14ac:dyDescent="0.25">
      <c r="C21" s="15"/>
      <c r="D21" s="7"/>
    </row>
    <row r="22" spans="2:4" x14ac:dyDescent="0.25">
      <c r="B22" s="456" t="s">
        <v>76</v>
      </c>
      <c r="C22" s="110">
        <f>C24+C26+C33+C35+C37-C39</f>
        <v>0</v>
      </c>
      <c r="D22" s="12"/>
    </row>
    <row r="23" spans="2:4" x14ac:dyDescent="0.25">
      <c r="B23" s="398" t="s">
        <v>4</v>
      </c>
      <c r="C23" s="338">
        <v>0</v>
      </c>
      <c r="D23" s="148"/>
    </row>
    <row r="24" spans="2:4" x14ac:dyDescent="0.25">
      <c r="B24" s="459" t="s">
        <v>11</v>
      </c>
      <c r="C24" s="132">
        <v>0</v>
      </c>
      <c r="D24" s="149"/>
    </row>
    <row r="25" spans="2:4" x14ac:dyDescent="0.25">
      <c r="B25" s="460"/>
      <c r="C25" s="110"/>
      <c r="D25" s="89"/>
    </row>
    <row r="26" spans="2:4" x14ac:dyDescent="0.25">
      <c r="B26" s="461" t="s">
        <v>35</v>
      </c>
      <c r="C26" s="258">
        <f>SUM(C28:C31)</f>
        <v>0</v>
      </c>
      <c r="D26" s="453"/>
    </row>
    <row r="27" spans="2:4" x14ac:dyDescent="0.25">
      <c r="B27" s="459"/>
      <c r="C27" s="16"/>
      <c r="D27" s="453"/>
    </row>
    <row r="28" spans="2:4" x14ac:dyDescent="0.25">
      <c r="B28" s="460" t="s">
        <v>36</v>
      </c>
      <c r="C28" s="134">
        <v>0</v>
      </c>
      <c r="D28" s="452"/>
    </row>
    <row r="29" spans="2:4" x14ac:dyDescent="0.25">
      <c r="B29" s="460" t="s">
        <v>37</v>
      </c>
      <c r="C29" s="134">
        <v>0</v>
      </c>
      <c r="D29" s="452"/>
    </row>
    <row r="30" spans="2:4" x14ac:dyDescent="0.25">
      <c r="B30" s="460" t="s">
        <v>38</v>
      </c>
      <c r="C30" s="134">
        <v>0</v>
      </c>
      <c r="D30" s="452"/>
    </row>
    <row r="31" spans="2:4" x14ac:dyDescent="0.25">
      <c r="B31" s="463" t="s">
        <v>39</v>
      </c>
      <c r="C31" s="261">
        <v>0</v>
      </c>
      <c r="D31" s="478"/>
    </row>
    <row r="32" spans="2:4" x14ac:dyDescent="0.25">
      <c r="B32" s="464"/>
      <c r="C32" s="348"/>
      <c r="D32" s="10"/>
    </row>
    <row r="33" spans="2:4" x14ac:dyDescent="0.25">
      <c r="B33" s="459" t="s">
        <v>91</v>
      </c>
      <c r="C33" s="132">
        <v>0</v>
      </c>
      <c r="D33" s="148"/>
    </row>
    <row r="34" spans="2:4" x14ac:dyDescent="0.25">
      <c r="B34" s="465"/>
      <c r="C34" s="16"/>
      <c r="D34" s="12"/>
    </row>
    <row r="35" spans="2:4" x14ac:dyDescent="0.25">
      <c r="B35" s="466" t="s">
        <v>217</v>
      </c>
      <c r="C35" s="132">
        <v>0</v>
      </c>
      <c r="D35" s="148"/>
    </row>
    <row r="36" spans="2:4" x14ac:dyDescent="0.25">
      <c r="B36" s="465"/>
      <c r="C36" s="16"/>
      <c r="D36" s="12"/>
    </row>
    <row r="37" spans="2:4" x14ac:dyDescent="0.25">
      <c r="B37" s="466" t="s">
        <v>90</v>
      </c>
      <c r="C37" s="132">
        <v>0</v>
      </c>
      <c r="D37" s="148"/>
    </row>
    <row r="38" spans="2:4" x14ac:dyDescent="0.25">
      <c r="B38" s="467"/>
      <c r="C38" s="16"/>
      <c r="D38" s="12"/>
    </row>
    <row r="39" spans="2:4" x14ac:dyDescent="0.25">
      <c r="B39" s="466" t="s">
        <v>98</v>
      </c>
      <c r="C39" s="254">
        <v>0</v>
      </c>
      <c r="D39" s="148"/>
    </row>
    <row r="40" spans="2:4" x14ac:dyDescent="0.25">
      <c r="B40" s="467"/>
      <c r="C40" s="16"/>
      <c r="D40" s="12"/>
    </row>
    <row r="41" spans="2:4" x14ac:dyDescent="0.25">
      <c r="B41" s="467" t="s">
        <v>14</v>
      </c>
      <c r="C41" s="133">
        <v>0</v>
      </c>
      <c r="D41" s="148"/>
    </row>
    <row r="42" spans="2:4" x14ac:dyDescent="0.25">
      <c r="B42" s="467" t="s">
        <v>15</v>
      </c>
      <c r="C42" s="133">
        <v>0</v>
      </c>
      <c r="D42" s="148"/>
    </row>
    <row r="43" spans="2:4" ht="15.75" thickBot="1" x14ac:dyDescent="0.3">
      <c r="B43" s="76"/>
      <c r="C43" s="78"/>
      <c r="D43" s="79"/>
    </row>
    <row r="44" spans="2:4" x14ac:dyDescent="0.25">
      <c r="B44" s="456" t="s">
        <v>67</v>
      </c>
      <c r="C44" s="110">
        <f>C46+C48+C55+C57+C59-C61</f>
        <v>0</v>
      </c>
      <c r="D44" s="457"/>
    </row>
    <row r="45" spans="2:4" x14ac:dyDescent="0.25">
      <c r="B45" s="398" t="s">
        <v>4</v>
      </c>
      <c r="C45" s="338">
        <v>0</v>
      </c>
      <c r="D45" s="458"/>
    </row>
    <row r="46" spans="2:4" x14ac:dyDescent="0.25">
      <c r="B46" s="459" t="s">
        <v>11</v>
      </c>
      <c r="C46" s="132">
        <v>0</v>
      </c>
      <c r="D46" s="264"/>
    </row>
    <row r="47" spans="2:4" x14ac:dyDescent="0.25">
      <c r="B47" s="460"/>
      <c r="C47" s="110"/>
      <c r="D47" s="26"/>
    </row>
    <row r="48" spans="2:4" x14ac:dyDescent="0.25">
      <c r="B48" s="257" t="s">
        <v>35</v>
      </c>
      <c r="C48" s="258">
        <f>SUM(C50:C53)</f>
        <v>0</v>
      </c>
      <c r="D48" s="259"/>
    </row>
    <row r="49" spans="2:4" x14ac:dyDescent="0.25">
      <c r="B49" s="74"/>
      <c r="C49" s="16"/>
      <c r="D49" s="256"/>
    </row>
    <row r="50" spans="2:4" x14ac:dyDescent="0.25">
      <c r="B50" s="255" t="s">
        <v>36</v>
      </c>
      <c r="C50" s="134">
        <v>0</v>
      </c>
      <c r="D50" s="135"/>
    </row>
    <row r="51" spans="2:4" x14ac:dyDescent="0.25">
      <c r="B51" s="255" t="s">
        <v>37</v>
      </c>
      <c r="C51" s="134">
        <v>0</v>
      </c>
      <c r="D51" s="135"/>
    </row>
    <row r="52" spans="2:4" x14ac:dyDescent="0.25">
      <c r="B52" s="255" t="s">
        <v>38</v>
      </c>
      <c r="C52" s="134">
        <v>0</v>
      </c>
      <c r="D52" s="135"/>
    </row>
    <row r="53" spans="2:4" x14ac:dyDescent="0.25">
      <c r="B53" s="260" t="s">
        <v>39</v>
      </c>
      <c r="C53" s="261">
        <v>0</v>
      </c>
      <c r="D53" s="248"/>
    </row>
    <row r="54" spans="2:4" x14ac:dyDescent="0.25">
      <c r="B54" s="464"/>
      <c r="C54" s="348"/>
      <c r="D54" s="462"/>
    </row>
    <row r="55" spans="2:4" x14ac:dyDescent="0.25">
      <c r="B55" s="459" t="s">
        <v>91</v>
      </c>
      <c r="C55" s="132">
        <v>0</v>
      </c>
      <c r="D55" s="458"/>
    </row>
    <row r="56" spans="2:4" x14ac:dyDescent="0.25">
      <c r="B56" s="465"/>
      <c r="C56" s="16"/>
      <c r="D56" s="457"/>
    </row>
    <row r="57" spans="2:4" x14ac:dyDescent="0.25">
      <c r="B57" s="466" t="s">
        <v>217</v>
      </c>
      <c r="C57" s="132">
        <v>0</v>
      </c>
      <c r="D57" s="458"/>
    </row>
    <row r="58" spans="2:4" x14ac:dyDescent="0.25">
      <c r="B58" s="465"/>
      <c r="C58" s="16"/>
      <c r="D58" s="457"/>
    </row>
    <row r="59" spans="2:4" x14ac:dyDescent="0.25">
      <c r="B59" s="466" t="s">
        <v>90</v>
      </c>
      <c r="C59" s="132">
        <v>0</v>
      </c>
      <c r="D59" s="458"/>
    </row>
    <row r="60" spans="2:4" x14ac:dyDescent="0.25">
      <c r="B60" s="467"/>
      <c r="C60" s="16"/>
      <c r="D60" s="457"/>
    </row>
    <row r="61" spans="2:4" x14ac:dyDescent="0.25">
      <c r="B61" s="466" t="s">
        <v>98</v>
      </c>
      <c r="C61" s="254">
        <v>0</v>
      </c>
      <c r="D61" s="458"/>
    </row>
    <row r="62" spans="2:4" x14ac:dyDescent="0.25">
      <c r="B62" s="467"/>
      <c r="C62" s="16"/>
      <c r="D62" s="457"/>
    </row>
    <row r="63" spans="2:4" x14ac:dyDescent="0.25">
      <c r="B63" s="467" t="s">
        <v>14</v>
      </c>
      <c r="C63" s="133">
        <v>0</v>
      </c>
      <c r="D63" s="458"/>
    </row>
    <row r="64" spans="2:4" ht="15.75" thickBot="1" x14ac:dyDescent="0.3">
      <c r="B64" s="467" t="s">
        <v>15</v>
      </c>
      <c r="C64" s="133">
        <v>0</v>
      </c>
      <c r="D64" s="458"/>
    </row>
    <row r="65" spans="2:4" x14ac:dyDescent="0.25">
      <c r="B65" s="449"/>
      <c r="C65" s="450"/>
      <c r="D65" s="451"/>
    </row>
    <row r="66" spans="2:4" x14ac:dyDescent="0.25">
      <c r="B66" s="456" t="s">
        <v>68</v>
      </c>
      <c r="C66" s="110">
        <f>C68+C70+C77+C79+C81-C83</f>
        <v>0</v>
      </c>
      <c r="D66" s="457"/>
    </row>
    <row r="67" spans="2:4" x14ac:dyDescent="0.25">
      <c r="B67" s="398" t="s">
        <v>4</v>
      </c>
      <c r="C67" s="338">
        <v>0</v>
      </c>
      <c r="D67" s="458"/>
    </row>
    <row r="68" spans="2:4" x14ac:dyDescent="0.25">
      <c r="B68" s="459" t="s">
        <v>11</v>
      </c>
      <c r="C68" s="132">
        <v>0</v>
      </c>
      <c r="D68" s="264"/>
    </row>
    <row r="69" spans="2:4" x14ac:dyDescent="0.25">
      <c r="B69" s="460"/>
      <c r="C69" s="110"/>
      <c r="D69" s="26"/>
    </row>
    <row r="70" spans="2:4" x14ac:dyDescent="0.25">
      <c r="B70" s="257" t="s">
        <v>35</v>
      </c>
      <c r="C70" s="258">
        <f>SUM(C72:C75)</f>
        <v>0</v>
      </c>
      <c r="D70" s="259"/>
    </row>
    <row r="71" spans="2:4" x14ac:dyDescent="0.25">
      <c r="B71" s="74"/>
      <c r="C71" s="16"/>
      <c r="D71" s="256"/>
    </row>
    <row r="72" spans="2:4" x14ac:dyDescent="0.25">
      <c r="B72" s="255" t="s">
        <v>36</v>
      </c>
      <c r="C72" s="134">
        <v>0</v>
      </c>
      <c r="D72" s="135"/>
    </row>
    <row r="73" spans="2:4" x14ac:dyDescent="0.25">
      <c r="B73" s="255" t="s">
        <v>37</v>
      </c>
      <c r="C73" s="134">
        <v>0</v>
      </c>
      <c r="D73" s="135"/>
    </row>
    <row r="74" spans="2:4" x14ac:dyDescent="0.25">
      <c r="B74" s="255" t="s">
        <v>38</v>
      </c>
      <c r="C74" s="134">
        <v>0</v>
      </c>
      <c r="D74" s="135"/>
    </row>
    <row r="75" spans="2:4" x14ac:dyDescent="0.25">
      <c r="B75" s="260" t="s">
        <v>39</v>
      </c>
      <c r="C75" s="261">
        <v>0</v>
      </c>
      <c r="D75" s="248"/>
    </row>
    <row r="76" spans="2:4" x14ac:dyDescent="0.25">
      <c r="B76" s="464"/>
      <c r="C76" s="348"/>
      <c r="D76" s="462"/>
    </row>
    <row r="77" spans="2:4" x14ac:dyDescent="0.25">
      <c r="B77" s="459" t="s">
        <v>91</v>
      </c>
      <c r="C77" s="132">
        <v>0</v>
      </c>
      <c r="D77" s="458"/>
    </row>
    <row r="78" spans="2:4" x14ac:dyDescent="0.25">
      <c r="B78" s="465"/>
      <c r="C78" s="16"/>
      <c r="D78" s="457"/>
    </row>
    <row r="79" spans="2:4" x14ac:dyDescent="0.25">
      <c r="B79" s="466" t="s">
        <v>217</v>
      </c>
      <c r="C79" s="132">
        <v>0</v>
      </c>
      <c r="D79" s="458"/>
    </row>
    <row r="80" spans="2:4" x14ac:dyDescent="0.25">
      <c r="B80" s="465"/>
      <c r="C80" s="16"/>
      <c r="D80" s="457"/>
    </row>
    <row r="81" spans="2:4" x14ac:dyDescent="0.25">
      <c r="B81" s="466" t="s">
        <v>90</v>
      </c>
      <c r="C81" s="132">
        <v>0</v>
      </c>
      <c r="D81" s="458"/>
    </row>
    <row r="82" spans="2:4" x14ac:dyDescent="0.25">
      <c r="B82" s="467"/>
      <c r="C82" s="16"/>
      <c r="D82" s="457"/>
    </row>
    <row r="83" spans="2:4" x14ac:dyDescent="0.25">
      <c r="B83" s="466" t="s">
        <v>98</v>
      </c>
      <c r="C83" s="254">
        <v>0</v>
      </c>
      <c r="D83" s="458"/>
    </row>
    <row r="84" spans="2:4" x14ac:dyDescent="0.25">
      <c r="B84" s="467"/>
      <c r="C84" s="16"/>
      <c r="D84" s="457"/>
    </row>
    <row r="85" spans="2:4" x14ac:dyDescent="0.25">
      <c r="B85" s="467" t="s">
        <v>14</v>
      </c>
      <c r="C85" s="133">
        <v>0</v>
      </c>
      <c r="D85" s="458"/>
    </row>
    <row r="86" spans="2:4" x14ac:dyDescent="0.25">
      <c r="B86" s="467" t="s">
        <v>15</v>
      </c>
      <c r="C86" s="133">
        <v>0</v>
      </c>
      <c r="D86" s="458"/>
    </row>
    <row r="87" spans="2:4" ht="15.75" thickBot="1" x14ac:dyDescent="0.3">
      <c r="B87" s="69"/>
      <c r="C87" s="24"/>
      <c r="D87" s="454"/>
    </row>
    <row r="88" spans="2:4" x14ac:dyDescent="0.25">
      <c r="B88" s="137" t="s">
        <v>77</v>
      </c>
      <c r="C88" s="113">
        <f>C90+C92+C99+C101+C103-C105</f>
        <v>0</v>
      </c>
      <c r="D88" s="8"/>
    </row>
    <row r="89" spans="2:4" x14ac:dyDescent="0.25">
      <c r="B89" s="9" t="s">
        <v>4</v>
      </c>
      <c r="C89" s="338">
        <v>0</v>
      </c>
      <c r="D89" s="148"/>
    </row>
    <row r="90" spans="2:4" x14ac:dyDescent="0.25">
      <c r="B90" s="252" t="s">
        <v>11</v>
      </c>
      <c r="C90" s="132">
        <v>0</v>
      </c>
      <c r="D90" s="149"/>
    </row>
    <row r="91" spans="2:4" x14ac:dyDescent="0.25">
      <c r="B91" s="11"/>
      <c r="C91" s="110"/>
      <c r="D91" s="89"/>
    </row>
    <row r="92" spans="2:4" x14ac:dyDescent="0.25">
      <c r="B92" s="455" t="s">
        <v>35</v>
      </c>
      <c r="C92" s="258">
        <f>SUM(C94:C97)</f>
        <v>0</v>
      </c>
      <c r="D92" s="10"/>
    </row>
    <row r="93" spans="2:4" x14ac:dyDescent="0.25">
      <c r="B93" s="252"/>
      <c r="C93" s="16"/>
      <c r="D93" s="12"/>
    </row>
    <row r="94" spans="2:4" x14ac:dyDescent="0.25">
      <c r="B94" s="11" t="s">
        <v>36</v>
      </c>
      <c r="C94" s="134">
        <v>0</v>
      </c>
      <c r="D94" s="148"/>
    </row>
    <row r="95" spans="2:4" x14ac:dyDescent="0.25">
      <c r="B95" s="11" t="s">
        <v>37</v>
      </c>
      <c r="C95" s="134">
        <v>0</v>
      </c>
      <c r="D95" s="148"/>
    </row>
    <row r="96" spans="2:4" x14ac:dyDescent="0.25">
      <c r="B96" s="11" t="s">
        <v>38</v>
      </c>
      <c r="C96" s="134">
        <v>0</v>
      </c>
      <c r="D96" s="148"/>
    </row>
    <row r="97" spans="2:4" x14ac:dyDescent="0.25">
      <c r="B97" s="80" t="s">
        <v>39</v>
      </c>
      <c r="C97" s="261">
        <v>0</v>
      </c>
      <c r="D97" s="154"/>
    </row>
    <row r="98" spans="2:4" x14ac:dyDescent="0.25">
      <c r="B98" s="347"/>
      <c r="C98" s="348"/>
      <c r="D98" s="10"/>
    </row>
    <row r="99" spans="2:4" x14ac:dyDescent="0.25">
      <c r="B99" s="252" t="s">
        <v>91</v>
      </c>
      <c r="C99" s="132">
        <v>0</v>
      </c>
      <c r="D99" s="148"/>
    </row>
    <row r="100" spans="2:4" x14ac:dyDescent="0.25">
      <c r="B100" s="253"/>
      <c r="C100" s="16"/>
      <c r="D100" s="12"/>
    </row>
    <row r="101" spans="2:4" x14ac:dyDescent="0.25">
      <c r="B101" s="370" t="s">
        <v>217</v>
      </c>
      <c r="C101" s="132">
        <v>0</v>
      </c>
      <c r="D101" s="148"/>
    </row>
    <row r="102" spans="2:4" x14ac:dyDescent="0.25">
      <c r="B102" s="253"/>
      <c r="C102" s="16"/>
      <c r="D102" s="12"/>
    </row>
    <row r="103" spans="2:4" x14ac:dyDescent="0.25">
      <c r="B103" s="370" t="s">
        <v>90</v>
      </c>
      <c r="C103" s="132">
        <v>0</v>
      </c>
      <c r="D103" s="148"/>
    </row>
    <row r="104" spans="2:4" x14ac:dyDescent="0.25">
      <c r="B104" s="189"/>
      <c r="C104" s="16"/>
      <c r="D104" s="12"/>
    </row>
    <row r="105" spans="2:4" x14ac:dyDescent="0.25">
      <c r="B105" s="370" t="s">
        <v>98</v>
      </c>
      <c r="C105" s="254">
        <v>0</v>
      </c>
      <c r="D105" s="148"/>
    </row>
    <row r="106" spans="2:4" x14ac:dyDescent="0.25">
      <c r="B106" s="189"/>
      <c r="C106" s="16"/>
      <c r="D106" s="12"/>
    </row>
    <row r="107" spans="2:4" x14ac:dyDescent="0.25">
      <c r="B107" s="189" t="s">
        <v>14</v>
      </c>
      <c r="C107" s="133">
        <v>0</v>
      </c>
      <c r="D107" s="148"/>
    </row>
    <row r="108" spans="2:4" ht="15.75" thickBot="1" x14ac:dyDescent="0.3">
      <c r="B108" s="191" t="s">
        <v>15</v>
      </c>
      <c r="C108" s="136">
        <v>0</v>
      </c>
      <c r="D108" s="155"/>
    </row>
    <row r="109" spans="2:4" ht="15.75" thickBot="1" x14ac:dyDescent="0.3">
      <c r="B109" s="76"/>
      <c r="C109" s="78"/>
      <c r="D109" s="79"/>
    </row>
    <row r="110" spans="2:4" x14ac:dyDescent="0.25">
      <c r="B110" s="456" t="s">
        <v>70</v>
      </c>
      <c r="C110" s="110">
        <f>C112+C114+C121+C123+C125-C127</f>
        <v>0</v>
      </c>
      <c r="D110" s="457"/>
    </row>
    <row r="111" spans="2:4" x14ac:dyDescent="0.25">
      <c r="B111" s="398" t="s">
        <v>4</v>
      </c>
      <c r="C111" s="338">
        <v>0</v>
      </c>
      <c r="D111" s="458"/>
    </row>
    <row r="112" spans="2:4" x14ac:dyDescent="0.25">
      <c r="B112" s="459" t="s">
        <v>11</v>
      </c>
      <c r="C112" s="132">
        <v>0</v>
      </c>
      <c r="D112" s="264"/>
    </row>
    <row r="113" spans="2:4" x14ac:dyDescent="0.25">
      <c r="B113" s="460"/>
      <c r="C113" s="110"/>
      <c r="D113" s="26"/>
    </row>
    <row r="114" spans="2:4" x14ac:dyDescent="0.25">
      <c r="B114" s="257" t="s">
        <v>35</v>
      </c>
      <c r="C114" s="258">
        <f>SUM(C116:C119)</f>
        <v>0</v>
      </c>
      <c r="D114" s="259"/>
    </row>
    <row r="115" spans="2:4" x14ac:dyDescent="0.25">
      <c r="B115" s="74"/>
      <c r="C115" s="16"/>
      <c r="D115" s="256"/>
    </row>
    <row r="116" spans="2:4" x14ac:dyDescent="0.25">
      <c r="B116" s="255" t="s">
        <v>36</v>
      </c>
      <c r="C116" s="134">
        <v>0</v>
      </c>
      <c r="D116" s="135"/>
    </row>
    <row r="117" spans="2:4" x14ac:dyDescent="0.25">
      <c r="B117" s="255" t="s">
        <v>37</v>
      </c>
      <c r="C117" s="134">
        <v>0</v>
      </c>
      <c r="D117" s="135"/>
    </row>
    <row r="118" spans="2:4" x14ac:dyDescent="0.25">
      <c r="B118" s="255" t="s">
        <v>38</v>
      </c>
      <c r="C118" s="134">
        <v>0</v>
      </c>
      <c r="D118" s="135"/>
    </row>
    <row r="119" spans="2:4" x14ac:dyDescent="0.25">
      <c r="B119" s="260" t="s">
        <v>39</v>
      </c>
      <c r="C119" s="261">
        <v>0</v>
      </c>
      <c r="D119" s="248"/>
    </row>
    <row r="120" spans="2:4" x14ac:dyDescent="0.25">
      <c r="B120" s="464"/>
      <c r="C120" s="348"/>
      <c r="D120" s="462"/>
    </row>
    <row r="121" spans="2:4" x14ac:dyDescent="0.25">
      <c r="B121" s="459" t="s">
        <v>91</v>
      </c>
      <c r="C121" s="132">
        <v>0</v>
      </c>
      <c r="D121" s="458"/>
    </row>
    <row r="122" spans="2:4" x14ac:dyDescent="0.25">
      <c r="B122" s="465"/>
      <c r="C122" s="16"/>
      <c r="D122" s="457"/>
    </row>
    <row r="123" spans="2:4" x14ac:dyDescent="0.25">
      <c r="B123" s="466" t="s">
        <v>217</v>
      </c>
      <c r="C123" s="132">
        <v>0</v>
      </c>
      <c r="D123" s="458"/>
    </row>
    <row r="124" spans="2:4" x14ac:dyDescent="0.25">
      <c r="B124" s="465"/>
      <c r="C124" s="16"/>
      <c r="D124" s="457"/>
    </row>
    <row r="125" spans="2:4" x14ac:dyDescent="0.25">
      <c r="B125" s="466" t="s">
        <v>90</v>
      </c>
      <c r="C125" s="132">
        <v>0</v>
      </c>
      <c r="D125" s="458"/>
    </row>
    <row r="126" spans="2:4" x14ac:dyDescent="0.25">
      <c r="B126" s="467"/>
      <c r="C126" s="16"/>
      <c r="D126" s="457"/>
    </row>
    <row r="127" spans="2:4" x14ac:dyDescent="0.25">
      <c r="B127" s="466" t="s">
        <v>98</v>
      </c>
      <c r="C127" s="254">
        <v>0</v>
      </c>
      <c r="D127" s="458"/>
    </row>
    <row r="128" spans="2:4" x14ac:dyDescent="0.25">
      <c r="B128" s="467"/>
      <c r="C128" s="16"/>
      <c r="D128" s="457"/>
    </row>
    <row r="129" spans="2:4" x14ac:dyDescent="0.25">
      <c r="B129" s="467" t="s">
        <v>14</v>
      </c>
      <c r="C129" s="133">
        <v>0</v>
      </c>
      <c r="D129" s="458"/>
    </row>
    <row r="130" spans="2:4" ht="15.75" thickBot="1" x14ac:dyDescent="0.3">
      <c r="B130" s="467" t="s">
        <v>15</v>
      </c>
      <c r="C130" s="133">
        <v>0</v>
      </c>
      <c r="D130" s="458"/>
    </row>
    <row r="131" spans="2:4" ht="15.75" thickBot="1" x14ac:dyDescent="0.3">
      <c r="B131" s="42"/>
      <c r="C131" s="44"/>
      <c r="D131" s="45"/>
    </row>
    <row r="132" spans="2:4" x14ac:dyDescent="0.25">
      <c r="B132" s="456" t="s">
        <v>71</v>
      </c>
      <c r="C132" s="110">
        <f>C134+C136+C143+C145+C147-C149</f>
        <v>0</v>
      </c>
      <c r="D132" s="457"/>
    </row>
    <row r="133" spans="2:4" x14ac:dyDescent="0.25">
      <c r="B133" s="398" t="s">
        <v>4</v>
      </c>
      <c r="C133" s="338">
        <v>0</v>
      </c>
      <c r="D133" s="458"/>
    </row>
    <row r="134" spans="2:4" x14ac:dyDescent="0.25">
      <c r="B134" s="459" t="s">
        <v>11</v>
      </c>
      <c r="C134" s="132">
        <v>0</v>
      </c>
      <c r="D134" s="264"/>
    </row>
    <row r="135" spans="2:4" x14ac:dyDescent="0.25">
      <c r="B135" s="460"/>
      <c r="C135" s="110"/>
      <c r="D135" s="26"/>
    </row>
    <row r="136" spans="2:4" x14ac:dyDescent="0.25">
      <c r="B136" s="257" t="s">
        <v>35</v>
      </c>
      <c r="C136" s="258">
        <f>SUM(C138:C141)</f>
        <v>0</v>
      </c>
      <c r="D136" s="259"/>
    </row>
    <row r="137" spans="2:4" x14ac:dyDescent="0.25">
      <c r="B137" s="74"/>
      <c r="C137" s="16"/>
      <c r="D137" s="256"/>
    </row>
    <row r="138" spans="2:4" x14ac:dyDescent="0.25">
      <c r="B138" s="255" t="s">
        <v>36</v>
      </c>
      <c r="C138" s="134">
        <v>0</v>
      </c>
      <c r="D138" s="135"/>
    </row>
    <row r="139" spans="2:4" x14ac:dyDescent="0.25">
      <c r="B139" s="255" t="s">
        <v>37</v>
      </c>
      <c r="C139" s="134">
        <v>0</v>
      </c>
      <c r="D139" s="135"/>
    </row>
    <row r="140" spans="2:4" x14ac:dyDescent="0.25">
      <c r="B140" s="255" t="s">
        <v>38</v>
      </c>
      <c r="C140" s="134">
        <v>0</v>
      </c>
      <c r="D140" s="135"/>
    </row>
    <row r="141" spans="2:4" x14ac:dyDescent="0.25">
      <c r="B141" s="260" t="s">
        <v>39</v>
      </c>
      <c r="C141" s="261">
        <v>0</v>
      </c>
      <c r="D141" s="248"/>
    </row>
    <row r="142" spans="2:4" x14ac:dyDescent="0.25">
      <c r="B142" s="464"/>
      <c r="C142" s="348"/>
      <c r="D142" s="462"/>
    </row>
    <row r="143" spans="2:4" x14ac:dyDescent="0.25">
      <c r="B143" s="459" t="s">
        <v>91</v>
      </c>
      <c r="C143" s="132">
        <v>0</v>
      </c>
      <c r="D143" s="458"/>
    </row>
    <row r="144" spans="2:4" x14ac:dyDescent="0.25">
      <c r="B144" s="465"/>
      <c r="C144" s="16"/>
      <c r="D144" s="457"/>
    </row>
    <row r="145" spans="2:4" x14ac:dyDescent="0.25">
      <c r="B145" s="466" t="s">
        <v>217</v>
      </c>
      <c r="C145" s="132">
        <v>0</v>
      </c>
      <c r="D145" s="458"/>
    </row>
    <row r="146" spans="2:4" x14ac:dyDescent="0.25">
      <c r="B146" s="465"/>
      <c r="C146" s="16"/>
      <c r="D146" s="457"/>
    </row>
    <row r="147" spans="2:4" x14ac:dyDescent="0.25">
      <c r="B147" s="466" t="s">
        <v>90</v>
      </c>
      <c r="C147" s="132">
        <v>0</v>
      </c>
      <c r="D147" s="458"/>
    </row>
    <row r="148" spans="2:4" x14ac:dyDescent="0.25">
      <c r="B148" s="467"/>
      <c r="C148" s="16"/>
      <c r="D148" s="457"/>
    </row>
    <row r="149" spans="2:4" x14ac:dyDescent="0.25">
      <c r="B149" s="466" t="s">
        <v>98</v>
      </c>
      <c r="C149" s="254">
        <v>0</v>
      </c>
      <c r="D149" s="458"/>
    </row>
    <row r="150" spans="2:4" x14ac:dyDescent="0.25">
      <c r="B150" s="467"/>
      <c r="C150" s="16"/>
      <c r="D150" s="457"/>
    </row>
    <row r="151" spans="2:4" x14ac:dyDescent="0.25">
      <c r="B151" s="467" t="s">
        <v>14</v>
      </c>
      <c r="C151" s="133">
        <v>0</v>
      </c>
      <c r="D151" s="458"/>
    </row>
    <row r="152" spans="2:4" ht="15.75" thickBot="1" x14ac:dyDescent="0.3">
      <c r="B152" s="467" t="s">
        <v>15</v>
      </c>
      <c r="C152" s="133">
        <v>0</v>
      </c>
      <c r="D152" s="458"/>
    </row>
    <row r="153" spans="2:4" ht="15.75" thickBot="1" x14ac:dyDescent="0.3">
      <c r="B153" s="42"/>
      <c r="C153" s="44"/>
      <c r="D153" s="45"/>
    </row>
    <row r="154" spans="2:4" x14ac:dyDescent="0.25">
      <c r="B154" s="456" t="s">
        <v>72</v>
      </c>
      <c r="C154" s="110">
        <f>C156+C158+C165+C167+C169-C171</f>
        <v>0</v>
      </c>
      <c r="D154" s="457"/>
    </row>
    <row r="155" spans="2:4" x14ac:dyDescent="0.25">
      <c r="B155" s="398" t="s">
        <v>4</v>
      </c>
      <c r="C155" s="338">
        <v>0</v>
      </c>
      <c r="D155" s="458"/>
    </row>
    <row r="156" spans="2:4" x14ac:dyDescent="0.25">
      <c r="B156" s="459" t="s">
        <v>11</v>
      </c>
      <c r="C156" s="132">
        <v>0</v>
      </c>
      <c r="D156" s="264"/>
    </row>
    <row r="157" spans="2:4" x14ac:dyDescent="0.25">
      <c r="B157" s="460"/>
      <c r="C157" s="110"/>
      <c r="D157" s="26"/>
    </row>
    <row r="158" spans="2:4" x14ac:dyDescent="0.25">
      <c r="B158" s="257" t="s">
        <v>35</v>
      </c>
      <c r="C158" s="258">
        <f>SUM(C160:C163)</f>
        <v>0</v>
      </c>
      <c r="D158" s="259"/>
    </row>
    <row r="159" spans="2:4" x14ac:dyDescent="0.25">
      <c r="B159" s="74"/>
      <c r="C159" s="16"/>
      <c r="D159" s="256"/>
    </row>
    <row r="160" spans="2:4" x14ac:dyDescent="0.25">
      <c r="B160" s="255" t="s">
        <v>36</v>
      </c>
      <c r="C160" s="134">
        <v>0</v>
      </c>
      <c r="D160" s="135"/>
    </row>
    <row r="161" spans="2:4" x14ac:dyDescent="0.25">
      <c r="B161" s="255" t="s">
        <v>37</v>
      </c>
      <c r="C161" s="134">
        <v>0</v>
      </c>
      <c r="D161" s="135"/>
    </row>
    <row r="162" spans="2:4" x14ac:dyDescent="0.25">
      <c r="B162" s="255" t="s">
        <v>38</v>
      </c>
      <c r="C162" s="134">
        <v>0</v>
      </c>
      <c r="D162" s="135"/>
    </row>
    <row r="163" spans="2:4" x14ac:dyDescent="0.25">
      <c r="B163" s="260" t="s">
        <v>39</v>
      </c>
      <c r="C163" s="261">
        <v>0</v>
      </c>
      <c r="D163" s="248"/>
    </row>
    <row r="164" spans="2:4" x14ac:dyDescent="0.25">
      <c r="B164" s="464"/>
      <c r="C164" s="348"/>
      <c r="D164" s="462"/>
    </row>
    <row r="165" spans="2:4" x14ac:dyDescent="0.25">
      <c r="B165" s="459" t="s">
        <v>91</v>
      </c>
      <c r="C165" s="132">
        <v>0</v>
      </c>
      <c r="D165" s="458"/>
    </row>
    <row r="166" spans="2:4" x14ac:dyDescent="0.25">
      <c r="B166" s="465"/>
      <c r="C166" s="16"/>
      <c r="D166" s="457"/>
    </row>
    <row r="167" spans="2:4" x14ac:dyDescent="0.25">
      <c r="B167" s="466" t="s">
        <v>217</v>
      </c>
      <c r="C167" s="132">
        <v>0</v>
      </c>
      <c r="D167" s="458"/>
    </row>
    <row r="168" spans="2:4" x14ac:dyDescent="0.25">
      <c r="B168" s="465"/>
      <c r="C168" s="16"/>
      <c r="D168" s="457"/>
    </row>
    <row r="169" spans="2:4" x14ac:dyDescent="0.25">
      <c r="B169" s="466" t="s">
        <v>90</v>
      </c>
      <c r="C169" s="132">
        <v>0</v>
      </c>
      <c r="D169" s="458"/>
    </row>
    <row r="170" spans="2:4" x14ac:dyDescent="0.25">
      <c r="B170" s="467"/>
      <c r="C170" s="16"/>
      <c r="D170" s="457"/>
    </row>
    <row r="171" spans="2:4" x14ac:dyDescent="0.25">
      <c r="B171" s="466" t="s">
        <v>98</v>
      </c>
      <c r="C171" s="254">
        <v>0</v>
      </c>
      <c r="D171" s="458"/>
    </row>
    <row r="172" spans="2:4" x14ac:dyDescent="0.25">
      <c r="B172" s="467"/>
      <c r="C172" s="16"/>
      <c r="D172" s="457"/>
    </row>
    <row r="173" spans="2:4" x14ac:dyDescent="0.25">
      <c r="B173" s="467" t="s">
        <v>14</v>
      </c>
      <c r="C173" s="133">
        <v>0</v>
      </c>
      <c r="D173" s="458"/>
    </row>
    <row r="174" spans="2:4" ht="15.75" thickBot="1" x14ac:dyDescent="0.3">
      <c r="B174" s="467" t="s">
        <v>15</v>
      </c>
      <c r="C174" s="133">
        <v>0</v>
      </c>
      <c r="D174" s="458"/>
    </row>
    <row r="175" spans="2:4" ht="15.75" thickBot="1" x14ac:dyDescent="0.3">
      <c r="B175" s="42"/>
      <c r="C175" s="44"/>
      <c r="D175" s="45"/>
    </row>
    <row r="176" spans="2:4" x14ac:dyDescent="0.25">
      <c r="B176" s="456" t="s">
        <v>73</v>
      </c>
      <c r="C176" s="110">
        <f>C178+C180+C187+C189+C191-C193</f>
        <v>0</v>
      </c>
      <c r="D176" s="457"/>
    </row>
    <row r="177" spans="2:4" x14ac:dyDescent="0.25">
      <c r="B177" s="398" t="s">
        <v>4</v>
      </c>
      <c r="C177" s="338">
        <v>0</v>
      </c>
      <c r="D177" s="458"/>
    </row>
    <row r="178" spans="2:4" x14ac:dyDescent="0.25">
      <c r="B178" s="459" t="s">
        <v>11</v>
      </c>
      <c r="C178" s="132">
        <v>0</v>
      </c>
      <c r="D178" s="264"/>
    </row>
    <row r="179" spans="2:4" x14ac:dyDescent="0.25">
      <c r="B179" s="460"/>
      <c r="C179" s="110"/>
      <c r="D179" s="26"/>
    </row>
    <row r="180" spans="2:4" x14ac:dyDescent="0.25">
      <c r="B180" s="257" t="s">
        <v>35</v>
      </c>
      <c r="C180" s="258">
        <f>SUM(C182:C185)</f>
        <v>0</v>
      </c>
      <c r="D180" s="259"/>
    </row>
    <row r="181" spans="2:4" x14ac:dyDescent="0.25">
      <c r="B181" s="74"/>
      <c r="C181" s="16"/>
      <c r="D181" s="256"/>
    </row>
    <row r="182" spans="2:4" x14ac:dyDescent="0.25">
      <c r="B182" s="255" t="s">
        <v>36</v>
      </c>
      <c r="C182" s="134">
        <v>0</v>
      </c>
      <c r="D182" s="135"/>
    </row>
    <row r="183" spans="2:4" x14ac:dyDescent="0.25">
      <c r="B183" s="255" t="s">
        <v>37</v>
      </c>
      <c r="C183" s="134">
        <v>0</v>
      </c>
      <c r="D183" s="135"/>
    </row>
    <row r="184" spans="2:4" x14ac:dyDescent="0.25">
      <c r="B184" s="255" t="s">
        <v>38</v>
      </c>
      <c r="C184" s="134">
        <v>0</v>
      </c>
      <c r="D184" s="135"/>
    </row>
    <row r="185" spans="2:4" x14ac:dyDescent="0.25">
      <c r="B185" s="260" t="s">
        <v>39</v>
      </c>
      <c r="C185" s="261">
        <v>0</v>
      </c>
      <c r="D185" s="248"/>
    </row>
    <row r="186" spans="2:4" x14ac:dyDescent="0.25">
      <c r="B186" s="464"/>
      <c r="C186" s="348"/>
      <c r="D186" s="462"/>
    </row>
    <row r="187" spans="2:4" x14ac:dyDescent="0.25">
      <c r="B187" s="459" t="s">
        <v>91</v>
      </c>
      <c r="C187" s="132">
        <v>0</v>
      </c>
      <c r="D187" s="458"/>
    </row>
    <row r="188" spans="2:4" x14ac:dyDescent="0.25">
      <c r="B188" s="465"/>
      <c r="C188" s="16"/>
      <c r="D188" s="457"/>
    </row>
    <row r="189" spans="2:4" x14ac:dyDescent="0.25">
      <c r="B189" s="466" t="s">
        <v>217</v>
      </c>
      <c r="C189" s="132">
        <v>0</v>
      </c>
      <c r="D189" s="458"/>
    </row>
    <row r="190" spans="2:4" x14ac:dyDescent="0.25">
      <c r="B190" s="465"/>
      <c r="C190" s="16"/>
      <c r="D190" s="457"/>
    </row>
    <row r="191" spans="2:4" x14ac:dyDescent="0.25">
      <c r="B191" s="466" t="s">
        <v>90</v>
      </c>
      <c r="C191" s="132">
        <v>0</v>
      </c>
      <c r="D191" s="458"/>
    </row>
    <row r="192" spans="2:4" x14ac:dyDescent="0.25">
      <c r="B192" s="467"/>
      <c r="C192" s="16"/>
      <c r="D192" s="457"/>
    </row>
    <row r="193" spans="2:4" x14ac:dyDescent="0.25">
      <c r="B193" s="466" t="s">
        <v>98</v>
      </c>
      <c r="C193" s="254">
        <v>0</v>
      </c>
      <c r="D193" s="458"/>
    </row>
    <row r="194" spans="2:4" x14ac:dyDescent="0.25">
      <c r="B194" s="467"/>
      <c r="C194" s="16"/>
      <c r="D194" s="457"/>
    </row>
    <row r="195" spans="2:4" x14ac:dyDescent="0.25">
      <c r="B195" s="467" t="s">
        <v>14</v>
      </c>
      <c r="C195" s="133">
        <v>0</v>
      </c>
      <c r="D195" s="458"/>
    </row>
    <row r="196" spans="2:4" ht="15.75" thickBot="1" x14ac:dyDescent="0.3">
      <c r="B196" s="467" t="s">
        <v>15</v>
      </c>
      <c r="C196" s="133">
        <v>0</v>
      </c>
      <c r="D196" s="458"/>
    </row>
    <row r="197" spans="2:4" ht="15.75" thickBot="1" x14ac:dyDescent="0.3">
      <c r="B197" s="42"/>
      <c r="C197" s="44"/>
      <c r="D197" s="45"/>
    </row>
    <row r="198" spans="2:4" x14ac:dyDescent="0.25">
      <c r="B198" s="456" t="s">
        <v>74</v>
      </c>
      <c r="C198" s="110">
        <f>C200+C202+C209+C211+C213-C215</f>
        <v>0</v>
      </c>
      <c r="D198" s="457"/>
    </row>
    <row r="199" spans="2:4" x14ac:dyDescent="0.25">
      <c r="B199" s="398" t="s">
        <v>4</v>
      </c>
      <c r="C199" s="338">
        <v>0</v>
      </c>
      <c r="D199" s="458"/>
    </row>
    <row r="200" spans="2:4" x14ac:dyDescent="0.25">
      <c r="B200" s="459" t="s">
        <v>11</v>
      </c>
      <c r="C200" s="132">
        <v>0</v>
      </c>
      <c r="D200" s="264"/>
    </row>
    <row r="201" spans="2:4" x14ac:dyDescent="0.25">
      <c r="B201" s="460"/>
      <c r="C201" s="110"/>
      <c r="D201" s="26"/>
    </row>
    <row r="202" spans="2:4" x14ac:dyDescent="0.25">
      <c r="B202" s="257" t="s">
        <v>35</v>
      </c>
      <c r="C202" s="258">
        <f>SUM(C204:C207)</f>
        <v>0</v>
      </c>
      <c r="D202" s="259"/>
    </row>
    <row r="203" spans="2:4" x14ac:dyDescent="0.25">
      <c r="B203" s="74"/>
      <c r="C203" s="16"/>
      <c r="D203" s="256"/>
    </row>
    <row r="204" spans="2:4" x14ac:dyDescent="0.25">
      <c r="B204" s="255" t="s">
        <v>36</v>
      </c>
      <c r="C204" s="134">
        <v>0</v>
      </c>
      <c r="D204" s="135"/>
    </row>
    <row r="205" spans="2:4" x14ac:dyDescent="0.25">
      <c r="B205" s="255" t="s">
        <v>37</v>
      </c>
      <c r="C205" s="134">
        <v>0</v>
      </c>
      <c r="D205" s="135"/>
    </row>
    <row r="206" spans="2:4" x14ac:dyDescent="0.25">
      <c r="B206" s="255" t="s">
        <v>38</v>
      </c>
      <c r="C206" s="134">
        <v>0</v>
      </c>
      <c r="D206" s="135"/>
    </row>
    <row r="207" spans="2:4" x14ac:dyDescent="0.25">
      <c r="B207" s="260" t="s">
        <v>39</v>
      </c>
      <c r="C207" s="261">
        <v>0</v>
      </c>
      <c r="D207" s="248"/>
    </row>
    <row r="208" spans="2:4" x14ac:dyDescent="0.25">
      <c r="B208" s="464"/>
      <c r="C208" s="348"/>
      <c r="D208" s="462"/>
    </row>
    <row r="209" spans="2:4" x14ac:dyDescent="0.25">
      <c r="B209" s="459" t="s">
        <v>91</v>
      </c>
      <c r="C209" s="132">
        <v>0</v>
      </c>
      <c r="D209" s="458"/>
    </row>
    <row r="210" spans="2:4" x14ac:dyDescent="0.25">
      <c r="B210" s="465"/>
      <c r="C210" s="16"/>
      <c r="D210" s="457"/>
    </row>
    <row r="211" spans="2:4" x14ac:dyDescent="0.25">
      <c r="B211" s="466" t="s">
        <v>217</v>
      </c>
      <c r="C211" s="132">
        <v>0</v>
      </c>
      <c r="D211" s="458"/>
    </row>
    <row r="212" spans="2:4" x14ac:dyDescent="0.25">
      <c r="B212" s="465"/>
      <c r="C212" s="16"/>
      <c r="D212" s="457"/>
    </row>
    <row r="213" spans="2:4" x14ac:dyDescent="0.25">
      <c r="B213" s="466" t="s">
        <v>90</v>
      </c>
      <c r="C213" s="132">
        <v>0</v>
      </c>
      <c r="D213" s="458"/>
    </row>
    <row r="214" spans="2:4" x14ac:dyDescent="0.25">
      <c r="B214" s="467"/>
      <c r="C214" s="16"/>
      <c r="D214" s="457"/>
    </row>
    <row r="215" spans="2:4" x14ac:dyDescent="0.25">
      <c r="B215" s="466" t="s">
        <v>98</v>
      </c>
      <c r="C215" s="254">
        <v>0</v>
      </c>
      <c r="D215" s="458"/>
    </row>
    <row r="216" spans="2:4" x14ac:dyDescent="0.25">
      <c r="B216" s="467"/>
      <c r="C216" s="16"/>
      <c r="D216" s="457"/>
    </row>
    <row r="217" spans="2:4" x14ac:dyDescent="0.25">
      <c r="B217" s="467" t="s">
        <v>14</v>
      </c>
      <c r="C217" s="133">
        <v>0</v>
      </c>
      <c r="D217" s="458"/>
    </row>
    <row r="218" spans="2:4" ht="15.75" thickBot="1" x14ac:dyDescent="0.3">
      <c r="B218" s="467" t="s">
        <v>15</v>
      </c>
      <c r="C218" s="133">
        <v>0</v>
      </c>
      <c r="D218" s="458"/>
    </row>
    <row r="219" spans="2:4" ht="15.75" thickBot="1" x14ac:dyDescent="0.3">
      <c r="B219" s="42"/>
      <c r="C219" s="44"/>
      <c r="D219" s="45"/>
    </row>
    <row r="220" spans="2:4" x14ac:dyDescent="0.25">
      <c r="B220" s="137" t="s">
        <v>75</v>
      </c>
      <c r="C220" s="113">
        <f>C222+C224+C231+C233+C235-C237</f>
        <v>0</v>
      </c>
      <c r="D220" s="8"/>
    </row>
    <row r="221" spans="2:4" x14ac:dyDescent="0.25">
      <c r="B221" s="9" t="s">
        <v>4</v>
      </c>
      <c r="C221" s="338">
        <v>0</v>
      </c>
      <c r="D221" s="148"/>
    </row>
    <row r="222" spans="2:4" x14ac:dyDescent="0.25">
      <c r="B222" s="252" t="s">
        <v>11</v>
      </c>
      <c r="C222" s="132">
        <v>0</v>
      </c>
      <c r="D222" s="149"/>
    </row>
    <row r="223" spans="2:4" x14ac:dyDescent="0.25">
      <c r="B223" s="11"/>
      <c r="C223" s="110"/>
      <c r="D223" s="89"/>
    </row>
    <row r="224" spans="2:4" x14ac:dyDescent="0.25">
      <c r="B224" s="455" t="s">
        <v>35</v>
      </c>
      <c r="C224" s="258">
        <f>SUM(C226:C229)</f>
        <v>0</v>
      </c>
      <c r="D224" s="10"/>
    </row>
    <row r="225" spans="2:4" x14ac:dyDescent="0.25">
      <c r="B225" s="252"/>
      <c r="C225" s="16"/>
      <c r="D225" s="12"/>
    </row>
    <row r="226" spans="2:4" x14ac:dyDescent="0.25">
      <c r="B226" s="11" t="s">
        <v>36</v>
      </c>
      <c r="C226" s="134">
        <v>0</v>
      </c>
      <c r="D226" s="148"/>
    </row>
    <row r="227" spans="2:4" x14ac:dyDescent="0.25">
      <c r="B227" s="11" t="s">
        <v>37</v>
      </c>
      <c r="C227" s="134">
        <v>0</v>
      </c>
      <c r="D227" s="148"/>
    </row>
    <row r="228" spans="2:4" x14ac:dyDescent="0.25">
      <c r="B228" s="11" t="s">
        <v>38</v>
      </c>
      <c r="C228" s="134">
        <v>0</v>
      </c>
      <c r="D228" s="148"/>
    </row>
    <row r="229" spans="2:4" x14ac:dyDescent="0.25">
      <c r="B229" s="80" t="s">
        <v>39</v>
      </c>
      <c r="C229" s="261">
        <v>0</v>
      </c>
      <c r="D229" s="154"/>
    </row>
    <row r="230" spans="2:4" x14ac:dyDescent="0.25">
      <c r="B230" s="347"/>
      <c r="C230" s="348"/>
      <c r="D230" s="10"/>
    </row>
    <row r="231" spans="2:4" x14ac:dyDescent="0.25">
      <c r="B231" s="252" t="s">
        <v>91</v>
      </c>
      <c r="C231" s="132">
        <v>0</v>
      </c>
      <c r="D231" s="148"/>
    </row>
    <row r="232" spans="2:4" x14ac:dyDescent="0.25">
      <c r="B232" s="253"/>
      <c r="C232" s="16"/>
      <c r="D232" s="12"/>
    </row>
    <row r="233" spans="2:4" x14ac:dyDescent="0.25">
      <c r="B233" s="370" t="s">
        <v>217</v>
      </c>
      <c r="C233" s="132">
        <v>0</v>
      </c>
      <c r="D233" s="148"/>
    </row>
    <row r="234" spans="2:4" x14ac:dyDescent="0.25">
      <c r="B234" s="253"/>
      <c r="C234" s="16"/>
      <c r="D234" s="12"/>
    </row>
    <row r="235" spans="2:4" x14ac:dyDescent="0.25">
      <c r="B235" s="370" t="s">
        <v>90</v>
      </c>
      <c r="C235" s="132">
        <v>0</v>
      </c>
      <c r="D235" s="148"/>
    </row>
    <row r="236" spans="2:4" x14ac:dyDescent="0.25">
      <c r="B236" s="189"/>
      <c r="C236" s="16"/>
      <c r="D236" s="12"/>
    </row>
    <row r="237" spans="2:4" x14ac:dyDescent="0.25">
      <c r="B237" s="370" t="s">
        <v>98</v>
      </c>
      <c r="C237" s="254">
        <v>0</v>
      </c>
      <c r="D237" s="148"/>
    </row>
    <row r="238" spans="2:4" x14ac:dyDescent="0.25">
      <c r="B238" s="189"/>
      <c r="C238" s="16"/>
      <c r="D238" s="12"/>
    </row>
    <row r="239" spans="2:4" x14ac:dyDescent="0.25">
      <c r="B239" s="189" t="s">
        <v>14</v>
      </c>
      <c r="C239" s="133">
        <v>0</v>
      </c>
      <c r="D239" s="148"/>
    </row>
    <row r="240" spans="2:4" ht="15.75" thickBot="1" x14ac:dyDescent="0.3">
      <c r="B240" s="191" t="s">
        <v>15</v>
      </c>
      <c r="C240" s="136">
        <v>0</v>
      </c>
      <c r="D240" s="155"/>
    </row>
    <row r="241" spans="2:4" ht="15.75" thickBot="1" x14ac:dyDescent="0.3"/>
    <row r="242" spans="2:4" ht="18.75" x14ac:dyDescent="0.3">
      <c r="B242" s="48" t="s">
        <v>7</v>
      </c>
      <c r="C242" s="107">
        <f>SUM(C244:C245)</f>
        <v>0</v>
      </c>
      <c r="D242" s="49"/>
    </row>
    <row r="243" spans="2:4" x14ac:dyDescent="0.25">
      <c r="B243" s="50" t="s">
        <v>4</v>
      </c>
      <c r="C243" s="5">
        <f>SUM(C248,C255,C262,C269,C276,C283,C290,C297,C304,C311)</f>
        <v>0</v>
      </c>
      <c r="D243" s="6"/>
    </row>
    <row r="244" spans="2:4" x14ac:dyDescent="0.25">
      <c r="B244" s="4" t="s">
        <v>11</v>
      </c>
      <c r="C244" s="96">
        <f>SUM(C249,C256,C263,C270,C277,C284,C291,C298,C305,C312)</f>
        <v>0</v>
      </c>
      <c r="D244" s="6"/>
    </row>
    <row r="245" spans="2:4" ht="15.75" thickBot="1" x14ac:dyDescent="0.3">
      <c r="B245" s="59" t="s">
        <v>12</v>
      </c>
      <c r="C245" s="108">
        <f>SUM(C250,C257,C264,C271,C278,C285,C292,C299,C306,C313)</f>
        <v>0</v>
      </c>
      <c r="D245" s="60"/>
    </row>
    <row r="246" spans="2:4" ht="15.75" thickBot="1" x14ac:dyDescent="0.3">
      <c r="B246" s="505"/>
      <c r="C246" s="44"/>
      <c r="D246" s="45"/>
    </row>
    <row r="247" spans="2:4" x14ac:dyDescent="0.25">
      <c r="B247" s="137" t="s">
        <v>63</v>
      </c>
      <c r="C247" s="107">
        <f>SUM(C249+C250)</f>
        <v>0</v>
      </c>
      <c r="D247" s="159"/>
    </row>
    <row r="248" spans="2:4" x14ac:dyDescent="0.25">
      <c r="B248" s="87" t="s">
        <v>4</v>
      </c>
      <c r="C248" s="338"/>
      <c r="D248" s="152"/>
    </row>
    <row r="249" spans="2:4" x14ac:dyDescent="0.25">
      <c r="B249" s="87" t="s">
        <v>13</v>
      </c>
      <c r="C249" s="132">
        <v>0</v>
      </c>
      <c r="D249" s="152"/>
    </row>
    <row r="250" spans="2:4" x14ac:dyDescent="0.25">
      <c r="B250" s="249" t="s">
        <v>12</v>
      </c>
      <c r="C250" s="132">
        <v>0</v>
      </c>
      <c r="D250" s="152"/>
    </row>
    <row r="251" spans="2:4" x14ac:dyDescent="0.25">
      <c r="B251" s="87"/>
      <c r="C251" s="65"/>
      <c r="D251" s="114"/>
    </row>
    <row r="252" spans="2:4" ht="15.75" thickBot="1" x14ac:dyDescent="0.3">
      <c r="B252" s="250" t="s">
        <v>15</v>
      </c>
      <c r="C252" s="210">
        <v>0</v>
      </c>
      <c r="D252" s="251"/>
    </row>
    <row r="253" spans="2:4" ht="15.75" thickBot="1" x14ac:dyDescent="0.3">
      <c r="B253" s="46"/>
      <c r="C253" s="44"/>
      <c r="D253" s="45"/>
    </row>
    <row r="254" spans="2:4" x14ac:dyDescent="0.25">
      <c r="B254" s="137" t="s">
        <v>67</v>
      </c>
      <c r="C254" s="107">
        <f>SUM(C256+C257)</f>
        <v>0</v>
      </c>
      <c r="D254" s="159"/>
    </row>
    <row r="255" spans="2:4" x14ac:dyDescent="0.25">
      <c r="B255" s="87" t="s">
        <v>4</v>
      </c>
      <c r="C255" s="338"/>
      <c r="D255" s="152"/>
    </row>
    <row r="256" spans="2:4" x14ac:dyDescent="0.25">
      <c r="B256" s="87" t="s">
        <v>13</v>
      </c>
      <c r="C256" s="132">
        <v>0</v>
      </c>
      <c r="D256" s="152"/>
    </row>
    <row r="257" spans="2:4" x14ac:dyDescent="0.25">
      <c r="B257" s="249" t="s">
        <v>12</v>
      </c>
      <c r="C257" s="132">
        <v>0</v>
      </c>
      <c r="D257" s="152"/>
    </row>
    <row r="258" spans="2:4" x14ac:dyDescent="0.25">
      <c r="B258" s="87"/>
      <c r="C258" s="65"/>
      <c r="D258" s="114"/>
    </row>
    <row r="259" spans="2:4" ht="15.75" thickBot="1" x14ac:dyDescent="0.3">
      <c r="B259" s="250" t="s">
        <v>15</v>
      </c>
      <c r="C259" s="210">
        <v>0</v>
      </c>
      <c r="D259" s="251"/>
    </row>
    <row r="260" spans="2:4" ht="15.75" thickBot="1" x14ac:dyDescent="0.3">
      <c r="B260" s="42"/>
      <c r="C260" s="47"/>
      <c r="D260" s="45"/>
    </row>
    <row r="261" spans="2:4" x14ac:dyDescent="0.25">
      <c r="B261" s="137" t="s">
        <v>68</v>
      </c>
      <c r="C261" s="107">
        <f>SUM(C263+C264)</f>
        <v>0</v>
      </c>
      <c r="D261" s="159"/>
    </row>
    <row r="262" spans="2:4" x14ac:dyDescent="0.25">
      <c r="B262" s="87" t="s">
        <v>4</v>
      </c>
      <c r="C262" s="338"/>
      <c r="D262" s="152"/>
    </row>
    <row r="263" spans="2:4" x14ac:dyDescent="0.25">
      <c r="B263" s="87" t="s">
        <v>13</v>
      </c>
      <c r="C263" s="132">
        <v>0</v>
      </c>
      <c r="D263" s="152"/>
    </row>
    <row r="264" spans="2:4" x14ac:dyDescent="0.25">
      <c r="B264" s="249" t="s">
        <v>12</v>
      </c>
      <c r="C264" s="132">
        <v>0</v>
      </c>
      <c r="D264" s="152"/>
    </row>
    <row r="265" spans="2:4" x14ac:dyDescent="0.25">
      <c r="B265" s="87"/>
      <c r="C265" s="65"/>
      <c r="D265" s="114"/>
    </row>
    <row r="266" spans="2:4" ht="15.75" thickBot="1" x14ac:dyDescent="0.3">
      <c r="B266" s="250" t="s">
        <v>15</v>
      </c>
      <c r="C266" s="210">
        <v>0</v>
      </c>
      <c r="D266" s="251"/>
    </row>
    <row r="267" spans="2:4" ht="15.75" thickBot="1" x14ac:dyDescent="0.3">
      <c r="B267" s="42"/>
      <c r="C267" s="44"/>
      <c r="D267" s="45"/>
    </row>
    <row r="268" spans="2:4" x14ac:dyDescent="0.25">
      <c r="B268" s="137" t="s">
        <v>69</v>
      </c>
      <c r="C268" s="107">
        <f>SUM(C270+C271)</f>
        <v>0</v>
      </c>
      <c r="D268" s="159"/>
    </row>
    <row r="269" spans="2:4" x14ac:dyDescent="0.25">
      <c r="B269" s="87" t="s">
        <v>4</v>
      </c>
      <c r="C269" s="338"/>
      <c r="D269" s="152"/>
    </row>
    <row r="270" spans="2:4" x14ac:dyDescent="0.25">
      <c r="B270" s="87" t="s">
        <v>13</v>
      </c>
      <c r="C270" s="132">
        <v>0</v>
      </c>
      <c r="D270" s="152"/>
    </row>
    <row r="271" spans="2:4" x14ac:dyDescent="0.25">
      <c r="B271" s="249" t="s">
        <v>12</v>
      </c>
      <c r="C271" s="132">
        <v>0</v>
      </c>
      <c r="D271" s="152"/>
    </row>
    <row r="272" spans="2:4" x14ac:dyDescent="0.25">
      <c r="B272" s="87"/>
      <c r="C272" s="65"/>
      <c r="D272" s="114"/>
    </row>
    <row r="273" spans="2:4" ht="15.75" thickBot="1" x14ac:dyDescent="0.3">
      <c r="B273" s="250" t="s">
        <v>15</v>
      </c>
      <c r="C273" s="210">
        <v>0</v>
      </c>
      <c r="D273" s="251"/>
    </row>
    <row r="274" spans="2:4" ht="15.75" thickBot="1" x14ac:dyDescent="0.3">
      <c r="B274" s="42"/>
      <c r="C274" s="44"/>
      <c r="D274" s="44"/>
    </row>
    <row r="275" spans="2:4" x14ac:dyDescent="0.25">
      <c r="B275" s="137" t="s">
        <v>70</v>
      </c>
      <c r="C275" s="107">
        <f>SUM(C277+C278)</f>
        <v>0</v>
      </c>
      <c r="D275" s="159"/>
    </row>
    <row r="276" spans="2:4" x14ac:dyDescent="0.25">
      <c r="B276" s="87" t="s">
        <v>4</v>
      </c>
      <c r="C276" s="338"/>
      <c r="D276" s="152"/>
    </row>
    <row r="277" spans="2:4" x14ac:dyDescent="0.25">
      <c r="B277" s="87" t="s">
        <v>13</v>
      </c>
      <c r="C277" s="132">
        <v>0</v>
      </c>
      <c r="D277" s="152"/>
    </row>
    <row r="278" spans="2:4" x14ac:dyDescent="0.25">
      <c r="B278" s="249" t="s">
        <v>12</v>
      </c>
      <c r="C278" s="132">
        <v>0</v>
      </c>
      <c r="D278" s="152"/>
    </row>
    <row r="279" spans="2:4" x14ac:dyDescent="0.25">
      <c r="B279" s="87"/>
      <c r="C279" s="65"/>
      <c r="D279" s="114"/>
    </row>
    <row r="280" spans="2:4" ht="15.75" thickBot="1" x14ac:dyDescent="0.3">
      <c r="B280" s="250" t="s">
        <v>15</v>
      </c>
      <c r="C280" s="210">
        <v>0</v>
      </c>
      <c r="D280" s="251"/>
    </row>
    <row r="281" spans="2:4" ht="15.75" thickBot="1" x14ac:dyDescent="0.3">
      <c r="B281" s="42"/>
      <c r="C281" s="44"/>
      <c r="D281" s="44"/>
    </row>
    <row r="282" spans="2:4" x14ac:dyDescent="0.25">
      <c r="B282" s="137" t="s">
        <v>71</v>
      </c>
      <c r="C282" s="107">
        <f>SUM(C284+C285)</f>
        <v>0</v>
      </c>
      <c r="D282" s="159"/>
    </row>
    <row r="283" spans="2:4" x14ac:dyDescent="0.25">
      <c r="B283" s="87" t="s">
        <v>4</v>
      </c>
      <c r="C283" s="338"/>
      <c r="D283" s="152"/>
    </row>
    <row r="284" spans="2:4" x14ac:dyDescent="0.25">
      <c r="B284" s="87" t="s">
        <v>13</v>
      </c>
      <c r="C284" s="132">
        <v>0</v>
      </c>
      <c r="D284" s="152"/>
    </row>
    <row r="285" spans="2:4" x14ac:dyDescent="0.25">
      <c r="B285" s="249" t="s">
        <v>12</v>
      </c>
      <c r="C285" s="132">
        <v>0</v>
      </c>
      <c r="D285" s="152"/>
    </row>
    <row r="286" spans="2:4" x14ac:dyDescent="0.25">
      <c r="B286" s="87"/>
      <c r="C286" s="65"/>
      <c r="D286" s="114"/>
    </row>
    <row r="287" spans="2:4" ht="15.75" thickBot="1" x14ac:dyDescent="0.3">
      <c r="B287" s="250" t="s">
        <v>15</v>
      </c>
      <c r="C287" s="210">
        <v>0</v>
      </c>
      <c r="D287" s="251"/>
    </row>
    <row r="288" spans="2:4" ht="15.75" thickBot="1" x14ac:dyDescent="0.3">
      <c r="B288" s="42"/>
      <c r="C288" s="44"/>
      <c r="D288" s="45"/>
    </row>
    <row r="289" spans="2:4" x14ac:dyDescent="0.25">
      <c r="B289" s="137" t="s">
        <v>72</v>
      </c>
      <c r="C289" s="107">
        <f>SUM(C291+C292)</f>
        <v>0</v>
      </c>
      <c r="D289" s="159"/>
    </row>
    <row r="290" spans="2:4" x14ac:dyDescent="0.25">
      <c r="B290" s="87" t="s">
        <v>4</v>
      </c>
      <c r="C290" s="338"/>
      <c r="D290" s="152"/>
    </row>
    <row r="291" spans="2:4" x14ac:dyDescent="0.25">
      <c r="B291" s="87" t="s">
        <v>13</v>
      </c>
      <c r="C291" s="132">
        <v>0</v>
      </c>
      <c r="D291" s="152"/>
    </row>
    <row r="292" spans="2:4" x14ac:dyDescent="0.25">
      <c r="B292" s="249" t="s">
        <v>12</v>
      </c>
      <c r="C292" s="132">
        <v>0</v>
      </c>
      <c r="D292" s="152"/>
    </row>
    <row r="293" spans="2:4" x14ac:dyDescent="0.25">
      <c r="B293" s="87"/>
      <c r="C293" s="65"/>
      <c r="D293" s="114"/>
    </row>
    <row r="294" spans="2:4" ht="15.75" thickBot="1" x14ac:dyDescent="0.3">
      <c r="B294" s="250" t="s">
        <v>15</v>
      </c>
      <c r="C294" s="210">
        <v>0</v>
      </c>
      <c r="D294" s="251"/>
    </row>
    <row r="295" spans="2:4" ht="15.75" thickBot="1" x14ac:dyDescent="0.3">
      <c r="B295" s="42"/>
      <c r="C295" s="44"/>
      <c r="D295" s="45"/>
    </row>
    <row r="296" spans="2:4" x14ac:dyDescent="0.25">
      <c r="B296" s="137" t="s">
        <v>73</v>
      </c>
      <c r="C296" s="107">
        <f>SUM(C298+C299)</f>
        <v>0</v>
      </c>
      <c r="D296" s="159"/>
    </row>
    <row r="297" spans="2:4" x14ac:dyDescent="0.25">
      <c r="B297" s="87" t="s">
        <v>4</v>
      </c>
      <c r="C297" s="338"/>
      <c r="D297" s="152"/>
    </row>
    <row r="298" spans="2:4" x14ac:dyDescent="0.25">
      <c r="B298" s="87" t="s">
        <v>13</v>
      </c>
      <c r="C298" s="132">
        <v>0</v>
      </c>
      <c r="D298" s="152"/>
    </row>
    <row r="299" spans="2:4" x14ac:dyDescent="0.25">
      <c r="B299" s="249" t="s">
        <v>12</v>
      </c>
      <c r="C299" s="132">
        <v>0</v>
      </c>
      <c r="D299" s="152"/>
    </row>
    <row r="300" spans="2:4" x14ac:dyDescent="0.25">
      <c r="B300" s="87"/>
      <c r="C300" s="65"/>
      <c r="D300" s="114"/>
    </row>
    <row r="301" spans="2:4" ht="15.75" thickBot="1" x14ac:dyDescent="0.3">
      <c r="B301" s="250" t="s">
        <v>15</v>
      </c>
      <c r="C301" s="210">
        <v>0</v>
      </c>
      <c r="D301" s="251"/>
    </row>
    <row r="302" spans="2:4" ht="15.75" thickBot="1" x14ac:dyDescent="0.3">
      <c r="B302" s="42"/>
      <c r="C302" s="44"/>
      <c r="D302" s="45"/>
    </row>
    <row r="303" spans="2:4" x14ac:dyDescent="0.25">
      <c r="B303" s="137" t="s">
        <v>74</v>
      </c>
      <c r="C303" s="107">
        <f>SUM(C305+C306)</f>
        <v>0</v>
      </c>
      <c r="D303" s="159"/>
    </row>
    <row r="304" spans="2:4" x14ac:dyDescent="0.25">
      <c r="B304" s="87" t="s">
        <v>4</v>
      </c>
      <c r="C304" s="338"/>
      <c r="D304" s="152"/>
    </row>
    <row r="305" spans="2:4" x14ac:dyDescent="0.25">
      <c r="B305" s="87" t="s">
        <v>13</v>
      </c>
      <c r="C305" s="132">
        <v>0</v>
      </c>
      <c r="D305" s="152"/>
    </row>
    <row r="306" spans="2:4" x14ac:dyDescent="0.25">
      <c r="B306" s="249" t="s">
        <v>12</v>
      </c>
      <c r="C306" s="132">
        <v>0</v>
      </c>
      <c r="D306" s="152"/>
    </row>
    <row r="307" spans="2:4" x14ac:dyDescent="0.25">
      <c r="B307" s="87"/>
      <c r="C307" s="65"/>
      <c r="D307" s="114"/>
    </row>
    <row r="308" spans="2:4" ht="15.75" thickBot="1" x14ac:dyDescent="0.3">
      <c r="B308" s="250" t="s">
        <v>15</v>
      </c>
      <c r="C308" s="210">
        <v>0</v>
      </c>
      <c r="D308" s="251"/>
    </row>
    <row r="309" spans="2:4" ht="15.75" thickBot="1" x14ac:dyDescent="0.3">
      <c r="B309" s="43"/>
      <c r="C309" s="44"/>
      <c r="D309" s="45"/>
    </row>
    <row r="310" spans="2:4" x14ac:dyDescent="0.25">
      <c r="B310" s="137" t="s">
        <v>75</v>
      </c>
      <c r="C310" s="107">
        <f>SUM(C312+C313)</f>
        <v>0</v>
      </c>
      <c r="D310" s="159"/>
    </row>
    <row r="311" spans="2:4" x14ac:dyDescent="0.25">
      <c r="B311" s="87" t="s">
        <v>4</v>
      </c>
      <c r="C311" s="338"/>
      <c r="D311" s="152"/>
    </row>
    <row r="312" spans="2:4" x14ac:dyDescent="0.25">
      <c r="B312" s="87" t="s">
        <v>13</v>
      </c>
      <c r="C312" s="132">
        <v>0</v>
      </c>
      <c r="D312" s="152"/>
    </row>
    <row r="313" spans="2:4" x14ac:dyDescent="0.25">
      <c r="B313" s="249" t="s">
        <v>12</v>
      </c>
      <c r="C313" s="132">
        <v>0</v>
      </c>
      <c r="D313" s="152"/>
    </row>
    <row r="314" spans="2:4" x14ac:dyDescent="0.25">
      <c r="B314" s="87"/>
      <c r="C314" s="65"/>
      <c r="D314" s="114"/>
    </row>
    <row r="315" spans="2:4" ht="15.75" thickBot="1" x14ac:dyDescent="0.3">
      <c r="B315" s="250" t="s">
        <v>15</v>
      </c>
      <c r="C315" s="210">
        <v>0</v>
      </c>
      <c r="D315" s="251"/>
    </row>
  </sheetData>
  <sheetProtection algorithmName="SHA-512" hashValue="GIU6AhCa2RtGubXHr6hvMqzoYgQo64bUeHni60KcRbCv7P/3Gnr07fosCnFLwE8c+KlM30DxBgLXBcb2WK4u1g==" saltValue="kUatYvKWbOTHY8yh7YuVxw==" spinCount="100000" sheet="1" selectLockedCells="1"/>
  <protectedRanges>
    <protectedRange sqref="G1 B26:D34 C9:C11 B21:D24 C18:D20 B36:D36 C35:D35 C37:D40 B48:D56 B58:D58 C57:D57 C59:D62 B70:D78 B80:D80 C79:D79 C81:D84 B92:D100 B102:D102 C101:D101 C103:D106 B114:D122 B124:D124 C123:D123 C125:D128 B136:D144 B146:D146 C145:D145 C147:D150 B158:D166 B168:D168 C167:D167 C169:D172 B180:D188 B190:D190 C189:D189 C191:D194 B202:D210 B212:D212 C211:D211 B224:D232 B234:D234 C233:D233 C235:D238 C213:D216 B41:D46 B63:D68 B85:D90 B107:D112 B129:D134 B151:D156 B173:D178 B195:D200 B217:D222 B1:C8 D2:D11 B239:D1048576 A1:A1048576 B12:D17" name="Bereich2"/>
    <protectedRange sqref="B9:B11 B35 B57 B79 B101 B123 B145 B167 B189 B211 B233 B235:B238 B213:B216 B191:B194 B169:B172 B147:B150 B125:B128 B103:B106 B81:B84 B59:B62 B37:B40 B18:B20" name="Bereich2_1"/>
  </protectedRanges>
  <dataValidations count="3">
    <dataValidation type="decimal" errorStyle="warning" allowBlank="1" showInputMessage="1" showErrorMessage="1" errorTitle="Ungültiges Datenformat" error="Bitte geben Sie hier die entstandenen Arbeitskosten ein." sqref="C308 C301 C294 C287 C280 C273 C266 C259 C252 C315" xr:uid="{00000000-0002-0000-0200-000000000000}">
      <formula1>0</formula1>
      <formula2>1000000</formula2>
    </dataValidation>
    <dataValidation type="decimal" errorStyle="information" allowBlank="1" showInputMessage="1" showErrorMessage="1" errorTitle="Ungültige Eingabe" error="Bitte geben Sie hier die Leistungskosten ein" sqref="C249:C250 C305:C306 C256:C257 C263:C264 C270:C271 C277:C278 C284:C285 C291:C292 C298:C299 C312:C313" xr:uid="{00000000-0002-0000-0200-000001000000}">
      <formula1>0</formula1>
      <formula2>25000000</formula2>
    </dataValidation>
    <dataValidation type="decimal" allowBlank="1" showInputMessage="1" showErrorMessage="1" errorTitle="Ungültige Eingabe" error="Bitte geben Sie MW zwischen 0 und 1500 ein" sqref="C248 C255 C262 C269 C276 C283 C290 C297 C304 C311" xr:uid="{00000000-0002-0000-0200-000002000000}">
      <formula1>0</formula1>
      <formula2>7000</formula2>
    </dataValidation>
  </dataValidations>
  <pageMargins left="0.7" right="0.7" top="0.75" bottom="0.75" header="0.3" footer="0.3"/>
  <pageSetup paperSize="9" scale="53" orientation="landscape" r:id="rId1"/>
  <headerFooter>
    <oddFooter>&amp;A&amp;RSeite &amp;P</oddFooter>
  </headerFooter>
  <tableParts count="10">
    <tablePart r:id="rId2"/>
    <tablePart r:id="rId3"/>
    <tablePart r:id="rId4"/>
    <tablePart r:id="rId5"/>
    <tablePart r:id="rId6"/>
    <tablePart r:id="rId7"/>
    <tablePart r:id="rId8"/>
    <tablePart r:id="rId9"/>
    <tablePart r:id="rId10"/>
    <tablePart r:id="rId1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tabColor theme="3" tint="0.79998168889431442"/>
  </sheetPr>
  <dimension ref="B1:Q255"/>
  <sheetViews>
    <sheetView zoomScaleNormal="100" workbookViewId="0">
      <pane xSplit="1" ySplit="1" topLeftCell="B2" activePane="bottomRight" state="frozen"/>
      <selection pane="topRight" activeCell="B1" sqref="B1"/>
      <selection pane="bottomLeft" activeCell="A2" sqref="A2"/>
      <selection pane="bottomRight" activeCell="C24" sqref="C24"/>
    </sheetView>
  </sheetViews>
  <sheetFormatPr baseColWidth="10" defaultColWidth="9.140625" defaultRowHeight="15" outlineLevelCol="1" x14ac:dyDescent="0.25"/>
  <cols>
    <col min="1" max="1" width="9.140625" style="2"/>
    <col min="2" max="2" width="73" style="2" bestFit="1" customWidth="1"/>
    <col min="3" max="3" width="22.140625" style="2" customWidth="1"/>
    <col min="4" max="4" width="22" style="506" customWidth="1"/>
    <col min="5" max="5" width="18" style="1" customWidth="1"/>
    <col min="6" max="6" width="18" style="2" hidden="1" customWidth="1" outlineLevel="1"/>
    <col min="7" max="7" width="24.5703125" style="2" hidden="1" customWidth="1" outlineLevel="1"/>
    <col min="8" max="9" width="18.42578125" style="2" hidden="1" customWidth="1" outlineLevel="1"/>
    <col min="10" max="10" width="23.140625" style="2" hidden="1" customWidth="1" outlineLevel="1"/>
    <col min="11" max="11" width="24.7109375" style="2" hidden="1" customWidth="1" outlineLevel="1"/>
    <col min="12" max="12" width="25.5703125" style="2" hidden="1" customWidth="1" outlineLevel="1"/>
    <col min="13" max="13" width="16.7109375" style="2" hidden="1" customWidth="1" outlineLevel="1"/>
    <col min="14" max="14" width="20.28515625" style="2" hidden="1" customWidth="1" outlineLevel="1"/>
    <col min="15" max="16" width="14.42578125" style="2" hidden="1" customWidth="1" outlineLevel="1"/>
    <col min="17" max="17" width="18.28515625" style="2" customWidth="1" collapsed="1"/>
    <col min="18" max="16384" width="9.140625" style="2"/>
  </cols>
  <sheetData>
    <row r="1" spans="2:16" ht="23.25" x14ac:dyDescent="0.35">
      <c r="B1" s="500" t="s">
        <v>263</v>
      </c>
      <c r="E1" s="507"/>
      <c r="F1" s="501"/>
    </row>
    <row r="2" spans="2:16" ht="15.75" thickBot="1" x14ac:dyDescent="0.3"/>
    <row r="3" spans="2:16" ht="46.5" customHeight="1" thickTop="1" thickBot="1" x14ac:dyDescent="0.3">
      <c r="B3" s="51"/>
      <c r="C3" s="52" t="s">
        <v>264</v>
      </c>
      <c r="D3" s="53" t="s">
        <v>3</v>
      </c>
      <c r="E3" s="508"/>
      <c r="F3" s="515" t="s">
        <v>20</v>
      </c>
      <c r="G3" s="19" t="s">
        <v>21</v>
      </c>
      <c r="H3" s="19" t="s">
        <v>22</v>
      </c>
      <c r="I3" s="19" t="s">
        <v>23</v>
      </c>
      <c r="J3" s="19" t="s">
        <v>29</v>
      </c>
      <c r="K3" s="19" t="s">
        <v>78</v>
      </c>
      <c r="L3" s="19" t="s">
        <v>24</v>
      </c>
      <c r="M3" s="19" t="s">
        <v>25</v>
      </c>
      <c r="N3" s="19" t="s">
        <v>26</v>
      </c>
      <c r="O3" s="19" t="s">
        <v>27</v>
      </c>
      <c r="P3" s="538" t="s">
        <v>28</v>
      </c>
    </row>
    <row r="4" spans="2:16" ht="19.5" thickTop="1" x14ac:dyDescent="0.3">
      <c r="B4" s="54" t="s">
        <v>31</v>
      </c>
      <c r="C4" s="104">
        <f>C202+C13</f>
        <v>0</v>
      </c>
      <c r="D4" s="56"/>
      <c r="E4" s="509"/>
      <c r="F4" s="516"/>
      <c r="G4" s="21"/>
      <c r="H4" s="213"/>
      <c r="I4" s="213"/>
      <c r="J4" s="213"/>
      <c r="K4" s="214">
        <f>K13</f>
        <v>0</v>
      </c>
      <c r="L4" s="215">
        <f t="shared" ref="L4:L11" si="0">K4-C4</f>
        <v>0</v>
      </c>
      <c r="M4" s="21"/>
      <c r="N4" s="21"/>
      <c r="O4" s="21"/>
      <c r="P4" s="539"/>
    </row>
    <row r="5" spans="2:16" ht="16.5" customHeight="1" x14ac:dyDescent="0.3">
      <c r="B5" s="57" t="s">
        <v>4</v>
      </c>
      <c r="C5" s="55">
        <f>SUM(C203,C14)</f>
        <v>0</v>
      </c>
      <c r="D5" s="56"/>
      <c r="E5" s="509"/>
      <c r="F5" s="516"/>
      <c r="G5" s="21"/>
      <c r="H5" s="213"/>
      <c r="I5" s="213"/>
      <c r="J5" s="213"/>
      <c r="K5" s="214">
        <f>SUM(K14)</f>
        <v>0</v>
      </c>
      <c r="L5" s="215">
        <f t="shared" si="0"/>
        <v>0</v>
      </c>
      <c r="M5" s="21"/>
      <c r="N5" s="21"/>
      <c r="O5" s="21"/>
      <c r="P5" s="539"/>
    </row>
    <row r="6" spans="2:16" x14ac:dyDescent="0.25">
      <c r="B6" s="57" t="s">
        <v>2</v>
      </c>
      <c r="C6" s="105">
        <f>SUM(C204,C15,)</f>
        <v>0</v>
      </c>
      <c r="D6" s="58"/>
      <c r="F6" s="517"/>
      <c r="G6" s="23"/>
      <c r="H6" s="216"/>
      <c r="I6" s="216"/>
      <c r="J6" s="216"/>
      <c r="K6" s="217">
        <f>SUM(K15)</f>
        <v>0</v>
      </c>
      <c r="L6" s="215">
        <f t="shared" si="0"/>
        <v>0</v>
      </c>
      <c r="M6" s="23"/>
      <c r="N6" s="23"/>
      <c r="O6" s="23"/>
      <c r="P6" s="85"/>
    </row>
    <row r="7" spans="2:16" x14ac:dyDescent="0.25">
      <c r="B7" s="57" t="s">
        <v>5</v>
      </c>
      <c r="C7" s="105">
        <f>C16</f>
        <v>0</v>
      </c>
      <c r="D7" s="58"/>
      <c r="F7" s="517"/>
      <c r="G7" s="23"/>
      <c r="H7" s="216"/>
      <c r="I7" s="216"/>
      <c r="J7" s="216"/>
      <c r="K7" s="217">
        <f>K16</f>
        <v>0</v>
      </c>
      <c r="L7" s="215">
        <f t="shared" si="0"/>
        <v>0</v>
      </c>
      <c r="M7" s="23"/>
      <c r="N7" s="23"/>
      <c r="O7" s="23"/>
      <c r="P7" s="85"/>
    </row>
    <row r="8" spans="2:16" x14ac:dyDescent="0.25">
      <c r="B8" s="61" t="s">
        <v>6</v>
      </c>
      <c r="C8" s="106">
        <f>SUM(C205,C17)</f>
        <v>0</v>
      </c>
      <c r="D8" s="62"/>
      <c r="F8" s="518"/>
      <c r="G8" s="64"/>
      <c r="H8" s="218"/>
      <c r="I8" s="218"/>
      <c r="J8" s="218"/>
      <c r="K8" s="219">
        <f>SUM(K17)</f>
        <v>0</v>
      </c>
      <c r="L8" s="215">
        <f t="shared" si="0"/>
        <v>0</v>
      </c>
      <c r="M8" s="64"/>
      <c r="N8" s="64"/>
      <c r="O8" s="64"/>
      <c r="P8" s="540"/>
    </row>
    <row r="9" spans="2:16" x14ac:dyDescent="0.25">
      <c r="B9" s="61" t="s">
        <v>218</v>
      </c>
      <c r="C9" s="106">
        <f>C18</f>
        <v>0</v>
      </c>
      <c r="D9" s="62"/>
      <c r="F9" s="518"/>
      <c r="G9" s="64"/>
      <c r="H9" s="218"/>
      <c r="I9" s="218"/>
      <c r="J9" s="218"/>
      <c r="K9" s="219">
        <f>SUM(K18)</f>
        <v>0</v>
      </c>
      <c r="L9" s="215">
        <f t="shared" si="0"/>
        <v>0</v>
      </c>
      <c r="M9" s="64"/>
      <c r="N9" s="64"/>
      <c r="O9" s="64"/>
      <c r="P9" s="540"/>
    </row>
    <row r="10" spans="2:16" x14ac:dyDescent="0.25">
      <c r="B10" s="61" t="s">
        <v>30</v>
      </c>
      <c r="C10" s="106">
        <f>C19</f>
        <v>0</v>
      </c>
      <c r="D10" s="62"/>
      <c r="F10" s="518"/>
      <c r="G10" s="64"/>
      <c r="H10" s="218"/>
      <c r="I10" s="218"/>
      <c r="J10" s="218"/>
      <c r="K10" s="219">
        <f>SUM(K19)</f>
        <v>0</v>
      </c>
      <c r="L10" s="215">
        <f t="shared" si="0"/>
        <v>0</v>
      </c>
      <c r="M10" s="85"/>
      <c r="N10" s="85"/>
      <c r="O10" s="85"/>
      <c r="P10" s="85"/>
    </row>
    <row r="11" spans="2:16" ht="15.75" thickBot="1" x14ac:dyDescent="0.3">
      <c r="B11" s="511" t="s">
        <v>40</v>
      </c>
      <c r="C11" s="512">
        <f>C20</f>
        <v>0</v>
      </c>
      <c r="D11" s="513"/>
      <c r="F11" s="519"/>
      <c r="G11" s="64"/>
      <c r="H11" s="218"/>
      <c r="I11" s="218"/>
      <c r="J11" s="218"/>
      <c r="K11" s="219">
        <f>SUM(K20)</f>
        <v>0</v>
      </c>
      <c r="L11" s="215">
        <f t="shared" si="0"/>
        <v>0</v>
      </c>
      <c r="M11" s="85"/>
      <c r="N11" s="85"/>
      <c r="O11" s="85"/>
      <c r="P11" s="85"/>
    </row>
    <row r="12" spans="2:16" s="1" customFormat="1" ht="19.5" thickBot="1" x14ac:dyDescent="0.35">
      <c r="B12" s="503"/>
      <c r="C12" s="504"/>
      <c r="D12" s="451"/>
      <c r="F12" s="560"/>
      <c r="G12" s="560"/>
      <c r="H12" s="561"/>
      <c r="I12" s="561"/>
      <c r="J12" s="561"/>
      <c r="K12" s="561"/>
      <c r="L12" s="561"/>
    </row>
    <row r="13" spans="2:16" s="1" customFormat="1" ht="18.75" x14ac:dyDescent="0.3">
      <c r="B13" s="37" t="s">
        <v>9</v>
      </c>
      <c r="C13" s="109">
        <f>C15+C16+C17+C18+C19-C20</f>
        <v>0</v>
      </c>
      <c r="D13" s="8"/>
      <c r="F13" s="528"/>
      <c r="G13" s="529"/>
      <c r="H13" s="530"/>
      <c r="I13" s="530"/>
      <c r="J13" s="530"/>
      <c r="K13" s="527">
        <f>SUM(K15:K20)</f>
        <v>0</v>
      </c>
      <c r="L13" s="531">
        <f t="shared" ref="L13:L20" si="1">K13-C13</f>
        <v>0</v>
      </c>
      <c r="M13" s="532"/>
      <c r="N13" s="532"/>
      <c r="O13" s="532"/>
      <c r="P13" s="533"/>
    </row>
    <row r="14" spans="2:16" x14ac:dyDescent="0.25">
      <c r="B14" s="9" t="s">
        <v>4</v>
      </c>
      <c r="C14" s="33">
        <f>SUM(C23,C41,C59,C77,C95,C113,C131,C149,C167,C185)</f>
        <v>0</v>
      </c>
      <c r="D14" s="10"/>
      <c r="F14" s="520"/>
      <c r="G14" s="27"/>
      <c r="H14" s="225"/>
      <c r="I14" s="225"/>
      <c r="J14" s="225"/>
      <c r="K14" s="110">
        <f>SUM(C23,C41,C59,C77,C95,C113,C131,C149,C167,C185)</f>
        <v>0</v>
      </c>
      <c r="L14" s="110">
        <f t="shared" si="1"/>
        <v>0</v>
      </c>
      <c r="M14" s="27"/>
      <c r="N14" s="27"/>
      <c r="O14" s="27"/>
      <c r="P14" s="89"/>
    </row>
    <row r="15" spans="2:16" x14ac:dyDescent="0.25">
      <c r="B15" s="11" t="s">
        <v>8</v>
      </c>
      <c r="C15" s="110">
        <f>SUM(C24,C42,C60,C78,C96,C114,C132+C150,C168,C186)</f>
        <v>0</v>
      </c>
      <c r="D15" s="12"/>
      <c r="F15" s="520"/>
      <c r="G15" s="27"/>
      <c r="H15" s="225"/>
      <c r="I15" s="225"/>
      <c r="J15" s="225"/>
      <c r="K15" s="110">
        <f>SUM(J24,J42,J60,J78,J96,J114,J132+J150,J168,J186)</f>
        <v>0</v>
      </c>
      <c r="L15" s="110">
        <f t="shared" si="1"/>
        <v>0</v>
      </c>
      <c r="M15" s="27"/>
      <c r="N15" s="27"/>
      <c r="O15" s="27"/>
      <c r="P15" s="89"/>
    </row>
    <row r="16" spans="2:16" x14ac:dyDescent="0.25">
      <c r="B16" s="11" t="s">
        <v>5</v>
      </c>
      <c r="C16" s="110">
        <f>SUM(C28,C46,C64,C82,C100,C118,C136,C154,C172,C190)</f>
        <v>0</v>
      </c>
      <c r="D16" s="12"/>
      <c r="F16" s="520"/>
      <c r="G16" s="27"/>
      <c r="H16" s="225"/>
      <c r="I16" s="225"/>
      <c r="J16" s="225"/>
      <c r="K16" s="110">
        <f>SUM(J28,J46,J64,J82,J100,J118,J136,J154,J172,J190)</f>
        <v>0</v>
      </c>
      <c r="L16" s="110">
        <f t="shared" si="1"/>
        <v>0</v>
      </c>
      <c r="M16" s="27"/>
      <c r="N16" s="27"/>
      <c r="O16" s="27"/>
      <c r="P16" s="89"/>
    </row>
    <row r="17" spans="2:16" x14ac:dyDescent="0.25">
      <c r="B17" s="11" t="s">
        <v>6</v>
      </c>
      <c r="C17" s="110">
        <f>SUM(C30,C48,C66,C84,C102,C120,C138,C156,C174,C192)</f>
        <v>0</v>
      </c>
      <c r="D17" s="12"/>
      <c r="F17" s="520"/>
      <c r="G17" s="27"/>
      <c r="H17" s="225"/>
      <c r="I17" s="225"/>
      <c r="J17" s="225"/>
      <c r="K17" s="110">
        <f>SUM(J30,J48,J66,J84,J102,J120,J138,J155,J174,J192)</f>
        <v>0</v>
      </c>
      <c r="L17" s="110">
        <f t="shared" si="1"/>
        <v>0</v>
      </c>
      <c r="M17" s="27"/>
      <c r="N17" s="27"/>
      <c r="O17" s="27"/>
      <c r="P17" s="89"/>
    </row>
    <row r="18" spans="2:16" x14ac:dyDescent="0.25">
      <c r="B18" s="11" t="s">
        <v>218</v>
      </c>
      <c r="C18" s="110">
        <f>SUM(C32,C50,C68,C86,C104,C122,C140,C158,C176,C194)</f>
        <v>0</v>
      </c>
      <c r="D18" s="12"/>
      <c r="F18" s="521"/>
      <c r="G18" s="67"/>
      <c r="H18" s="226"/>
      <c r="I18" s="226"/>
      <c r="J18" s="226"/>
      <c r="K18" s="110">
        <f>SUM(J32,J50,J68,J86,J104,J122,J140,J158,J176,J194)</f>
        <v>0</v>
      </c>
      <c r="L18" s="110">
        <f t="shared" si="1"/>
        <v>0</v>
      </c>
      <c r="M18" s="67"/>
      <c r="N18" s="67"/>
      <c r="O18" s="67"/>
      <c r="P18" s="91"/>
    </row>
    <row r="19" spans="2:16" x14ac:dyDescent="0.25">
      <c r="B19" s="80" t="s">
        <v>30</v>
      </c>
      <c r="C19" s="111">
        <f>SUM(C34,C52,C70,C88,C106,C124,C142,C160,C178,C196)</f>
        <v>0</v>
      </c>
      <c r="D19" s="81"/>
      <c r="F19" s="522"/>
      <c r="G19" s="36"/>
      <c r="H19" s="227"/>
      <c r="I19" s="227"/>
      <c r="J19" s="227"/>
      <c r="K19" s="110">
        <f>SUM(J34,J52,J70,J88,J106,J124,J142,J160,J178,J196)</f>
        <v>0</v>
      </c>
      <c r="L19" s="228">
        <f t="shared" si="1"/>
        <v>0</v>
      </c>
      <c r="M19" s="26"/>
      <c r="N19" s="26"/>
      <c r="O19" s="26"/>
      <c r="P19" s="89"/>
    </row>
    <row r="20" spans="2:16" ht="15.75" thickBot="1" x14ac:dyDescent="0.3">
      <c r="B20" s="13" t="s">
        <v>40</v>
      </c>
      <c r="C20" s="157">
        <f>SUM(C38,C56,C74,C92,C110,C128,C146,C164,C182,C200)</f>
        <v>0</v>
      </c>
      <c r="D20" s="14"/>
      <c r="F20" s="523"/>
      <c r="G20" s="35"/>
      <c r="H20" s="229"/>
      <c r="I20" s="229"/>
      <c r="J20" s="229"/>
      <c r="K20" s="112">
        <f>SUM(J38,J56,J74,J92,J110,J128,J146,J164,J182,J200)</f>
        <v>0</v>
      </c>
      <c r="L20" s="228">
        <f t="shared" si="1"/>
        <v>0</v>
      </c>
      <c r="M20" s="32"/>
      <c r="N20" s="32"/>
      <c r="O20" s="32"/>
      <c r="P20" s="93"/>
    </row>
    <row r="21" spans="2:16" s="1" customFormat="1" ht="15.75" thickBot="1" x14ac:dyDescent="0.3">
      <c r="C21" s="24"/>
      <c r="D21" s="454"/>
      <c r="F21" s="560"/>
      <c r="G21" s="560"/>
      <c r="H21" s="561"/>
      <c r="I21" s="561"/>
      <c r="J21" s="562"/>
      <c r="K21" s="563"/>
      <c r="L21" s="563"/>
      <c r="M21" s="560"/>
      <c r="N21" s="560"/>
      <c r="O21" s="560"/>
      <c r="P21" s="560"/>
    </row>
    <row r="22" spans="2:16" s="1" customFormat="1" x14ac:dyDescent="0.25">
      <c r="B22" s="407" t="str">
        <f>N_1!B22</f>
        <v>Kraftwerk 1</v>
      </c>
      <c r="C22" s="113">
        <f>SUM(C24,C28,C30,C32,C34)-C38</f>
        <v>0</v>
      </c>
      <c r="D22" s="8"/>
      <c r="F22" s="528"/>
      <c r="G22" s="535"/>
      <c r="H22" s="348"/>
      <c r="I22" s="348"/>
      <c r="J22" s="534">
        <f>SUM(J24:J38)</f>
        <v>0</v>
      </c>
      <c r="K22" s="536">
        <f>J22</f>
        <v>0</v>
      </c>
      <c r="L22" s="537">
        <f>K22-C22</f>
        <v>0</v>
      </c>
      <c r="M22" s="535"/>
      <c r="N22" s="535"/>
      <c r="O22" s="535"/>
      <c r="P22" s="533"/>
    </row>
    <row r="23" spans="2:16" x14ac:dyDescent="0.25">
      <c r="B23" s="9" t="s">
        <v>4</v>
      </c>
      <c r="C23" s="411">
        <f>N_1!C23</f>
        <v>0</v>
      </c>
      <c r="D23" s="148"/>
      <c r="F23" s="520"/>
      <c r="G23" s="26"/>
      <c r="H23" s="233"/>
      <c r="I23" s="233"/>
      <c r="J23" s="225"/>
      <c r="K23" s="234"/>
      <c r="L23" s="234"/>
      <c r="M23" s="26"/>
      <c r="N23" s="26"/>
      <c r="O23" s="26"/>
      <c r="P23" s="89"/>
    </row>
    <row r="24" spans="2:16" x14ac:dyDescent="0.25">
      <c r="B24" s="11" t="s">
        <v>2</v>
      </c>
      <c r="C24" s="188">
        <v>0</v>
      </c>
      <c r="D24" s="149"/>
      <c r="F24" s="520"/>
      <c r="G24" s="26"/>
      <c r="H24" s="233"/>
      <c r="I24" s="233"/>
      <c r="J24" s="228">
        <f>IF(C24-H24-I24&lt;C24,C24-H24-I24,C24)</f>
        <v>0</v>
      </c>
      <c r="K24" s="234"/>
      <c r="L24" s="234"/>
      <c r="M24" s="26"/>
      <c r="N24" s="26"/>
      <c r="O24" s="26"/>
      <c r="P24" s="89"/>
    </row>
    <row r="25" spans="2:16" x14ac:dyDescent="0.25">
      <c r="B25" s="11" t="s">
        <v>92</v>
      </c>
      <c r="C25" s="132">
        <v>0</v>
      </c>
      <c r="D25" s="149"/>
      <c r="F25" s="522"/>
      <c r="G25" s="36"/>
      <c r="H25" s="227"/>
      <c r="I25" s="227"/>
      <c r="J25" s="120"/>
      <c r="K25" s="235"/>
      <c r="L25" s="235"/>
      <c r="M25" s="36"/>
      <c r="N25" s="36"/>
      <c r="O25" s="36"/>
      <c r="P25" s="92"/>
    </row>
    <row r="26" spans="2:16" x14ac:dyDescent="0.25">
      <c r="B26" s="11" t="s">
        <v>93</v>
      </c>
      <c r="C26" s="254">
        <v>0</v>
      </c>
      <c r="D26" s="149"/>
      <c r="F26" s="522"/>
      <c r="G26" s="36"/>
      <c r="H26" s="227"/>
      <c r="I26" s="227"/>
      <c r="J26" s="120"/>
      <c r="K26" s="235"/>
      <c r="L26" s="235"/>
      <c r="M26" s="36"/>
      <c r="N26" s="36"/>
      <c r="O26" s="36"/>
      <c r="P26" s="92"/>
    </row>
    <row r="27" spans="2:16" x14ac:dyDescent="0.25">
      <c r="B27" s="11"/>
      <c r="C27" s="408"/>
      <c r="D27" s="409"/>
      <c r="F27" s="522"/>
      <c r="G27" s="36"/>
      <c r="H27" s="227"/>
      <c r="I27" s="227"/>
      <c r="J27" s="120"/>
      <c r="K27" s="235"/>
      <c r="L27" s="235"/>
      <c r="M27" s="36"/>
      <c r="N27" s="36"/>
      <c r="O27" s="36"/>
      <c r="P27" s="92"/>
    </row>
    <row r="28" spans="2:16" x14ac:dyDescent="0.25">
      <c r="B28" s="9" t="s">
        <v>10</v>
      </c>
      <c r="C28" s="110">
        <f>N_4!E7</f>
        <v>0</v>
      </c>
      <c r="D28" s="151"/>
      <c r="E28" s="509"/>
      <c r="F28" s="524"/>
      <c r="G28" s="68"/>
      <c r="H28" s="236"/>
      <c r="I28" s="236"/>
      <c r="J28" s="120">
        <f>IF(C28-H28-I28&lt;C28,C28-H28-I28,C28)</f>
        <v>0</v>
      </c>
      <c r="K28" s="235"/>
      <c r="L28" s="235"/>
      <c r="M28" s="68"/>
      <c r="N28" s="68"/>
      <c r="O28" s="68"/>
      <c r="P28" s="90"/>
    </row>
    <row r="29" spans="2:16" x14ac:dyDescent="0.25">
      <c r="B29" s="9"/>
      <c r="C29" s="346"/>
      <c r="D29" s="151"/>
      <c r="E29" s="510"/>
      <c r="F29" s="525"/>
      <c r="G29" s="125"/>
      <c r="H29" s="237"/>
      <c r="I29" s="237"/>
      <c r="J29" s="237"/>
      <c r="K29" s="234"/>
      <c r="L29" s="234"/>
      <c r="M29" s="122"/>
      <c r="N29" s="122"/>
      <c r="O29" s="122"/>
      <c r="P29" s="123"/>
    </row>
    <row r="30" spans="2:16" x14ac:dyDescent="0.25">
      <c r="B30" s="9" t="s">
        <v>6</v>
      </c>
      <c r="C30" s="110">
        <f>N_3!B6-N_3!C6</f>
        <v>0</v>
      </c>
      <c r="D30" s="151"/>
      <c r="E30" s="509"/>
      <c r="F30" s="524"/>
      <c r="G30" s="68"/>
      <c r="H30" s="236"/>
      <c r="I30" s="236"/>
      <c r="J30" s="120">
        <f>IF(C30-H30-I30&lt;C30,C30-H30-I30,C30)</f>
        <v>0</v>
      </c>
      <c r="K30" s="235"/>
      <c r="L30" s="235"/>
      <c r="M30" s="68"/>
      <c r="N30" s="68"/>
      <c r="O30" s="68"/>
      <c r="P30" s="90"/>
    </row>
    <row r="31" spans="2:16" x14ac:dyDescent="0.25">
      <c r="B31" s="9"/>
      <c r="C31" s="110"/>
      <c r="D31" s="151"/>
      <c r="E31" s="509"/>
      <c r="F31" s="526"/>
      <c r="G31" s="203"/>
      <c r="H31" s="130"/>
      <c r="I31" s="130"/>
      <c r="J31" s="110"/>
      <c r="K31" s="238"/>
      <c r="L31" s="238"/>
      <c r="M31" s="203"/>
      <c r="N31" s="203"/>
      <c r="O31" s="203"/>
      <c r="P31" s="123"/>
    </row>
    <row r="32" spans="2:16" x14ac:dyDescent="0.25">
      <c r="B32" s="11" t="s">
        <v>218</v>
      </c>
      <c r="C32" s="132">
        <v>0</v>
      </c>
      <c r="D32" s="148"/>
      <c r="F32" s="520"/>
      <c r="G32" s="26"/>
      <c r="H32" s="233"/>
      <c r="I32" s="233"/>
      <c r="J32" s="110">
        <f>IF(C32-H32-I32&lt;C32,C32-H32-I32,C32)</f>
        <v>0</v>
      </c>
      <c r="K32" s="238"/>
      <c r="L32" s="238"/>
      <c r="M32" s="26"/>
      <c r="N32" s="26"/>
      <c r="O32" s="26"/>
      <c r="P32" s="89"/>
    </row>
    <row r="33" spans="2:16" x14ac:dyDescent="0.25">
      <c r="B33" s="11"/>
      <c r="C33" s="346"/>
      <c r="D33" s="12"/>
      <c r="F33" s="522"/>
      <c r="G33" s="29"/>
      <c r="H33" s="117"/>
      <c r="I33" s="117"/>
      <c r="J33" s="227"/>
      <c r="K33" s="235"/>
      <c r="L33" s="235"/>
      <c r="M33" s="29"/>
      <c r="N33" s="29"/>
      <c r="O33" s="29"/>
      <c r="P33" s="92"/>
    </row>
    <row r="34" spans="2:16" x14ac:dyDescent="0.25">
      <c r="B34" s="11" t="s">
        <v>30</v>
      </c>
      <c r="C34" s="188">
        <v>0</v>
      </c>
      <c r="D34" s="148"/>
      <c r="F34" s="522"/>
      <c r="G34" s="29"/>
      <c r="H34" s="117"/>
      <c r="I34" s="117"/>
      <c r="J34" s="120">
        <f>IF(C34-H34-I34&lt;C34,C34-H34-I34,C34)</f>
        <v>0</v>
      </c>
      <c r="K34" s="235"/>
      <c r="L34" s="235"/>
      <c r="M34" s="29"/>
      <c r="N34" s="29"/>
      <c r="O34" s="29"/>
      <c r="P34" s="92"/>
    </row>
    <row r="35" spans="2:16" x14ac:dyDescent="0.25">
      <c r="B35" s="11" t="s">
        <v>92</v>
      </c>
      <c r="C35" s="132">
        <v>0</v>
      </c>
      <c r="D35" s="148"/>
      <c r="F35" s="522"/>
      <c r="G35" s="29"/>
      <c r="H35" s="117"/>
      <c r="I35" s="117"/>
      <c r="J35" s="120"/>
      <c r="K35" s="235"/>
      <c r="L35" s="235"/>
      <c r="M35" s="29"/>
      <c r="N35" s="29"/>
      <c r="O35" s="29"/>
      <c r="P35" s="92"/>
    </row>
    <row r="36" spans="2:16" x14ac:dyDescent="0.25">
      <c r="B36" s="11" t="s">
        <v>93</v>
      </c>
      <c r="C36" s="254">
        <v>0</v>
      </c>
      <c r="D36" s="148"/>
      <c r="F36" s="522"/>
      <c r="G36" s="29"/>
      <c r="H36" s="117"/>
      <c r="I36" s="117"/>
      <c r="J36" s="120"/>
      <c r="K36" s="235"/>
      <c r="L36" s="235"/>
      <c r="M36" s="29"/>
      <c r="N36" s="29"/>
      <c r="O36" s="29"/>
      <c r="P36" s="92"/>
    </row>
    <row r="37" spans="2:16" x14ac:dyDescent="0.25">
      <c r="B37" s="11"/>
      <c r="C37" s="346"/>
      <c r="D37" s="12"/>
      <c r="F37" s="520"/>
      <c r="G37" s="29"/>
      <c r="H37" s="117"/>
      <c r="I37" s="117"/>
      <c r="J37" s="120"/>
      <c r="K37" s="235"/>
      <c r="L37" s="235"/>
      <c r="M37" s="29"/>
      <c r="N37" s="29"/>
      <c r="O37" s="29"/>
      <c r="P37" s="92"/>
    </row>
    <row r="38" spans="2:16" ht="15.75" thickBot="1" x14ac:dyDescent="0.3">
      <c r="B38" s="13" t="s">
        <v>40</v>
      </c>
      <c r="C38" s="156">
        <v>0</v>
      </c>
      <c r="D38" s="155"/>
      <c r="F38" s="523"/>
      <c r="G38" s="32"/>
      <c r="H38" s="239"/>
      <c r="I38" s="239"/>
      <c r="J38" s="212">
        <f>IF(C38-H38-I38&lt;C38,C38-H38-I38,C38)</f>
        <v>0</v>
      </c>
      <c r="K38" s="240"/>
      <c r="L38" s="240"/>
      <c r="M38" s="32"/>
      <c r="N38" s="32"/>
      <c r="O38" s="32"/>
      <c r="P38" s="93"/>
    </row>
    <row r="39" spans="2:16" s="1" customFormat="1" ht="15.75" thickBot="1" x14ac:dyDescent="0.3">
      <c r="B39" s="69"/>
      <c r="C39" s="24"/>
      <c r="D39" s="454"/>
      <c r="H39" s="564"/>
      <c r="I39" s="564"/>
      <c r="J39" s="564"/>
      <c r="K39" s="565"/>
      <c r="L39" s="565"/>
    </row>
    <row r="40" spans="2:16" s="1" customFormat="1" x14ac:dyDescent="0.25">
      <c r="B40" s="407" t="str">
        <f>N_1!B44</f>
        <v>Kraftwerk 2</v>
      </c>
      <c r="C40" s="113">
        <f>SUM(C42,C46,C48,C50,C52)-C56</f>
        <v>0</v>
      </c>
      <c r="D40" s="8"/>
      <c r="F40" s="528"/>
      <c r="G40" s="535"/>
      <c r="H40" s="348"/>
      <c r="I40" s="348"/>
      <c r="J40" s="534">
        <f>SUM(J42:J56)</f>
        <v>0</v>
      </c>
      <c r="K40" s="536">
        <f>J40</f>
        <v>0</v>
      </c>
      <c r="L40" s="537">
        <f>K40-C40</f>
        <v>0</v>
      </c>
      <c r="M40" s="535"/>
      <c r="N40" s="535"/>
      <c r="O40" s="535"/>
      <c r="P40" s="533"/>
    </row>
    <row r="41" spans="2:16" x14ac:dyDescent="0.25">
      <c r="B41" s="9" t="s">
        <v>4</v>
      </c>
      <c r="C41" s="411">
        <f>N_1!C45</f>
        <v>0</v>
      </c>
      <c r="D41" s="148"/>
      <c r="F41" s="520"/>
      <c r="G41" s="26"/>
      <c r="H41" s="233"/>
      <c r="I41" s="233"/>
      <c r="J41" s="225"/>
      <c r="K41" s="234"/>
      <c r="L41" s="234"/>
      <c r="M41" s="26"/>
      <c r="N41" s="26"/>
      <c r="O41" s="26"/>
      <c r="P41" s="89"/>
    </row>
    <row r="42" spans="2:16" x14ac:dyDescent="0.25">
      <c r="B42" s="11" t="s">
        <v>2</v>
      </c>
      <c r="C42" s="188">
        <v>0</v>
      </c>
      <c r="D42" s="149"/>
      <c r="F42" s="520"/>
      <c r="G42" s="26"/>
      <c r="H42" s="233"/>
      <c r="I42" s="233"/>
      <c r="J42" s="228">
        <f>IF(C42-H42-I42&lt;C42,C42-H42-I42,C42)</f>
        <v>0</v>
      </c>
      <c r="K42" s="234"/>
      <c r="L42" s="234"/>
      <c r="M42" s="26"/>
      <c r="N42" s="26"/>
      <c r="O42" s="26"/>
      <c r="P42" s="89"/>
    </row>
    <row r="43" spans="2:16" x14ac:dyDescent="0.25">
      <c r="B43" s="11" t="s">
        <v>92</v>
      </c>
      <c r="C43" s="132">
        <v>0</v>
      </c>
      <c r="D43" s="149"/>
      <c r="F43" s="522"/>
      <c r="G43" s="36"/>
      <c r="H43" s="227"/>
      <c r="I43" s="227"/>
      <c r="J43" s="120"/>
      <c r="K43" s="235"/>
      <c r="L43" s="235"/>
      <c r="M43" s="36"/>
      <c r="N43" s="36"/>
      <c r="O43" s="36"/>
      <c r="P43" s="92"/>
    </row>
    <row r="44" spans="2:16" x14ac:dyDescent="0.25">
      <c r="B44" s="11" t="s">
        <v>93</v>
      </c>
      <c r="C44" s="254">
        <v>0</v>
      </c>
      <c r="D44" s="149"/>
      <c r="F44" s="522"/>
      <c r="G44" s="36"/>
      <c r="H44" s="227"/>
      <c r="I44" s="227"/>
      <c r="J44" s="120"/>
      <c r="K44" s="235"/>
      <c r="L44" s="235"/>
      <c r="M44" s="36"/>
      <c r="N44" s="36"/>
      <c r="O44" s="36"/>
      <c r="P44" s="92"/>
    </row>
    <row r="45" spans="2:16" x14ac:dyDescent="0.25">
      <c r="B45" s="11"/>
      <c r="C45" s="408"/>
      <c r="D45" s="409"/>
      <c r="F45" s="522"/>
      <c r="G45" s="36"/>
      <c r="H45" s="227"/>
      <c r="I45" s="227"/>
      <c r="J45" s="120"/>
      <c r="K45" s="235"/>
      <c r="L45" s="235"/>
      <c r="M45" s="36"/>
      <c r="N45" s="36"/>
      <c r="O45" s="36"/>
      <c r="P45" s="92"/>
    </row>
    <row r="46" spans="2:16" x14ac:dyDescent="0.25">
      <c r="B46" s="9" t="s">
        <v>10</v>
      </c>
      <c r="C46" s="110">
        <f>N_4!E51</f>
        <v>0</v>
      </c>
      <c r="D46" s="151"/>
      <c r="E46" s="509"/>
      <c r="F46" s="526"/>
      <c r="G46" s="203"/>
      <c r="H46" s="130"/>
      <c r="I46" s="130"/>
      <c r="J46" s="110">
        <f>IF(C46-H46-I46&lt;C46,C46-H46-I46,C46)</f>
        <v>0</v>
      </c>
      <c r="K46" s="238"/>
      <c r="L46" s="238"/>
      <c r="M46" s="203"/>
      <c r="N46" s="203"/>
      <c r="O46" s="203"/>
      <c r="P46" s="123"/>
    </row>
    <row r="47" spans="2:16" x14ac:dyDescent="0.25">
      <c r="B47" s="9"/>
      <c r="C47" s="346"/>
      <c r="D47" s="151"/>
      <c r="E47" s="510"/>
      <c r="F47" s="525"/>
      <c r="G47" s="246"/>
      <c r="H47" s="130"/>
      <c r="I47" s="130"/>
      <c r="J47" s="130"/>
      <c r="K47" s="238"/>
      <c r="L47" s="238"/>
      <c r="M47" s="203"/>
      <c r="N47" s="203"/>
      <c r="O47" s="203"/>
      <c r="P47" s="123"/>
    </row>
    <row r="48" spans="2:16" x14ac:dyDescent="0.25">
      <c r="B48" s="9" t="s">
        <v>6</v>
      </c>
      <c r="C48" s="110">
        <f>N_3!B50-N_3!C50</f>
        <v>0</v>
      </c>
      <c r="D48" s="151"/>
      <c r="E48" s="509"/>
      <c r="F48" s="526"/>
      <c r="G48" s="203"/>
      <c r="H48" s="130"/>
      <c r="I48" s="130"/>
      <c r="J48" s="110">
        <f>IF(C48-H48-I48&lt;C48,C48-H48-I48,C48)</f>
        <v>0</v>
      </c>
      <c r="K48" s="238"/>
      <c r="L48" s="238"/>
      <c r="M48" s="203"/>
      <c r="N48" s="203"/>
      <c r="O48" s="203"/>
      <c r="P48" s="123"/>
    </row>
    <row r="49" spans="2:16" x14ac:dyDescent="0.25">
      <c r="B49" s="9"/>
      <c r="C49" s="110"/>
      <c r="D49" s="151"/>
      <c r="E49" s="509"/>
      <c r="F49" s="526"/>
      <c r="G49" s="203"/>
      <c r="H49" s="130"/>
      <c r="I49" s="130"/>
      <c r="J49" s="110"/>
      <c r="K49" s="238"/>
      <c r="L49" s="238"/>
      <c r="M49" s="203"/>
      <c r="N49" s="203"/>
      <c r="O49" s="203"/>
      <c r="P49" s="123"/>
    </row>
    <row r="50" spans="2:16" x14ac:dyDescent="0.25">
      <c r="B50" s="11" t="s">
        <v>218</v>
      </c>
      <c r="C50" s="132">
        <v>0</v>
      </c>
      <c r="D50" s="148"/>
      <c r="F50" s="520"/>
      <c r="G50" s="26"/>
      <c r="H50" s="233"/>
      <c r="I50" s="233"/>
      <c r="J50" s="110">
        <f>IF(C50-H50-I50&lt;C50,C50-H50-I50,C50)</f>
        <v>0</v>
      </c>
      <c r="K50" s="238"/>
      <c r="L50" s="238"/>
      <c r="M50" s="26"/>
      <c r="N50" s="26"/>
      <c r="O50" s="26"/>
      <c r="P50" s="89"/>
    </row>
    <row r="51" spans="2:16" x14ac:dyDescent="0.25">
      <c r="B51" s="11"/>
      <c r="C51" s="346"/>
      <c r="D51" s="12"/>
      <c r="F51" s="520"/>
      <c r="G51" s="26"/>
      <c r="H51" s="233"/>
      <c r="I51" s="233"/>
      <c r="J51" s="233"/>
      <c r="K51" s="238"/>
      <c r="L51" s="238"/>
      <c r="M51" s="26"/>
      <c r="N51" s="26"/>
      <c r="O51" s="26"/>
      <c r="P51" s="89"/>
    </row>
    <row r="52" spans="2:16" x14ac:dyDescent="0.25">
      <c r="B52" s="11" t="s">
        <v>30</v>
      </c>
      <c r="C52" s="188">
        <v>0</v>
      </c>
      <c r="D52" s="148"/>
      <c r="F52" s="520"/>
      <c r="G52" s="26"/>
      <c r="H52" s="233"/>
      <c r="I52" s="233"/>
      <c r="J52" s="110">
        <f>IF(C52-H52-I52&lt;C52,C52-H52-I52,C52)</f>
        <v>0</v>
      </c>
      <c r="K52" s="238"/>
      <c r="L52" s="238"/>
      <c r="M52" s="26"/>
      <c r="N52" s="26"/>
      <c r="O52" s="26"/>
      <c r="P52" s="89"/>
    </row>
    <row r="53" spans="2:16" x14ac:dyDescent="0.25">
      <c r="B53" s="11" t="s">
        <v>92</v>
      </c>
      <c r="C53" s="132">
        <v>0</v>
      </c>
      <c r="D53" s="148"/>
      <c r="F53" s="520"/>
      <c r="G53" s="29"/>
      <c r="H53" s="117"/>
      <c r="I53" s="117"/>
      <c r="J53" s="120"/>
      <c r="K53" s="235"/>
      <c r="L53" s="235"/>
      <c r="M53" s="29"/>
      <c r="N53" s="29"/>
      <c r="O53" s="29"/>
      <c r="P53" s="92"/>
    </row>
    <row r="54" spans="2:16" x14ac:dyDescent="0.25">
      <c r="B54" s="11" t="s">
        <v>93</v>
      </c>
      <c r="C54" s="254">
        <v>0</v>
      </c>
      <c r="D54" s="148"/>
      <c r="F54" s="520"/>
      <c r="G54" s="29"/>
      <c r="H54" s="117"/>
      <c r="I54" s="117"/>
      <c r="J54" s="120"/>
      <c r="K54" s="235"/>
      <c r="L54" s="235"/>
      <c r="M54" s="29"/>
      <c r="N54" s="29"/>
      <c r="O54" s="29"/>
      <c r="P54" s="92"/>
    </row>
    <row r="55" spans="2:16" x14ac:dyDescent="0.25">
      <c r="B55" s="11"/>
      <c r="C55" s="346"/>
      <c r="D55" s="12"/>
      <c r="F55" s="520"/>
      <c r="G55" s="29"/>
      <c r="H55" s="117"/>
      <c r="I55" s="117"/>
      <c r="J55" s="120"/>
      <c r="K55" s="235"/>
      <c r="L55" s="235"/>
      <c r="M55" s="29"/>
      <c r="N55" s="29"/>
      <c r="O55" s="29"/>
      <c r="P55" s="92"/>
    </row>
    <row r="56" spans="2:16" ht="15.75" thickBot="1" x14ac:dyDescent="0.3">
      <c r="B56" s="13" t="s">
        <v>40</v>
      </c>
      <c r="C56" s="156">
        <v>0</v>
      </c>
      <c r="D56" s="155"/>
      <c r="F56" s="523"/>
      <c r="G56" s="32"/>
      <c r="H56" s="239"/>
      <c r="I56" s="239"/>
      <c r="J56" s="212">
        <f>IF(C56-H56-I56&lt;C56,C56-H56-I56,C56)</f>
        <v>0</v>
      </c>
      <c r="K56" s="240"/>
      <c r="L56" s="240"/>
      <c r="M56" s="32"/>
      <c r="N56" s="32"/>
      <c r="O56" s="32"/>
      <c r="P56" s="93"/>
    </row>
    <row r="57" spans="2:16" s="1" customFormat="1" ht="15.75" thickBot="1" x14ac:dyDescent="0.3">
      <c r="H57" s="564"/>
      <c r="I57" s="564"/>
      <c r="J57" s="564"/>
      <c r="K57" s="564"/>
      <c r="L57" s="564"/>
    </row>
    <row r="58" spans="2:16" s="1" customFormat="1" x14ac:dyDescent="0.25">
      <c r="B58" s="407" t="str">
        <f>N_1!B66</f>
        <v>Kraftwerk 3</v>
      </c>
      <c r="C58" s="113">
        <f>SUM(C60,C64,C66,C68,C70)-C74</f>
        <v>0</v>
      </c>
      <c r="D58" s="8"/>
      <c r="F58" s="528"/>
      <c r="G58" s="535"/>
      <c r="H58" s="348"/>
      <c r="I58" s="348"/>
      <c r="J58" s="534">
        <f>SUM(J60:J74)</f>
        <v>0</v>
      </c>
      <c r="K58" s="536">
        <f>J58</f>
        <v>0</v>
      </c>
      <c r="L58" s="537">
        <f>K58-C58</f>
        <v>0</v>
      </c>
      <c r="M58" s="535"/>
      <c r="N58" s="535"/>
      <c r="O58" s="535"/>
      <c r="P58" s="533"/>
    </row>
    <row r="59" spans="2:16" x14ac:dyDescent="0.25">
      <c r="B59" s="9" t="s">
        <v>4</v>
      </c>
      <c r="C59" s="411">
        <f>N_1!C67</f>
        <v>0</v>
      </c>
      <c r="D59" s="148"/>
      <c r="F59" s="520"/>
      <c r="G59" s="26"/>
      <c r="H59" s="233"/>
      <c r="I59" s="233"/>
      <c r="J59" s="225"/>
      <c r="K59" s="234"/>
      <c r="L59" s="234"/>
      <c r="M59" s="26"/>
      <c r="N59" s="26"/>
      <c r="O59" s="26"/>
      <c r="P59" s="89"/>
    </row>
    <row r="60" spans="2:16" x14ac:dyDescent="0.25">
      <c r="B60" s="11" t="s">
        <v>2</v>
      </c>
      <c r="C60" s="188">
        <v>0</v>
      </c>
      <c r="D60" s="149"/>
      <c r="F60" s="520"/>
      <c r="G60" s="26"/>
      <c r="H60" s="233"/>
      <c r="I60" s="233"/>
      <c r="J60" s="228">
        <f>IF(C60-H60-I60&lt;C60,C60-H60-I60,C60)</f>
        <v>0</v>
      </c>
      <c r="K60" s="234"/>
      <c r="L60" s="234"/>
      <c r="M60" s="26"/>
      <c r="N60" s="26"/>
      <c r="O60" s="26"/>
      <c r="P60" s="89"/>
    </row>
    <row r="61" spans="2:16" x14ac:dyDescent="0.25">
      <c r="B61" s="11" t="s">
        <v>92</v>
      </c>
      <c r="C61" s="132">
        <v>0</v>
      </c>
      <c r="D61" s="149"/>
      <c r="F61" s="522"/>
      <c r="G61" s="36"/>
      <c r="H61" s="227"/>
      <c r="I61" s="227"/>
      <c r="J61" s="120"/>
      <c r="K61" s="235"/>
      <c r="L61" s="235"/>
      <c r="M61" s="36"/>
      <c r="N61" s="36"/>
      <c r="O61" s="36"/>
      <c r="P61" s="92"/>
    </row>
    <row r="62" spans="2:16" x14ac:dyDescent="0.25">
      <c r="B62" s="11" t="s">
        <v>93</v>
      </c>
      <c r="C62" s="254">
        <v>0</v>
      </c>
      <c r="D62" s="149"/>
      <c r="F62" s="522"/>
      <c r="G62" s="36"/>
      <c r="H62" s="227"/>
      <c r="I62" s="227"/>
      <c r="J62" s="120"/>
      <c r="K62" s="235"/>
      <c r="L62" s="235"/>
      <c r="M62" s="36"/>
      <c r="N62" s="36"/>
      <c r="O62" s="36"/>
      <c r="P62" s="92"/>
    </row>
    <row r="63" spans="2:16" x14ac:dyDescent="0.25">
      <c r="B63" s="11"/>
      <c r="C63" s="408"/>
      <c r="D63" s="409"/>
      <c r="F63" s="520"/>
      <c r="G63" s="26"/>
      <c r="H63" s="233"/>
      <c r="I63" s="233"/>
      <c r="J63" s="110"/>
      <c r="K63" s="238"/>
      <c r="L63" s="238"/>
      <c r="M63" s="26"/>
      <c r="N63" s="26"/>
      <c r="O63" s="26"/>
      <c r="P63" s="89"/>
    </row>
    <row r="64" spans="2:16" x14ac:dyDescent="0.25">
      <c r="B64" s="9" t="s">
        <v>10</v>
      </c>
      <c r="C64" s="110">
        <f>N_4!E95</f>
        <v>0</v>
      </c>
      <c r="D64" s="151"/>
      <c r="E64" s="509"/>
      <c r="F64" s="526"/>
      <c r="G64" s="203"/>
      <c r="H64" s="130"/>
      <c r="I64" s="130"/>
      <c r="J64" s="110">
        <f>IF(C64-H64-I64&lt;C64,C64-H64-I64,C64)</f>
        <v>0</v>
      </c>
      <c r="K64" s="238"/>
      <c r="L64" s="238"/>
      <c r="M64" s="203"/>
      <c r="N64" s="203"/>
      <c r="O64" s="203"/>
      <c r="P64" s="123"/>
    </row>
    <row r="65" spans="2:16" x14ac:dyDescent="0.25">
      <c r="B65" s="9"/>
      <c r="C65" s="346"/>
      <c r="D65" s="151"/>
      <c r="E65" s="510"/>
      <c r="F65" s="525"/>
      <c r="G65" s="246"/>
      <c r="H65" s="130"/>
      <c r="I65" s="130"/>
      <c r="J65" s="130"/>
      <c r="K65" s="238"/>
      <c r="L65" s="238"/>
      <c r="M65" s="203"/>
      <c r="N65" s="203"/>
      <c r="O65" s="203"/>
      <c r="P65" s="123"/>
    </row>
    <row r="66" spans="2:16" x14ac:dyDescent="0.25">
      <c r="B66" s="9" t="s">
        <v>6</v>
      </c>
      <c r="C66" s="110">
        <f>N_3!B94-N_3!C94</f>
        <v>0</v>
      </c>
      <c r="D66" s="151"/>
      <c r="E66" s="509"/>
      <c r="F66" s="526"/>
      <c r="G66" s="203"/>
      <c r="H66" s="130"/>
      <c r="I66" s="130"/>
      <c r="J66" s="110">
        <f>IF(C66-H66-I66&lt;C66,C66-H66-I66,C66)</f>
        <v>0</v>
      </c>
      <c r="K66" s="238"/>
      <c r="L66" s="238"/>
      <c r="M66" s="203"/>
      <c r="N66" s="203"/>
      <c r="O66" s="203"/>
      <c r="P66" s="123"/>
    </row>
    <row r="67" spans="2:16" x14ac:dyDescent="0.25">
      <c r="B67" s="9"/>
      <c r="C67" s="110"/>
      <c r="D67" s="151"/>
      <c r="E67" s="509"/>
      <c r="F67" s="526"/>
      <c r="G67" s="203"/>
      <c r="H67" s="130"/>
      <c r="I67" s="130"/>
      <c r="J67" s="110"/>
      <c r="K67" s="238"/>
      <c r="L67" s="238"/>
      <c r="M67" s="203"/>
      <c r="N67" s="203"/>
      <c r="O67" s="203"/>
      <c r="P67" s="123"/>
    </row>
    <row r="68" spans="2:16" x14ac:dyDescent="0.25">
      <c r="B68" s="11" t="s">
        <v>218</v>
      </c>
      <c r="C68" s="132">
        <v>0</v>
      </c>
      <c r="D68" s="148"/>
      <c r="F68" s="520"/>
      <c r="G68" s="26"/>
      <c r="H68" s="233"/>
      <c r="I68" s="233"/>
      <c r="J68" s="110">
        <f>IF(C68-H68-I68&lt;C68,C68-H68-I68,C68)</f>
        <v>0</v>
      </c>
      <c r="K68" s="238"/>
      <c r="L68" s="238"/>
      <c r="M68" s="26"/>
      <c r="N68" s="26"/>
      <c r="O68" s="26"/>
      <c r="P68" s="89"/>
    </row>
    <row r="69" spans="2:16" x14ac:dyDescent="0.25">
      <c r="B69" s="11"/>
      <c r="C69" s="346"/>
      <c r="D69" s="12"/>
      <c r="F69" s="520"/>
      <c r="G69" s="26"/>
      <c r="H69" s="233"/>
      <c r="I69" s="233"/>
      <c r="J69" s="233"/>
      <c r="K69" s="238"/>
      <c r="L69" s="238"/>
      <c r="M69" s="26"/>
      <c r="N69" s="26"/>
      <c r="O69" s="26"/>
      <c r="P69" s="89"/>
    </row>
    <row r="70" spans="2:16" x14ac:dyDescent="0.25">
      <c r="B70" s="11" t="s">
        <v>30</v>
      </c>
      <c r="C70" s="188">
        <v>0</v>
      </c>
      <c r="D70" s="148"/>
      <c r="F70" s="520"/>
      <c r="G70" s="26"/>
      <c r="H70" s="233"/>
      <c r="I70" s="233"/>
      <c r="J70" s="110">
        <f>IF(C70-H70-I70&lt;C70,C70-H70-I70,C70)</f>
        <v>0</v>
      </c>
      <c r="K70" s="238"/>
      <c r="L70" s="238"/>
      <c r="M70" s="26"/>
      <c r="N70" s="26"/>
      <c r="O70" s="26"/>
      <c r="P70" s="89"/>
    </row>
    <row r="71" spans="2:16" x14ac:dyDescent="0.25">
      <c r="B71" s="11" t="s">
        <v>92</v>
      </c>
      <c r="C71" s="132">
        <v>0</v>
      </c>
      <c r="D71" s="148"/>
      <c r="F71" s="520"/>
      <c r="G71" s="29"/>
      <c r="H71" s="117"/>
      <c r="I71" s="117"/>
      <c r="J71" s="120"/>
      <c r="K71" s="235"/>
      <c r="L71" s="235"/>
      <c r="M71" s="29"/>
      <c r="N71" s="29"/>
      <c r="O71" s="29"/>
      <c r="P71" s="92"/>
    </row>
    <row r="72" spans="2:16" x14ac:dyDescent="0.25">
      <c r="B72" s="11" t="s">
        <v>93</v>
      </c>
      <c r="C72" s="254">
        <v>0</v>
      </c>
      <c r="D72" s="148"/>
      <c r="F72" s="520"/>
      <c r="G72" s="29"/>
      <c r="H72" s="117"/>
      <c r="I72" s="117"/>
      <c r="J72" s="120"/>
      <c r="K72" s="235"/>
      <c r="L72" s="235"/>
      <c r="M72" s="29"/>
      <c r="N72" s="29"/>
      <c r="O72" s="29"/>
      <c r="P72" s="92"/>
    </row>
    <row r="73" spans="2:16" x14ac:dyDescent="0.25">
      <c r="B73" s="11"/>
      <c r="C73" s="346"/>
      <c r="D73" s="12"/>
      <c r="F73" s="520"/>
      <c r="G73" s="29"/>
      <c r="H73" s="117"/>
      <c r="I73" s="117"/>
      <c r="J73" s="120"/>
      <c r="K73" s="235"/>
      <c r="L73" s="235"/>
      <c r="M73" s="29"/>
      <c r="N73" s="29"/>
      <c r="O73" s="29"/>
      <c r="P73" s="92"/>
    </row>
    <row r="74" spans="2:16" ht="15.75" thickBot="1" x14ac:dyDescent="0.3">
      <c r="B74" s="13" t="s">
        <v>40</v>
      </c>
      <c r="C74" s="156">
        <v>0</v>
      </c>
      <c r="D74" s="155"/>
      <c r="F74" s="523"/>
      <c r="G74" s="32"/>
      <c r="H74" s="239"/>
      <c r="I74" s="239"/>
      <c r="J74" s="212">
        <f>IF(C74-H74-I74&lt;C74,C74-H74-I74,C74)</f>
        <v>0</v>
      </c>
      <c r="K74" s="240"/>
      <c r="L74" s="240"/>
      <c r="M74" s="32"/>
      <c r="N74" s="32"/>
      <c r="O74" s="32"/>
      <c r="P74" s="93"/>
    </row>
    <row r="75" spans="2:16" s="1" customFormat="1" ht="15.75" thickBot="1" x14ac:dyDescent="0.3">
      <c r="B75" s="69"/>
      <c r="H75" s="564"/>
      <c r="I75" s="564"/>
      <c r="J75" s="564"/>
      <c r="K75" s="565"/>
      <c r="L75" s="565"/>
    </row>
    <row r="76" spans="2:16" s="1" customFormat="1" x14ac:dyDescent="0.25">
      <c r="B76" s="407" t="str">
        <f>N_1!B88</f>
        <v>Kraftwerk 4</v>
      </c>
      <c r="C76" s="113">
        <f>SUM(C78,C82,C84,C86,C88)-C92</f>
        <v>0</v>
      </c>
      <c r="D76" s="8"/>
      <c r="F76" s="528"/>
      <c r="G76" s="535"/>
      <c r="H76" s="348"/>
      <c r="I76" s="348"/>
      <c r="J76" s="534">
        <f>SUM(J78:J92)</f>
        <v>0</v>
      </c>
      <c r="K76" s="536">
        <f>J76</f>
        <v>0</v>
      </c>
      <c r="L76" s="537">
        <f>K76-C76</f>
        <v>0</v>
      </c>
      <c r="M76" s="535"/>
      <c r="N76" s="535"/>
      <c r="O76" s="535"/>
      <c r="P76" s="533"/>
    </row>
    <row r="77" spans="2:16" x14ac:dyDescent="0.25">
      <c r="B77" s="9" t="s">
        <v>4</v>
      </c>
      <c r="C77" s="411">
        <f>N_1!C89</f>
        <v>0</v>
      </c>
      <c r="D77" s="148"/>
      <c r="F77" s="520"/>
      <c r="G77" s="26"/>
      <c r="H77" s="233"/>
      <c r="I77" s="233"/>
      <c r="J77" s="225"/>
      <c r="K77" s="234"/>
      <c r="L77" s="234"/>
      <c r="M77" s="26"/>
      <c r="N77" s="26"/>
      <c r="O77" s="26"/>
      <c r="P77" s="89"/>
    </row>
    <row r="78" spans="2:16" x14ac:dyDescent="0.25">
      <c r="B78" s="11" t="s">
        <v>2</v>
      </c>
      <c r="C78" s="188">
        <v>0</v>
      </c>
      <c r="D78" s="149"/>
      <c r="F78" s="520"/>
      <c r="G78" s="26"/>
      <c r="H78" s="233"/>
      <c r="I78" s="233"/>
      <c r="J78" s="228">
        <f>IF(C78-H78-I78&lt;C78,C78-H78-I78,C78)</f>
        <v>0</v>
      </c>
      <c r="K78" s="234"/>
      <c r="L78" s="234"/>
      <c r="M78" s="26"/>
      <c r="N78" s="26"/>
      <c r="O78" s="26"/>
      <c r="P78" s="89"/>
    </row>
    <row r="79" spans="2:16" x14ac:dyDescent="0.25">
      <c r="B79" s="11" t="s">
        <v>92</v>
      </c>
      <c r="C79" s="132">
        <v>0</v>
      </c>
      <c r="D79" s="149"/>
      <c r="F79" s="522"/>
      <c r="G79" s="36"/>
      <c r="H79" s="227"/>
      <c r="I79" s="227"/>
      <c r="J79" s="120"/>
      <c r="K79" s="235"/>
      <c r="L79" s="235"/>
      <c r="M79" s="36"/>
      <c r="N79" s="36"/>
      <c r="O79" s="36"/>
      <c r="P79" s="92"/>
    </row>
    <row r="80" spans="2:16" x14ac:dyDescent="0.25">
      <c r="B80" s="11" t="s">
        <v>93</v>
      </c>
      <c r="C80" s="254">
        <v>0</v>
      </c>
      <c r="D80" s="149"/>
      <c r="F80" s="522"/>
      <c r="G80" s="36"/>
      <c r="H80" s="227"/>
      <c r="I80" s="227"/>
      <c r="J80" s="120"/>
      <c r="K80" s="235"/>
      <c r="L80" s="235"/>
      <c r="M80" s="36"/>
      <c r="N80" s="36"/>
      <c r="O80" s="36"/>
      <c r="P80" s="92"/>
    </row>
    <row r="81" spans="2:16" x14ac:dyDescent="0.25">
      <c r="B81" s="11"/>
      <c r="C81" s="408"/>
      <c r="D81" s="409"/>
      <c r="F81" s="522"/>
      <c r="G81" s="36"/>
      <c r="H81" s="227"/>
      <c r="I81" s="227"/>
      <c r="J81" s="120"/>
      <c r="K81" s="235"/>
      <c r="L81" s="235"/>
      <c r="M81" s="36"/>
      <c r="N81" s="36"/>
      <c r="O81" s="36"/>
      <c r="P81" s="92"/>
    </row>
    <row r="82" spans="2:16" x14ac:dyDescent="0.25">
      <c r="B82" s="9" t="s">
        <v>10</v>
      </c>
      <c r="C82" s="110">
        <f>N_4!E139</f>
        <v>0</v>
      </c>
      <c r="D82" s="151"/>
      <c r="E82" s="509"/>
      <c r="F82" s="526"/>
      <c r="G82" s="203"/>
      <c r="H82" s="130"/>
      <c r="I82" s="130"/>
      <c r="J82" s="110">
        <f>IF(C82-H82-I82&lt;C82,C82-H82-I82,C82)</f>
        <v>0</v>
      </c>
      <c r="K82" s="238"/>
      <c r="L82" s="238"/>
      <c r="M82" s="203"/>
      <c r="N82" s="203"/>
      <c r="O82" s="203"/>
      <c r="P82" s="123"/>
    </row>
    <row r="83" spans="2:16" x14ac:dyDescent="0.25">
      <c r="B83" s="9"/>
      <c r="C83" s="346"/>
      <c r="D83" s="151"/>
      <c r="E83" s="510"/>
      <c r="F83" s="525"/>
      <c r="G83" s="246"/>
      <c r="H83" s="130"/>
      <c r="I83" s="130"/>
      <c r="J83" s="130"/>
      <c r="K83" s="238"/>
      <c r="L83" s="238"/>
      <c r="M83" s="203"/>
      <c r="N83" s="203"/>
      <c r="O83" s="203"/>
      <c r="P83" s="123"/>
    </row>
    <row r="84" spans="2:16" x14ac:dyDescent="0.25">
      <c r="B84" s="9" t="s">
        <v>6</v>
      </c>
      <c r="C84" s="110">
        <f>N_3!B138-N_3!C138</f>
        <v>0</v>
      </c>
      <c r="D84" s="151"/>
      <c r="E84" s="509"/>
      <c r="F84" s="526"/>
      <c r="G84" s="203"/>
      <c r="H84" s="130"/>
      <c r="I84" s="130"/>
      <c r="J84" s="110">
        <f>IF(C84-H84-I84&lt;C84,C84-H84-I84,C84)</f>
        <v>0</v>
      </c>
      <c r="K84" s="238"/>
      <c r="L84" s="238"/>
      <c r="M84" s="203"/>
      <c r="N84" s="203"/>
      <c r="O84" s="203"/>
      <c r="P84" s="123"/>
    </row>
    <row r="85" spans="2:16" x14ac:dyDescent="0.25">
      <c r="B85" s="9"/>
      <c r="C85" s="110"/>
      <c r="D85" s="151"/>
      <c r="E85" s="509"/>
      <c r="F85" s="526"/>
      <c r="G85" s="203"/>
      <c r="H85" s="130"/>
      <c r="I85" s="130"/>
      <c r="J85" s="110"/>
      <c r="K85" s="238"/>
      <c r="L85" s="238"/>
      <c r="M85" s="203"/>
      <c r="N85" s="203"/>
      <c r="O85" s="203"/>
      <c r="P85" s="123"/>
    </row>
    <row r="86" spans="2:16" x14ac:dyDescent="0.25">
      <c r="B86" s="11" t="s">
        <v>218</v>
      </c>
      <c r="C86" s="132">
        <v>0</v>
      </c>
      <c r="D86" s="148"/>
      <c r="F86" s="520"/>
      <c r="G86" s="26"/>
      <c r="H86" s="233"/>
      <c r="I86" s="233"/>
      <c r="J86" s="110">
        <f>IF(C86-H86-I86&lt;C86,C86-H86-I86,C86)</f>
        <v>0</v>
      </c>
      <c r="K86" s="238"/>
      <c r="L86" s="238"/>
      <c r="M86" s="26"/>
      <c r="N86" s="26"/>
      <c r="O86" s="26"/>
      <c r="P86" s="89"/>
    </row>
    <row r="87" spans="2:16" x14ac:dyDescent="0.25">
      <c r="B87" s="11"/>
      <c r="C87" s="346"/>
      <c r="D87" s="12"/>
      <c r="F87" s="520"/>
      <c r="G87" s="26"/>
      <c r="H87" s="233"/>
      <c r="I87" s="233"/>
      <c r="J87" s="233"/>
      <c r="K87" s="238"/>
      <c r="L87" s="238"/>
      <c r="M87" s="26"/>
      <c r="N87" s="26"/>
      <c r="O87" s="26"/>
      <c r="P87" s="89"/>
    </row>
    <row r="88" spans="2:16" x14ac:dyDescent="0.25">
      <c r="B88" s="11" t="s">
        <v>30</v>
      </c>
      <c r="C88" s="188">
        <v>0</v>
      </c>
      <c r="D88" s="148"/>
      <c r="F88" s="520"/>
      <c r="G88" s="29"/>
      <c r="H88" s="117"/>
      <c r="I88" s="117"/>
      <c r="J88" s="120">
        <f>IF(C88-H88-I88&lt;C88,C88-H88-I88,C88)</f>
        <v>0</v>
      </c>
      <c r="K88" s="235"/>
      <c r="L88" s="235"/>
      <c r="M88" s="29"/>
      <c r="N88" s="29"/>
      <c r="O88" s="29"/>
      <c r="P88" s="92"/>
    </row>
    <row r="89" spans="2:16" x14ac:dyDescent="0.25">
      <c r="B89" s="11" t="s">
        <v>92</v>
      </c>
      <c r="C89" s="132">
        <v>0</v>
      </c>
      <c r="D89" s="148"/>
      <c r="F89" s="520"/>
      <c r="G89" s="29"/>
      <c r="H89" s="117"/>
      <c r="I89" s="117"/>
      <c r="J89" s="120"/>
      <c r="K89" s="235"/>
      <c r="L89" s="235"/>
      <c r="M89" s="29"/>
      <c r="N89" s="29"/>
      <c r="O89" s="29"/>
      <c r="P89" s="92"/>
    </row>
    <row r="90" spans="2:16" x14ac:dyDescent="0.25">
      <c r="B90" s="11" t="s">
        <v>93</v>
      </c>
      <c r="C90" s="254">
        <v>0</v>
      </c>
      <c r="D90" s="148"/>
      <c r="F90" s="520"/>
      <c r="G90" s="29"/>
      <c r="H90" s="117"/>
      <c r="I90" s="117"/>
      <c r="J90" s="120"/>
      <c r="K90" s="235"/>
      <c r="L90" s="235"/>
      <c r="M90" s="29"/>
      <c r="N90" s="29"/>
      <c r="O90" s="29"/>
      <c r="P90" s="92"/>
    </row>
    <row r="91" spans="2:16" x14ac:dyDescent="0.25">
      <c r="B91" s="11"/>
      <c r="C91" s="346"/>
      <c r="D91" s="12"/>
      <c r="F91" s="520"/>
      <c r="G91" s="29"/>
      <c r="H91" s="117"/>
      <c r="I91" s="117"/>
      <c r="J91" s="120"/>
      <c r="K91" s="235"/>
      <c r="L91" s="235"/>
      <c r="M91" s="29"/>
      <c r="N91" s="29"/>
      <c r="O91" s="29"/>
      <c r="P91" s="92"/>
    </row>
    <row r="92" spans="2:16" ht="15.75" thickBot="1" x14ac:dyDescent="0.3">
      <c r="B92" s="13" t="s">
        <v>40</v>
      </c>
      <c r="C92" s="156">
        <v>0</v>
      </c>
      <c r="D92" s="155"/>
      <c r="F92" s="523"/>
      <c r="G92" s="32"/>
      <c r="H92" s="239"/>
      <c r="I92" s="239"/>
      <c r="J92" s="212">
        <f>IF(C92-H92-I92&lt;C92,C92-H92-I92,C92)</f>
        <v>0</v>
      </c>
      <c r="K92" s="240"/>
      <c r="L92" s="240"/>
      <c r="M92" s="32"/>
      <c r="N92" s="32"/>
      <c r="O92" s="32"/>
      <c r="P92" s="93"/>
    </row>
    <row r="93" spans="2:16" s="1" customFormat="1" ht="15.75" thickBot="1" x14ac:dyDescent="0.3">
      <c r="B93" s="566"/>
      <c r="C93" s="474"/>
      <c r="D93" s="475"/>
      <c r="F93" s="475"/>
      <c r="G93" s="475"/>
      <c r="H93" s="567"/>
      <c r="I93" s="567"/>
      <c r="J93" s="567"/>
      <c r="K93" s="568"/>
      <c r="L93" s="568"/>
      <c r="M93" s="475"/>
      <c r="N93" s="475"/>
      <c r="O93" s="475"/>
      <c r="P93" s="475"/>
    </row>
    <row r="94" spans="2:16" s="1" customFormat="1" x14ac:dyDescent="0.25">
      <c r="B94" s="407" t="str">
        <f>N_1!B110</f>
        <v>Kraftwerk 5</v>
      </c>
      <c r="C94" s="113">
        <f>SUM(C96,C100,C102,C104,C106)-C110</f>
        <v>0</v>
      </c>
      <c r="D94" s="8"/>
      <c r="F94" s="528"/>
      <c r="G94" s="535"/>
      <c r="H94" s="348"/>
      <c r="I94" s="348"/>
      <c r="J94" s="534">
        <f>SUM(J96:J110)</f>
        <v>0</v>
      </c>
      <c r="K94" s="536">
        <f>J94</f>
        <v>0</v>
      </c>
      <c r="L94" s="537">
        <f>K94-C94</f>
        <v>0</v>
      </c>
      <c r="M94" s="535"/>
      <c r="N94" s="535"/>
      <c r="O94" s="535"/>
      <c r="P94" s="533"/>
    </row>
    <row r="95" spans="2:16" x14ac:dyDescent="0.25">
      <c r="B95" s="9" t="s">
        <v>4</v>
      </c>
      <c r="C95" s="411">
        <f>N_1!C111</f>
        <v>0</v>
      </c>
      <c r="D95" s="148"/>
      <c r="F95" s="520"/>
      <c r="G95" s="26"/>
      <c r="H95" s="233"/>
      <c r="I95" s="233"/>
      <c r="J95" s="225"/>
      <c r="K95" s="234"/>
      <c r="L95" s="234"/>
      <c r="M95" s="26"/>
      <c r="N95" s="26"/>
      <c r="O95" s="26"/>
      <c r="P95" s="89"/>
    </row>
    <row r="96" spans="2:16" x14ac:dyDescent="0.25">
      <c r="B96" s="11" t="s">
        <v>2</v>
      </c>
      <c r="C96" s="188">
        <v>0</v>
      </c>
      <c r="D96" s="149"/>
      <c r="F96" s="520"/>
      <c r="G96" s="26"/>
      <c r="H96" s="233"/>
      <c r="I96" s="233"/>
      <c r="J96" s="228">
        <f>IF(C96-H96-I96&lt;C96,C96-H96-I96,C96)</f>
        <v>0</v>
      </c>
      <c r="K96" s="234"/>
      <c r="L96" s="234"/>
      <c r="M96" s="26"/>
      <c r="N96" s="26"/>
      <c r="O96" s="26"/>
      <c r="P96" s="89"/>
    </row>
    <row r="97" spans="2:16" x14ac:dyDescent="0.25">
      <c r="B97" s="11" t="s">
        <v>92</v>
      </c>
      <c r="C97" s="132">
        <v>0</v>
      </c>
      <c r="D97" s="149"/>
      <c r="F97" s="522"/>
      <c r="G97" s="36"/>
      <c r="H97" s="227"/>
      <c r="I97" s="227"/>
      <c r="J97" s="120"/>
      <c r="K97" s="235"/>
      <c r="L97" s="235"/>
      <c r="M97" s="36"/>
      <c r="N97" s="36"/>
      <c r="O97" s="36"/>
      <c r="P97" s="92"/>
    </row>
    <row r="98" spans="2:16" x14ac:dyDescent="0.25">
      <c r="B98" s="11" t="s">
        <v>93</v>
      </c>
      <c r="C98" s="254">
        <v>0</v>
      </c>
      <c r="D98" s="149"/>
      <c r="F98" s="522"/>
      <c r="G98" s="36"/>
      <c r="H98" s="227"/>
      <c r="I98" s="227"/>
      <c r="J98" s="120"/>
      <c r="K98" s="235"/>
      <c r="L98" s="235"/>
      <c r="M98" s="36"/>
      <c r="N98" s="36"/>
      <c r="O98" s="36"/>
      <c r="P98" s="92"/>
    </row>
    <row r="99" spans="2:16" x14ac:dyDescent="0.25">
      <c r="B99" s="11"/>
      <c r="C99" s="408"/>
      <c r="D99" s="409"/>
      <c r="F99" s="520"/>
      <c r="G99" s="26"/>
      <c r="H99" s="233"/>
      <c r="I99" s="233"/>
      <c r="J99" s="110"/>
      <c r="K99" s="238"/>
      <c r="L99" s="238"/>
      <c r="M99" s="26"/>
      <c r="N99" s="26"/>
      <c r="O99" s="26"/>
      <c r="P99" s="89"/>
    </row>
    <row r="100" spans="2:16" x14ac:dyDescent="0.25">
      <c r="B100" s="9" t="s">
        <v>10</v>
      </c>
      <c r="C100" s="110">
        <f>N_4!E183</f>
        <v>0</v>
      </c>
      <c r="D100" s="151"/>
      <c r="E100" s="509"/>
      <c r="F100" s="526"/>
      <c r="G100" s="203"/>
      <c r="H100" s="130"/>
      <c r="I100" s="130"/>
      <c r="J100" s="110">
        <f>IF(C100-H100-I100&lt;C100,C100-H100-I100,C100)</f>
        <v>0</v>
      </c>
      <c r="K100" s="238"/>
      <c r="L100" s="238"/>
      <c r="M100" s="203"/>
      <c r="N100" s="203"/>
      <c r="O100" s="203"/>
      <c r="P100" s="123"/>
    </row>
    <row r="101" spans="2:16" x14ac:dyDescent="0.25">
      <c r="B101" s="9"/>
      <c r="C101" s="346"/>
      <c r="D101" s="151"/>
      <c r="E101" s="510"/>
      <c r="F101" s="525"/>
      <c r="G101" s="246"/>
      <c r="H101" s="130"/>
      <c r="I101" s="130"/>
      <c r="J101" s="130"/>
      <c r="K101" s="238"/>
      <c r="L101" s="238"/>
      <c r="M101" s="203"/>
      <c r="N101" s="203"/>
      <c r="O101" s="203"/>
      <c r="P101" s="123"/>
    </row>
    <row r="102" spans="2:16" x14ac:dyDescent="0.25">
      <c r="B102" s="9" t="s">
        <v>6</v>
      </c>
      <c r="C102" s="110">
        <f>N_3!B182-N_3!C182</f>
        <v>0</v>
      </c>
      <c r="D102" s="151"/>
      <c r="E102" s="509"/>
      <c r="F102" s="526"/>
      <c r="G102" s="203"/>
      <c r="H102" s="130"/>
      <c r="I102" s="130"/>
      <c r="J102" s="110">
        <f>IF(C102-H102-I102&lt;C102,C102-H102-I102,C102)</f>
        <v>0</v>
      </c>
      <c r="K102" s="238"/>
      <c r="L102" s="238"/>
      <c r="M102" s="203"/>
      <c r="N102" s="203"/>
      <c r="O102" s="203"/>
      <c r="P102" s="123"/>
    </row>
    <row r="103" spans="2:16" x14ac:dyDescent="0.25">
      <c r="B103" s="9"/>
      <c r="C103" s="110"/>
      <c r="D103" s="151"/>
      <c r="E103" s="509"/>
      <c r="F103" s="526"/>
      <c r="G103" s="203"/>
      <c r="H103" s="130"/>
      <c r="I103" s="130"/>
      <c r="J103" s="110"/>
      <c r="K103" s="238"/>
      <c r="L103" s="238"/>
      <c r="M103" s="203"/>
      <c r="N103" s="203"/>
      <c r="O103" s="203"/>
      <c r="P103" s="123"/>
    </row>
    <row r="104" spans="2:16" x14ac:dyDescent="0.25">
      <c r="B104" s="11" t="s">
        <v>218</v>
      </c>
      <c r="C104" s="132">
        <v>0</v>
      </c>
      <c r="D104" s="148"/>
      <c r="F104" s="520"/>
      <c r="G104" s="26"/>
      <c r="H104" s="233"/>
      <c r="I104" s="233"/>
      <c r="J104" s="110">
        <f>IF(C104-H104-I104&lt;C104,C104-H104-I104,C104)</f>
        <v>0</v>
      </c>
      <c r="K104" s="238"/>
      <c r="L104" s="238"/>
      <c r="M104" s="26"/>
      <c r="N104" s="26"/>
      <c r="O104" s="26"/>
      <c r="P104" s="89"/>
    </row>
    <row r="105" spans="2:16" x14ac:dyDescent="0.25">
      <c r="B105" s="11"/>
      <c r="C105" s="346"/>
      <c r="D105" s="12"/>
      <c r="F105" s="520"/>
      <c r="G105" s="26"/>
      <c r="H105" s="233"/>
      <c r="I105" s="233"/>
      <c r="J105" s="233"/>
      <c r="K105" s="238"/>
      <c r="L105" s="238"/>
      <c r="M105" s="26"/>
      <c r="N105" s="26"/>
      <c r="O105" s="26"/>
      <c r="P105" s="89"/>
    </row>
    <row r="106" spans="2:16" x14ac:dyDescent="0.25">
      <c r="B106" s="11" t="s">
        <v>30</v>
      </c>
      <c r="C106" s="188">
        <v>0</v>
      </c>
      <c r="D106" s="148"/>
      <c r="F106" s="522"/>
      <c r="G106" s="29"/>
      <c r="H106" s="117"/>
      <c r="I106" s="117"/>
      <c r="J106" s="120">
        <f>IF(C106-H106-I106&lt;C106,C106-H106-I106,C106)</f>
        <v>0</v>
      </c>
      <c r="K106" s="235"/>
      <c r="L106" s="235"/>
      <c r="M106" s="29"/>
      <c r="N106" s="29"/>
      <c r="O106" s="29"/>
      <c r="P106" s="92"/>
    </row>
    <row r="107" spans="2:16" x14ac:dyDescent="0.25">
      <c r="B107" s="11" t="s">
        <v>92</v>
      </c>
      <c r="C107" s="132">
        <v>0</v>
      </c>
      <c r="D107" s="148"/>
      <c r="F107" s="522"/>
      <c r="G107" s="29"/>
      <c r="H107" s="117"/>
      <c r="I107" s="117"/>
      <c r="J107" s="120"/>
      <c r="K107" s="235"/>
      <c r="L107" s="235"/>
      <c r="M107" s="29"/>
      <c r="N107" s="29"/>
      <c r="O107" s="29"/>
      <c r="P107" s="92"/>
    </row>
    <row r="108" spans="2:16" x14ac:dyDescent="0.25">
      <c r="B108" s="11" t="s">
        <v>93</v>
      </c>
      <c r="C108" s="254">
        <v>0</v>
      </c>
      <c r="D108" s="148"/>
      <c r="F108" s="522"/>
      <c r="G108" s="29"/>
      <c r="H108" s="117"/>
      <c r="I108" s="117"/>
      <c r="J108" s="120"/>
      <c r="K108" s="235"/>
      <c r="L108" s="235"/>
      <c r="M108" s="29"/>
      <c r="N108" s="29"/>
      <c r="O108" s="29"/>
      <c r="P108" s="92"/>
    </row>
    <row r="109" spans="2:16" x14ac:dyDescent="0.25">
      <c r="B109" s="11"/>
      <c r="C109" s="346"/>
      <c r="D109" s="12"/>
      <c r="F109" s="522"/>
      <c r="G109" s="29"/>
      <c r="H109" s="117"/>
      <c r="I109" s="117"/>
      <c r="J109" s="120"/>
      <c r="K109" s="235"/>
      <c r="L109" s="235"/>
      <c r="M109" s="29"/>
      <c r="N109" s="29"/>
      <c r="O109" s="29"/>
      <c r="P109" s="92"/>
    </row>
    <row r="110" spans="2:16" ht="15.75" thickBot="1" x14ac:dyDescent="0.3">
      <c r="B110" s="13" t="s">
        <v>40</v>
      </c>
      <c r="C110" s="156">
        <v>0</v>
      </c>
      <c r="D110" s="155"/>
      <c r="F110" s="523"/>
      <c r="G110" s="32"/>
      <c r="H110" s="239"/>
      <c r="I110" s="239"/>
      <c r="J110" s="212">
        <f>IF(C110-H110-I110&lt;C110,C110-H110-I110,C110)</f>
        <v>0</v>
      </c>
      <c r="K110" s="240"/>
      <c r="L110" s="240"/>
      <c r="M110" s="32"/>
      <c r="N110" s="32"/>
      <c r="O110" s="32"/>
      <c r="P110" s="93"/>
    </row>
    <row r="111" spans="2:16" s="1" customFormat="1" ht="15.75" thickBot="1" x14ac:dyDescent="0.3">
      <c r="D111" s="569"/>
      <c r="H111" s="564"/>
      <c r="I111" s="564"/>
      <c r="J111" s="564"/>
      <c r="K111" s="564"/>
      <c r="L111" s="564"/>
    </row>
    <row r="112" spans="2:16" s="1" customFormat="1" x14ac:dyDescent="0.25">
      <c r="B112" s="407" t="str">
        <f>N_1!B132</f>
        <v>Kraftwerk 6</v>
      </c>
      <c r="C112" s="113">
        <f>SUM(C114,C118,C120,C122,C124)-C128</f>
        <v>0</v>
      </c>
      <c r="D112" s="8"/>
      <c r="F112" s="528"/>
      <c r="G112" s="535"/>
      <c r="H112" s="348"/>
      <c r="I112" s="348"/>
      <c r="J112" s="534">
        <f>SUM(J114:J128)</f>
        <v>0</v>
      </c>
      <c r="K112" s="536">
        <f>J112</f>
        <v>0</v>
      </c>
      <c r="L112" s="537">
        <f>K112-C112</f>
        <v>0</v>
      </c>
      <c r="M112" s="535"/>
      <c r="N112" s="535"/>
      <c r="O112" s="535"/>
      <c r="P112" s="533"/>
    </row>
    <row r="113" spans="2:16" x14ac:dyDescent="0.25">
      <c r="B113" s="9" t="s">
        <v>4</v>
      </c>
      <c r="C113" s="411">
        <f>N_1!C133</f>
        <v>0</v>
      </c>
      <c r="D113" s="148"/>
      <c r="F113" s="520"/>
      <c r="G113" s="26"/>
      <c r="H113" s="233"/>
      <c r="I113" s="233"/>
      <c r="J113" s="225"/>
      <c r="K113" s="234"/>
      <c r="L113" s="234"/>
      <c r="M113" s="26"/>
      <c r="N113" s="26"/>
      <c r="O113" s="26"/>
      <c r="P113" s="89"/>
    </row>
    <row r="114" spans="2:16" x14ac:dyDescent="0.25">
      <c r="B114" s="11" t="s">
        <v>2</v>
      </c>
      <c r="C114" s="188">
        <v>0</v>
      </c>
      <c r="D114" s="149"/>
      <c r="F114" s="520"/>
      <c r="G114" s="26"/>
      <c r="H114" s="233"/>
      <c r="I114" s="233"/>
      <c r="J114" s="228">
        <f>IF(C114-H114-I114&lt;C114,C114-H114-I114,C114)</f>
        <v>0</v>
      </c>
      <c r="K114" s="234"/>
      <c r="L114" s="234"/>
      <c r="M114" s="26"/>
      <c r="N114" s="26"/>
      <c r="O114" s="26"/>
      <c r="P114" s="89"/>
    </row>
    <row r="115" spans="2:16" x14ac:dyDescent="0.25">
      <c r="B115" s="11" t="s">
        <v>92</v>
      </c>
      <c r="C115" s="132">
        <v>0</v>
      </c>
      <c r="D115" s="149"/>
      <c r="F115" s="522"/>
      <c r="G115" s="36"/>
      <c r="H115" s="227"/>
      <c r="I115" s="227"/>
      <c r="J115" s="120"/>
      <c r="K115" s="235"/>
      <c r="L115" s="235"/>
      <c r="M115" s="36"/>
      <c r="N115" s="36"/>
      <c r="O115" s="36"/>
      <c r="P115" s="92"/>
    </row>
    <row r="116" spans="2:16" x14ac:dyDescent="0.25">
      <c r="B116" s="11" t="s">
        <v>93</v>
      </c>
      <c r="C116" s="254">
        <v>0</v>
      </c>
      <c r="D116" s="149"/>
      <c r="F116" s="522"/>
      <c r="G116" s="36"/>
      <c r="H116" s="227"/>
      <c r="I116" s="227"/>
      <c r="J116" s="120"/>
      <c r="K116" s="235"/>
      <c r="L116" s="235"/>
      <c r="M116" s="36"/>
      <c r="N116" s="36"/>
      <c r="O116" s="36"/>
      <c r="P116" s="92"/>
    </row>
    <row r="117" spans="2:16" x14ac:dyDescent="0.25">
      <c r="B117" s="11"/>
      <c r="C117" s="408"/>
      <c r="D117" s="409"/>
      <c r="F117" s="522"/>
      <c r="G117" s="36"/>
      <c r="H117" s="227"/>
      <c r="I117" s="227"/>
      <c r="J117" s="120"/>
      <c r="K117" s="235"/>
      <c r="L117" s="235"/>
      <c r="M117" s="36"/>
      <c r="N117" s="36"/>
      <c r="O117" s="36"/>
      <c r="P117" s="92"/>
    </row>
    <row r="118" spans="2:16" x14ac:dyDescent="0.25">
      <c r="B118" s="9" t="s">
        <v>10</v>
      </c>
      <c r="C118" s="110">
        <f>N_4!E227</f>
        <v>0</v>
      </c>
      <c r="D118" s="151"/>
      <c r="E118" s="509"/>
      <c r="F118" s="526"/>
      <c r="G118" s="203"/>
      <c r="H118" s="130"/>
      <c r="I118" s="130"/>
      <c r="J118" s="110">
        <f>IF(C118-H118-I118&lt;C118,C118-H118-I118,C118)</f>
        <v>0</v>
      </c>
      <c r="K118" s="238"/>
      <c r="L118" s="238"/>
      <c r="M118" s="203"/>
      <c r="N118" s="203"/>
      <c r="O118" s="203"/>
      <c r="P118" s="123"/>
    </row>
    <row r="119" spans="2:16" x14ac:dyDescent="0.25">
      <c r="B119" s="9"/>
      <c r="C119" s="346"/>
      <c r="D119" s="151"/>
      <c r="E119" s="510"/>
      <c r="F119" s="525"/>
      <c r="G119" s="246"/>
      <c r="H119" s="130"/>
      <c r="I119" s="130"/>
      <c r="J119" s="130"/>
      <c r="K119" s="238"/>
      <c r="L119" s="238"/>
      <c r="M119" s="203"/>
      <c r="N119" s="203"/>
      <c r="O119" s="203"/>
      <c r="P119" s="123"/>
    </row>
    <row r="120" spans="2:16" x14ac:dyDescent="0.25">
      <c r="B120" s="9" t="s">
        <v>6</v>
      </c>
      <c r="C120" s="110">
        <f>N_3!B226-N_3!C226</f>
        <v>0</v>
      </c>
      <c r="D120" s="151"/>
      <c r="E120" s="509"/>
      <c r="F120" s="526"/>
      <c r="G120" s="203"/>
      <c r="H120" s="130"/>
      <c r="I120" s="130"/>
      <c r="J120" s="110">
        <f>IF(C120-H120-I120&lt;C120,C120-H120-I120,C120)</f>
        <v>0</v>
      </c>
      <c r="K120" s="238"/>
      <c r="L120" s="238"/>
      <c r="M120" s="203"/>
      <c r="N120" s="203"/>
      <c r="O120" s="203"/>
      <c r="P120" s="123"/>
    </row>
    <row r="121" spans="2:16" x14ac:dyDescent="0.25">
      <c r="B121" s="9"/>
      <c r="C121" s="110"/>
      <c r="D121" s="151"/>
      <c r="E121" s="509"/>
      <c r="F121" s="526"/>
      <c r="G121" s="203"/>
      <c r="H121" s="130"/>
      <c r="I121" s="130"/>
      <c r="J121" s="110"/>
      <c r="K121" s="238"/>
      <c r="L121" s="238"/>
      <c r="M121" s="203"/>
      <c r="N121" s="203"/>
      <c r="O121" s="203"/>
      <c r="P121" s="123"/>
    </row>
    <row r="122" spans="2:16" x14ac:dyDescent="0.25">
      <c r="B122" s="11" t="s">
        <v>218</v>
      </c>
      <c r="C122" s="132">
        <v>0</v>
      </c>
      <c r="D122" s="148"/>
      <c r="F122" s="520"/>
      <c r="G122" s="26"/>
      <c r="H122" s="233"/>
      <c r="I122" s="233"/>
      <c r="J122" s="110">
        <f>IF(C122-H122-I122&lt;C122,C122-H122-I122,C122)</f>
        <v>0</v>
      </c>
      <c r="K122" s="238"/>
      <c r="L122" s="238"/>
      <c r="M122" s="26"/>
      <c r="N122" s="26"/>
      <c r="O122" s="26"/>
      <c r="P122" s="89"/>
    </row>
    <row r="123" spans="2:16" x14ac:dyDescent="0.25">
      <c r="B123" s="11"/>
      <c r="C123" s="346"/>
      <c r="D123" s="12"/>
      <c r="F123" s="520"/>
      <c r="G123" s="26"/>
      <c r="H123" s="233"/>
      <c r="I123" s="233"/>
      <c r="J123" s="233"/>
      <c r="K123" s="238"/>
      <c r="L123" s="238"/>
      <c r="M123" s="26"/>
      <c r="N123" s="26"/>
      <c r="O123" s="26"/>
      <c r="P123" s="89"/>
    </row>
    <row r="124" spans="2:16" x14ac:dyDescent="0.25">
      <c r="B124" s="11" t="s">
        <v>30</v>
      </c>
      <c r="C124" s="188">
        <v>0</v>
      </c>
      <c r="D124" s="148"/>
      <c r="F124" s="522"/>
      <c r="G124" s="29"/>
      <c r="H124" s="117"/>
      <c r="I124" s="117"/>
      <c r="J124" s="120">
        <f>IF(C124-H124-I124&lt;C124,C124-H124-I124,C124)</f>
        <v>0</v>
      </c>
      <c r="K124" s="235"/>
      <c r="L124" s="235"/>
      <c r="M124" s="29"/>
      <c r="N124" s="29"/>
      <c r="O124" s="29"/>
      <c r="P124" s="92"/>
    </row>
    <row r="125" spans="2:16" x14ac:dyDescent="0.25">
      <c r="B125" s="11" t="s">
        <v>92</v>
      </c>
      <c r="C125" s="132">
        <v>0</v>
      </c>
      <c r="D125" s="148"/>
      <c r="F125" s="522"/>
      <c r="G125" s="29"/>
      <c r="H125" s="117"/>
      <c r="I125" s="117"/>
      <c r="J125" s="120"/>
      <c r="K125" s="235"/>
      <c r="L125" s="235"/>
      <c r="M125" s="29"/>
      <c r="N125" s="29"/>
      <c r="O125" s="29"/>
      <c r="P125" s="92"/>
    </row>
    <row r="126" spans="2:16" x14ac:dyDescent="0.25">
      <c r="B126" s="11" t="s">
        <v>93</v>
      </c>
      <c r="C126" s="254">
        <v>0</v>
      </c>
      <c r="D126" s="148"/>
      <c r="F126" s="522"/>
      <c r="G126" s="29"/>
      <c r="H126" s="117"/>
      <c r="I126" s="117"/>
      <c r="J126" s="120"/>
      <c r="K126" s="235"/>
      <c r="L126" s="235"/>
      <c r="M126" s="29"/>
      <c r="N126" s="29"/>
      <c r="O126" s="29"/>
      <c r="P126" s="92"/>
    </row>
    <row r="127" spans="2:16" x14ac:dyDescent="0.25">
      <c r="B127" s="11"/>
      <c r="C127" s="346"/>
      <c r="D127" s="12"/>
      <c r="F127" s="522"/>
      <c r="G127" s="29"/>
      <c r="H127" s="117"/>
      <c r="I127" s="117"/>
      <c r="J127" s="120"/>
      <c r="K127" s="235"/>
      <c r="L127" s="235"/>
      <c r="M127" s="29"/>
      <c r="N127" s="29"/>
      <c r="O127" s="29"/>
      <c r="P127" s="92"/>
    </row>
    <row r="128" spans="2:16" ht="15.75" thickBot="1" x14ac:dyDescent="0.3">
      <c r="B128" s="13" t="s">
        <v>40</v>
      </c>
      <c r="C128" s="156">
        <v>0</v>
      </c>
      <c r="D128" s="155"/>
      <c r="F128" s="523"/>
      <c r="G128" s="32"/>
      <c r="H128" s="239"/>
      <c r="I128" s="239"/>
      <c r="J128" s="212">
        <f>IF(C128-H128-I128&lt;C128,C128-H128-I128,C128)</f>
        <v>0</v>
      </c>
      <c r="K128" s="240"/>
      <c r="L128" s="240"/>
      <c r="M128" s="32"/>
      <c r="N128" s="32"/>
      <c r="O128" s="32"/>
      <c r="P128" s="93"/>
    </row>
    <row r="129" spans="2:16" s="1" customFormat="1" ht="15.75" thickBot="1" x14ac:dyDescent="0.3">
      <c r="D129" s="569"/>
      <c r="H129" s="564"/>
      <c r="I129" s="564"/>
      <c r="J129" s="564"/>
      <c r="K129" s="564"/>
      <c r="L129" s="564"/>
    </row>
    <row r="130" spans="2:16" s="1" customFormat="1" x14ac:dyDescent="0.25">
      <c r="B130" s="407" t="str">
        <f>N_1!B154</f>
        <v>Kraftwerk 7</v>
      </c>
      <c r="C130" s="113">
        <f>SUM(C132,C136,C138,C140,C142)-C146</f>
        <v>0</v>
      </c>
      <c r="D130" s="8"/>
      <c r="F130" s="528"/>
      <c r="G130" s="535"/>
      <c r="H130" s="348"/>
      <c r="I130" s="348"/>
      <c r="J130" s="534">
        <f>SUM(J132:J146)</f>
        <v>0</v>
      </c>
      <c r="K130" s="536">
        <f>J130</f>
        <v>0</v>
      </c>
      <c r="L130" s="537">
        <f>K130-C130</f>
        <v>0</v>
      </c>
      <c r="M130" s="535"/>
      <c r="N130" s="535"/>
      <c r="O130" s="535"/>
      <c r="P130" s="533"/>
    </row>
    <row r="131" spans="2:16" x14ac:dyDescent="0.25">
      <c r="B131" s="9" t="s">
        <v>4</v>
      </c>
      <c r="C131" s="411">
        <f>N_1!C155</f>
        <v>0</v>
      </c>
      <c r="D131" s="148"/>
      <c r="F131" s="520"/>
      <c r="G131" s="26"/>
      <c r="H131" s="233"/>
      <c r="I131" s="233"/>
      <c r="J131" s="225"/>
      <c r="K131" s="234"/>
      <c r="L131" s="234"/>
      <c r="M131" s="26"/>
      <c r="N131" s="26"/>
      <c r="O131" s="26"/>
      <c r="P131" s="89"/>
    </row>
    <row r="132" spans="2:16" x14ac:dyDescent="0.25">
      <c r="B132" s="11" t="s">
        <v>2</v>
      </c>
      <c r="C132" s="188">
        <v>0</v>
      </c>
      <c r="D132" s="149"/>
      <c r="F132" s="520"/>
      <c r="G132" s="26"/>
      <c r="H132" s="233"/>
      <c r="I132" s="233"/>
      <c r="J132" s="228">
        <f>IF(C132-H132-I132&lt;C132,C132-H132-I132,C132)</f>
        <v>0</v>
      </c>
      <c r="K132" s="234"/>
      <c r="L132" s="234"/>
      <c r="M132" s="26"/>
      <c r="N132" s="26"/>
      <c r="O132" s="26"/>
      <c r="P132" s="89"/>
    </row>
    <row r="133" spans="2:16" x14ac:dyDescent="0.25">
      <c r="B133" s="11" t="s">
        <v>92</v>
      </c>
      <c r="C133" s="132">
        <v>0</v>
      </c>
      <c r="D133" s="149"/>
      <c r="F133" s="522"/>
      <c r="G133" s="36"/>
      <c r="H133" s="227"/>
      <c r="I133" s="227"/>
      <c r="J133" s="120"/>
      <c r="K133" s="235"/>
      <c r="L133" s="235"/>
      <c r="M133" s="36"/>
      <c r="N133" s="36"/>
      <c r="O133" s="36"/>
      <c r="P133" s="92"/>
    </row>
    <row r="134" spans="2:16" x14ac:dyDescent="0.25">
      <c r="B134" s="11" t="s">
        <v>93</v>
      </c>
      <c r="C134" s="254">
        <v>0</v>
      </c>
      <c r="D134" s="149"/>
      <c r="F134" s="522"/>
      <c r="G134" s="36"/>
      <c r="H134" s="227"/>
      <c r="I134" s="227"/>
      <c r="J134" s="120"/>
      <c r="K134" s="235"/>
      <c r="L134" s="235"/>
      <c r="M134" s="36"/>
      <c r="N134" s="36"/>
      <c r="O134" s="36"/>
      <c r="P134" s="92"/>
    </row>
    <row r="135" spans="2:16" x14ac:dyDescent="0.25">
      <c r="B135" s="11"/>
      <c r="C135" s="408"/>
      <c r="D135" s="409"/>
      <c r="F135" s="522"/>
      <c r="G135" s="36"/>
      <c r="H135" s="227"/>
      <c r="I135" s="227"/>
      <c r="J135" s="120"/>
      <c r="K135" s="235"/>
      <c r="L135" s="235"/>
      <c r="M135" s="36"/>
      <c r="N135" s="36"/>
      <c r="O135" s="36"/>
      <c r="P135" s="92"/>
    </row>
    <row r="136" spans="2:16" x14ac:dyDescent="0.25">
      <c r="B136" s="9" t="s">
        <v>10</v>
      </c>
      <c r="C136" s="110">
        <f>N_4!E271</f>
        <v>0</v>
      </c>
      <c r="D136" s="151"/>
      <c r="E136" s="509"/>
      <c r="F136" s="526"/>
      <c r="G136" s="203"/>
      <c r="H136" s="130"/>
      <c r="I136" s="130"/>
      <c r="J136" s="110">
        <f>IF(C136-H136-I136&lt;C136,C136-H136-I136,C136)</f>
        <v>0</v>
      </c>
      <c r="K136" s="238"/>
      <c r="L136" s="238"/>
      <c r="M136" s="203"/>
      <c r="N136" s="203"/>
      <c r="O136" s="203"/>
      <c r="P136" s="123"/>
    </row>
    <row r="137" spans="2:16" x14ac:dyDescent="0.25">
      <c r="B137" s="9"/>
      <c r="C137" s="346"/>
      <c r="D137" s="151"/>
      <c r="E137" s="510"/>
      <c r="F137" s="525"/>
      <c r="G137" s="246"/>
      <c r="H137" s="130"/>
      <c r="I137" s="130"/>
      <c r="J137" s="130"/>
      <c r="K137" s="238"/>
      <c r="L137" s="238"/>
      <c r="M137" s="203"/>
      <c r="N137" s="203"/>
      <c r="O137" s="203"/>
      <c r="P137" s="123"/>
    </row>
    <row r="138" spans="2:16" x14ac:dyDescent="0.25">
      <c r="B138" s="9" t="s">
        <v>6</v>
      </c>
      <c r="C138" s="110">
        <f>N_3!B270-N_3!C270</f>
        <v>0</v>
      </c>
      <c r="D138" s="151"/>
      <c r="E138" s="509"/>
      <c r="F138" s="526"/>
      <c r="G138" s="203"/>
      <c r="H138" s="130"/>
      <c r="I138" s="130"/>
      <c r="J138" s="110">
        <f>IF(C138-H138-I138&lt;C138,C138-H138-I138,C138)</f>
        <v>0</v>
      </c>
      <c r="K138" s="238"/>
      <c r="L138" s="238"/>
      <c r="M138" s="203"/>
      <c r="N138" s="203"/>
      <c r="O138" s="203"/>
      <c r="P138" s="123"/>
    </row>
    <row r="139" spans="2:16" x14ac:dyDescent="0.25">
      <c r="B139" s="9"/>
      <c r="C139" s="110"/>
      <c r="D139" s="151"/>
      <c r="E139" s="509"/>
      <c r="F139" s="526"/>
      <c r="G139" s="203"/>
      <c r="H139" s="130"/>
      <c r="I139" s="130"/>
      <c r="J139" s="110"/>
      <c r="K139" s="238"/>
      <c r="L139" s="238"/>
      <c r="M139" s="203"/>
      <c r="N139" s="203"/>
      <c r="O139" s="203"/>
      <c r="P139" s="123"/>
    </row>
    <row r="140" spans="2:16" x14ac:dyDescent="0.25">
      <c r="B140" s="11" t="s">
        <v>218</v>
      </c>
      <c r="C140" s="132">
        <v>0</v>
      </c>
      <c r="D140" s="148"/>
      <c r="F140" s="520"/>
      <c r="G140" s="26"/>
      <c r="H140" s="233"/>
      <c r="I140" s="233"/>
      <c r="J140" s="110">
        <f>IF(C140-H140-I140&lt;C140,C140-H140-I140,C140)</f>
        <v>0</v>
      </c>
      <c r="K140" s="238"/>
      <c r="L140" s="238"/>
      <c r="M140" s="26"/>
      <c r="N140" s="26"/>
      <c r="O140" s="26"/>
      <c r="P140" s="89"/>
    </row>
    <row r="141" spans="2:16" x14ac:dyDescent="0.25">
      <c r="B141" s="11"/>
      <c r="C141" s="346"/>
      <c r="D141" s="12"/>
      <c r="F141" s="520"/>
      <c r="G141" s="26"/>
      <c r="H141" s="233"/>
      <c r="I141" s="233"/>
      <c r="J141" s="233"/>
      <c r="K141" s="238"/>
      <c r="L141" s="238"/>
      <c r="M141" s="26"/>
      <c r="N141" s="26"/>
      <c r="O141" s="26"/>
      <c r="P141" s="89"/>
    </row>
    <row r="142" spans="2:16" x14ac:dyDescent="0.25">
      <c r="B142" s="11" t="s">
        <v>30</v>
      </c>
      <c r="C142" s="188">
        <v>0</v>
      </c>
      <c r="D142" s="148"/>
      <c r="F142" s="520"/>
      <c r="G142" s="26"/>
      <c r="H142" s="233"/>
      <c r="I142" s="233"/>
      <c r="J142" s="110">
        <f>IF(C142-H142-I142&lt;C142,C142-H142-I142,C142)</f>
        <v>0</v>
      </c>
      <c r="K142" s="238"/>
      <c r="L142" s="238"/>
      <c r="M142" s="26"/>
      <c r="N142" s="26"/>
      <c r="O142" s="26"/>
      <c r="P142" s="89"/>
    </row>
    <row r="143" spans="2:16" x14ac:dyDescent="0.25">
      <c r="B143" s="11" t="s">
        <v>92</v>
      </c>
      <c r="C143" s="132">
        <v>0</v>
      </c>
      <c r="D143" s="148"/>
      <c r="F143" s="520"/>
      <c r="G143" s="29"/>
      <c r="H143" s="117"/>
      <c r="I143" s="117"/>
      <c r="J143" s="120"/>
      <c r="K143" s="235"/>
      <c r="L143" s="235"/>
      <c r="M143" s="29"/>
      <c r="N143" s="29"/>
      <c r="O143" s="29"/>
      <c r="P143" s="92"/>
    </row>
    <row r="144" spans="2:16" x14ac:dyDescent="0.25">
      <c r="B144" s="11" t="s">
        <v>93</v>
      </c>
      <c r="C144" s="254">
        <v>0</v>
      </c>
      <c r="D144" s="148"/>
      <c r="F144" s="520"/>
      <c r="G144" s="29"/>
      <c r="H144" s="117"/>
      <c r="I144" s="117"/>
      <c r="J144" s="120"/>
      <c r="K144" s="235"/>
      <c r="L144" s="235"/>
      <c r="M144" s="29"/>
      <c r="N144" s="29"/>
      <c r="O144" s="29"/>
      <c r="P144" s="92"/>
    </row>
    <row r="145" spans="2:16" x14ac:dyDescent="0.25">
      <c r="B145" s="11"/>
      <c r="C145" s="346"/>
      <c r="D145" s="12"/>
      <c r="F145" s="520"/>
      <c r="G145" s="29"/>
      <c r="H145" s="117"/>
      <c r="I145" s="117"/>
      <c r="J145" s="120"/>
      <c r="K145" s="235"/>
      <c r="L145" s="235"/>
      <c r="M145" s="29"/>
      <c r="N145" s="29"/>
      <c r="O145" s="29"/>
      <c r="P145" s="92"/>
    </row>
    <row r="146" spans="2:16" ht="15.75" thickBot="1" x14ac:dyDescent="0.3">
      <c r="B146" s="13" t="s">
        <v>40</v>
      </c>
      <c r="C146" s="156">
        <v>0</v>
      </c>
      <c r="D146" s="155"/>
      <c r="F146" s="523"/>
      <c r="G146" s="32"/>
      <c r="H146" s="239"/>
      <c r="I146" s="239"/>
      <c r="J146" s="212">
        <f>IF(C146-H146-I146&lt;C146,C146-H146-I146,C146)</f>
        <v>0</v>
      </c>
      <c r="K146" s="240"/>
      <c r="L146" s="240"/>
      <c r="M146" s="32"/>
      <c r="N146" s="32"/>
      <c r="O146" s="32"/>
      <c r="P146" s="93"/>
    </row>
    <row r="147" spans="2:16" s="1" customFormat="1" ht="15.75" thickBot="1" x14ac:dyDescent="0.3">
      <c r="D147" s="569"/>
      <c r="H147" s="564"/>
      <c r="I147" s="564"/>
      <c r="J147" s="564"/>
      <c r="K147" s="564"/>
      <c r="L147" s="564"/>
    </row>
    <row r="148" spans="2:16" s="1" customFormat="1" x14ac:dyDescent="0.25">
      <c r="B148" s="407" t="str">
        <f>N_1!B176</f>
        <v>Kraftwerk 8</v>
      </c>
      <c r="C148" s="113">
        <f>SUM(C150,C154,C156,C158,C160)-C164</f>
        <v>0</v>
      </c>
      <c r="D148" s="8"/>
      <c r="F148" s="528"/>
      <c r="G148" s="535"/>
      <c r="H148" s="348"/>
      <c r="I148" s="348"/>
      <c r="J148" s="534">
        <f>SUM(J150:J164)</f>
        <v>0</v>
      </c>
      <c r="K148" s="536">
        <f>J148</f>
        <v>0</v>
      </c>
      <c r="L148" s="537">
        <f>K148-C148</f>
        <v>0</v>
      </c>
      <c r="M148" s="535"/>
      <c r="N148" s="535"/>
      <c r="O148" s="535"/>
      <c r="P148" s="533"/>
    </row>
    <row r="149" spans="2:16" x14ac:dyDescent="0.25">
      <c r="B149" s="9" t="s">
        <v>4</v>
      </c>
      <c r="C149" s="411">
        <f>N_1!C177</f>
        <v>0</v>
      </c>
      <c r="D149" s="148"/>
      <c r="F149" s="520"/>
      <c r="G149" s="26"/>
      <c r="H149" s="233"/>
      <c r="I149" s="233"/>
      <c r="J149" s="225"/>
      <c r="K149" s="234"/>
      <c r="L149" s="234"/>
      <c r="M149" s="26"/>
      <c r="N149" s="26"/>
      <c r="O149" s="26"/>
      <c r="P149" s="89"/>
    </row>
    <row r="150" spans="2:16" x14ac:dyDescent="0.25">
      <c r="B150" s="11" t="s">
        <v>2</v>
      </c>
      <c r="C150" s="188">
        <v>0</v>
      </c>
      <c r="D150" s="149"/>
      <c r="F150" s="520"/>
      <c r="G150" s="26"/>
      <c r="H150" s="233"/>
      <c r="I150" s="233"/>
      <c r="J150" s="228">
        <f>IF(C150-H150-I150&lt;C150,C150-H150-I150,C150)</f>
        <v>0</v>
      </c>
      <c r="K150" s="234"/>
      <c r="L150" s="234"/>
      <c r="M150" s="26"/>
      <c r="N150" s="26"/>
      <c r="O150" s="26"/>
      <c r="P150" s="89"/>
    </row>
    <row r="151" spans="2:16" x14ac:dyDescent="0.25">
      <c r="B151" s="11" t="s">
        <v>92</v>
      </c>
      <c r="C151" s="132">
        <v>0</v>
      </c>
      <c r="D151" s="149"/>
      <c r="F151" s="522"/>
      <c r="G151" s="36"/>
      <c r="H151" s="227"/>
      <c r="I151" s="227"/>
      <c r="J151" s="120"/>
      <c r="K151" s="235"/>
      <c r="L151" s="235"/>
      <c r="M151" s="36"/>
      <c r="N151" s="36"/>
      <c r="O151" s="36"/>
      <c r="P151" s="92"/>
    </row>
    <row r="152" spans="2:16" x14ac:dyDescent="0.25">
      <c r="B152" s="11" t="s">
        <v>93</v>
      </c>
      <c r="C152" s="254">
        <v>0</v>
      </c>
      <c r="D152" s="149"/>
      <c r="F152" s="522"/>
      <c r="G152" s="36"/>
      <c r="H152" s="227"/>
      <c r="I152" s="227"/>
      <c r="J152" s="120"/>
      <c r="K152" s="235"/>
      <c r="L152" s="235"/>
      <c r="M152" s="36"/>
      <c r="N152" s="36"/>
      <c r="O152" s="36"/>
      <c r="P152" s="92"/>
    </row>
    <row r="153" spans="2:16" x14ac:dyDescent="0.25">
      <c r="B153" s="11"/>
      <c r="C153" s="408"/>
      <c r="D153" s="409"/>
      <c r="F153" s="520"/>
      <c r="G153" s="26"/>
      <c r="H153" s="233"/>
      <c r="I153" s="233"/>
      <c r="J153" s="110"/>
      <c r="K153" s="238"/>
      <c r="L153" s="238"/>
      <c r="M153" s="26"/>
      <c r="N153" s="26"/>
      <c r="O153" s="26"/>
      <c r="P153" s="89"/>
    </row>
    <row r="154" spans="2:16" x14ac:dyDescent="0.25">
      <c r="B154" s="9" t="s">
        <v>10</v>
      </c>
      <c r="C154" s="110">
        <f>N_4!E315</f>
        <v>0</v>
      </c>
      <c r="D154" s="151"/>
      <c r="E154" s="509"/>
      <c r="F154" s="526"/>
      <c r="G154" s="203"/>
      <c r="H154" s="130"/>
      <c r="I154" s="130"/>
      <c r="J154" s="110">
        <f>IF(C154-H154-I154&lt;C154,C154-H154-I154,C154)</f>
        <v>0</v>
      </c>
      <c r="K154" s="238"/>
      <c r="L154" s="238"/>
      <c r="M154" s="203"/>
      <c r="N154" s="203"/>
      <c r="O154" s="203"/>
      <c r="P154" s="123"/>
    </row>
    <row r="155" spans="2:16" x14ac:dyDescent="0.25">
      <c r="B155" s="9"/>
      <c r="C155" s="346"/>
      <c r="D155" s="151"/>
      <c r="E155" s="510"/>
      <c r="F155" s="525"/>
      <c r="G155" s="246"/>
      <c r="H155" s="130"/>
      <c r="I155" s="130"/>
      <c r="J155" s="130"/>
      <c r="K155" s="238"/>
      <c r="L155" s="238"/>
      <c r="M155" s="203"/>
      <c r="N155" s="203"/>
      <c r="O155" s="203"/>
      <c r="P155" s="123"/>
    </row>
    <row r="156" spans="2:16" x14ac:dyDescent="0.25">
      <c r="B156" s="9" t="s">
        <v>6</v>
      </c>
      <c r="C156" s="110">
        <f>N_3!B314-N_3!C314</f>
        <v>0</v>
      </c>
      <c r="D156" s="151"/>
      <c r="E156" s="509"/>
      <c r="F156" s="526"/>
      <c r="G156" s="203"/>
      <c r="H156" s="130"/>
      <c r="I156" s="130"/>
      <c r="J156" s="110">
        <f>IF(C156-H156-I156&lt;C156,C156-H156-I156,C156)</f>
        <v>0</v>
      </c>
      <c r="K156" s="238"/>
      <c r="L156" s="238"/>
      <c r="M156" s="203"/>
      <c r="N156" s="203"/>
      <c r="O156" s="203"/>
      <c r="P156" s="123"/>
    </row>
    <row r="157" spans="2:16" x14ac:dyDescent="0.25">
      <c r="B157" s="9"/>
      <c r="C157" s="110"/>
      <c r="D157" s="151"/>
      <c r="E157" s="509"/>
      <c r="F157" s="526"/>
      <c r="G157" s="203"/>
      <c r="H157" s="130"/>
      <c r="I157" s="130"/>
      <c r="J157" s="110"/>
      <c r="K157" s="238"/>
      <c r="L157" s="238"/>
      <c r="M157" s="203"/>
      <c r="N157" s="203"/>
      <c r="O157" s="203"/>
      <c r="P157" s="123"/>
    </row>
    <row r="158" spans="2:16" x14ac:dyDescent="0.25">
      <c r="B158" s="11" t="s">
        <v>218</v>
      </c>
      <c r="C158" s="132">
        <v>0</v>
      </c>
      <c r="D158" s="148"/>
      <c r="F158" s="520"/>
      <c r="G158" s="26"/>
      <c r="H158" s="233"/>
      <c r="I158" s="233"/>
      <c r="J158" s="110">
        <f>IF(C158-H158-I158&lt;C158,C158-H158-I158,C158)</f>
        <v>0</v>
      </c>
      <c r="K158" s="238"/>
      <c r="L158" s="238"/>
      <c r="M158" s="26"/>
      <c r="N158" s="26"/>
      <c r="O158" s="26"/>
      <c r="P158" s="89"/>
    </row>
    <row r="159" spans="2:16" x14ac:dyDescent="0.25">
      <c r="B159" s="11"/>
      <c r="C159" s="346"/>
      <c r="D159" s="12"/>
      <c r="F159" s="520"/>
      <c r="G159" s="26"/>
      <c r="H159" s="233"/>
      <c r="I159" s="233"/>
      <c r="J159" s="233"/>
      <c r="K159" s="238"/>
      <c r="L159" s="238"/>
      <c r="M159" s="26"/>
      <c r="N159" s="26"/>
      <c r="O159" s="26"/>
      <c r="P159" s="89"/>
    </row>
    <row r="160" spans="2:16" x14ac:dyDescent="0.25">
      <c r="B160" s="11" t="s">
        <v>30</v>
      </c>
      <c r="C160" s="188">
        <v>0</v>
      </c>
      <c r="D160" s="148"/>
      <c r="F160" s="520"/>
      <c r="G160" s="26"/>
      <c r="H160" s="233"/>
      <c r="I160" s="233"/>
      <c r="J160" s="110">
        <f>IF(C160-H160-I160&lt;C160,C160-H160-I160,C160)</f>
        <v>0</v>
      </c>
      <c r="K160" s="238"/>
      <c r="L160" s="238"/>
      <c r="M160" s="26"/>
      <c r="N160" s="26"/>
      <c r="O160" s="26"/>
      <c r="P160" s="89"/>
    </row>
    <row r="161" spans="2:16" x14ac:dyDescent="0.25">
      <c r="B161" s="11" t="s">
        <v>92</v>
      </c>
      <c r="C161" s="132">
        <v>0</v>
      </c>
      <c r="D161" s="148"/>
      <c r="F161" s="520"/>
      <c r="G161" s="26"/>
      <c r="H161" s="233"/>
      <c r="I161" s="233"/>
      <c r="J161" s="110"/>
      <c r="K161" s="238"/>
      <c r="L161" s="238"/>
      <c r="M161" s="26"/>
      <c r="N161" s="26"/>
      <c r="O161" s="26"/>
      <c r="P161" s="89"/>
    </row>
    <row r="162" spans="2:16" x14ac:dyDescent="0.25">
      <c r="B162" s="11" t="s">
        <v>93</v>
      </c>
      <c r="C162" s="254">
        <v>0</v>
      </c>
      <c r="D162" s="148"/>
      <c r="F162" s="520"/>
      <c r="G162" s="26"/>
      <c r="H162" s="233"/>
      <c r="I162" s="233"/>
      <c r="J162" s="110"/>
      <c r="K162" s="238"/>
      <c r="L162" s="238"/>
      <c r="M162" s="26"/>
      <c r="N162" s="26"/>
      <c r="O162" s="26"/>
      <c r="P162" s="89"/>
    </row>
    <row r="163" spans="2:16" x14ac:dyDescent="0.25">
      <c r="B163" s="11"/>
      <c r="C163" s="346"/>
      <c r="D163" s="12"/>
      <c r="F163" s="520"/>
      <c r="G163" s="26"/>
      <c r="H163" s="233"/>
      <c r="I163" s="233"/>
      <c r="J163" s="110"/>
      <c r="K163" s="238"/>
      <c r="L163" s="238"/>
      <c r="M163" s="26"/>
      <c r="N163" s="26"/>
      <c r="O163" s="26"/>
      <c r="P163" s="89"/>
    </row>
    <row r="164" spans="2:16" ht="15.75" thickBot="1" x14ac:dyDescent="0.3">
      <c r="B164" s="13" t="s">
        <v>40</v>
      </c>
      <c r="C164" s="156">
        <v>0</v>
      </c>
      <c r="D164" s="155"/>
      <c r="F164" s="523"/>
      <c r="G164" s="32"/>
      <c r="H164" s="239"/>
      <c r="I164" s="239"/>
      <c r="J164" s="212">
        <f>IF(C164-H164-I164&lt;C164,C164-H164-I164,C164)</f>
        <v>0</v>
      </c>
      <c r="K164" s="240"/>
      <c r="L164" s="240"/>
      <c r="M164" s="32"/>
      <c r="N164" s="32"/>
      <c r="O164" s="32"/>
      <c r="P164" s="93"/>
    </row>
    <row r="165" spans="2:16" s="1" customFormat="1" ht="15.75" thickBot="1" x14ac:dyDescent="0.3">
      <c r="D165" s="569"/>
      <c r="H165" s="564"/>
      <c r="I165" s="564"/>
      <c r="J165" s="564"/>
      <c r="K165" s="564"/>
      <c r="L165" s="564"/>
    </row>
    <row r="166" spans="2:16" s="1" customFormat="1" x14ac:dyDescent="0.25">
      <c r="B166" s="407" t="str">
        <f>N_1!B198</f>
        <v>Kraftwerk 9</v>
      </c>
      <c r="C166" s="113">
        <f>SUM(C168,C172,C174,C176,C178)-C182</f>
        <v>0</v>
      </c>
      <c r="D166" s="8"/>
      <c r="F166" s="528"/>
      <c r="G166" s="535"/>
      <c r="H166" s="348"/>
      <c r="I166" s="348"/>
      <c r="J166" s="534">
        <f>SUM(J168:J182)</f>
        <v>0</v>
      </c>
      <c r="K166" s="536">
        <f>J166</f>
        <v>0</v>
      </c>
      <c r="L166" s="537">
        <f>K166-C166</f>
        <v>0</v>
      </c>
      <c r="M166" s="535"/>
      <c r="N166" s="535"/>
      <c r="O166" s="535"/>
      <c r="P166" s="533"/>
    </row>
    <row r="167" spans="2:16" x14ac:dyDescent="0.25">
      <c r="B167" s="9" t="s">
        <v>4</v>
      </c>
      <c r="C167" s="411">
        <f>N_1!C199</f>
        <v>0</v>
      </c>
      <c r="D167" s="148"/>
      <c r="F167" s="520"/>
      <c r="G167" s="26"/>
      <c r="H167" s="233"/>
      <c r="I167" s="233"/>
      <c r="J167" s="225"/>
      <c r="K167" s="234"/>
      <c r="L167" s="234"/>
      <c r="M167" s="26"/>
      <c r="N167" s="26"/>
      <c r="O167" s="26"/>
      <c r="P167" s="89"/>
    </row>
    <row r="168" spans="2:16" x14ac:dyDescent="0.25">
      <c r="B168" s="11" t="s">
        <v>2</v>
      </c>
      <c r="C168" s="188">
        <v>0</v>
      </c>
      <c r="D168" s="149"/>
      <c r="F168" s="520"/>
      <c r="G168" s="26"/>
      <c r="H168" s="233"/>
      <c r="I168" s="233"/>
      <c r="J168" s="228">
        <f>IF(C168-H168-I168&lt;C168,C168-H168-I168,C168)</f>
        <v>0</v>
      </c>
      <c r="K168" s="234"/>
      <c r="L168" s="234"/>
      <c r="M168" s="26"/>
      <c r="N168" s="26"/>
      <c r="O168" s="26"/>
      <c r="P168" s="89"/>
    </row>
    <row r="169" spans="2:16" x14ac:dyDescent="0.25">
      <c r="B169" s="11" t="s">
        <v>92</v>
      </c>
      <c r="C169" s="132">
        <v>0</v>
      </c>
      <c r="D169" s="149"/>
      <c r="F169" s="522"/>
      <c r="G169" s="36"/>
      <c r="H169" s="227"/>
      <c r="I169" s="227"/>
      <c r="J169" s="120"/>
      <c r="K169" s="235"/>
      <c r="L169" s="235"/>
      <c r="M169" s="36"/>
      <c r="N169" s="36"/>
      <c r="O169" s="36"/>
      <c r="P169" s="92"/>
    </row>
    <row r="170" spans="2:16" x14ac:dyDescent="0.25">
      <c r="B170" s="11" t="s">
        <v>93</v>
      </c>
      <c r="C170" s="254">
        <v>0</v>
      </c>
      <c r="D170" s="149"/>
      <c r="F170" s="522"/>
      <c r="G170" s="36"/>
      <c r="H170" s="227"/>
      <c r="I170" s="227"/>
      <c r="J170" s="120"/>
      <c r="K170" s="235"/>
      <c r="L170" s="235"/>
      <c r="M170" s="36"/>
      <c r="N170" s="36"/>
      <c r="O170" s="36"/>
      <c r="P170" s="92"/>
    </row>
    <row r="171" spans="2:16" x14ac:dyDescent="0.25">
      <c r="B171" s="11"/>
      <c r="C171" s="408"/>
      <c r="D171" s="409"/>
      <c r="F171" s="522"/>
      <c r="G171" s="36"/>
      <c r="H171" s="227"/>
      <c r="I171" s="227"/>
      <c r="J171" s="120"/>
      <c r="K171" s="235"/>
      <c r="L171" s="235"/>
      <c r="M171" s="36"/>
      <c r="N171" s="36"/>
      <c r="O171" s="36"/>
      <c r="P171" s="92"/>
    </row>
    <row r="172" spans="2:16" x14ac:dyDescent="0.25">
      <c r="B172" s="9" t="s">
        <v>10</v>
      </c>
      <c r="C172" s="110">
        <f>N_4!E359</f>
        <v>0</v>
      </c>
      <c r="D172" s="151"/>
      <c r="E172" s="509"/>
      <c r="F172" s="526"/>
      <c r="G172" s="203"/>
      <c r="H172" s="130"/>
      <c r="I172" s="130"/>
      <c r="J172" s="110">
        <f>IF(C172-H172-I172&lt;C172,C172-H172-I172,C172)</f>
        <v>0</v>
      </c>
      <c r="K172" s="238"/>
      <c r="L172" s="238"/>
      <c r="M172" s="203"/>
      <c r="N172" s="203"/>
      <c r="O172" s="203"/>
      <c r="P172" s="123"/>
    </row>
    <row r="173" spans="2:16" x14ac:dyDescent="0.25">
      <c r="B173" s="9"/>
      <c r="C173" s="346"/>
      <c r="D173" s="151"/>
      <c r="E173" s="510"/>
      <c r="F173" s="525"/>
      <c r="G173" s="246"/>
      <c r="H173" s="130"/>
      <c r="I173" s="130"/>
      <c r="J173" s="130"/>
      <c r="K173" s="238"/>
      <c r="L173" s="238"/>
      <c r="M173" s="203"/>
      <c r="N173" s="203"/>
      <c r="O173" s="203"/>
      <c r="P173" s="123"/>
    </row>
    <row r="174" spans="2:16" x14ac:dyDescent="0.25">
      <c r="B174" s="9" t="s">
        <v>6</v>
      </c>
      <c r="C174" s="110">
        <f>N_3!B358-N_3!C358</f>
        <v>0</v>
      </c>
      <c r="D174" s="151"/>
      <c r="E174" s="509"/>
      <c r="F174" s="526"/>
      <c r="G174" s="203"/>
      <c r="H174" s="130"/>
      <c r="I174" s="130"/>
      <c r="J174" s="110">
        <f>IF(C174-H174-I174&lt;C174,C174-H174-I174,C174)</f>
        <v>0</v>
      </c>
      <c r="K174" s="238"/>
      <c r="L174" s="238"/>
      <c r="M174" s="203"/>
      <c r="N174" s="203"/>
      <c r="O174" s="203"/>
      <c r="P174" s="123"/>
    </row>
    <row r="175" spans="2:16" x14ac:dyDescent="0.25">
      <c r="B175" s="9"/>
      <c r="C175" s="110"/>
      <c r="D175" s="151"/>
      <c r="E175" s="509"/>
      <c r="F175" s="526"/>
      <c r="G175" s="203"/>
      <c r="H175" s="130"/>
      <c r="I175" s="130"/>
      <c r="J175" s="110"/>
      <c r="K175" s="238"/>
      <c r="L175" s="238"/>
      <c r="M175" s="203"/>
      <c r="N175" s="203"/>
      <c r="O175" s="203"/>
      <c r="P175" s="123"/>
    </row>
    <row r="176" spans="2:16" x14ac:dyDescent="0.25">
      <c r="B176" s="11" t="s">
        <v>218</v>
      </c>
      <c r="C176" s="132">
        <v>0</v>
      </c>
      <c r="D176" s="148"/>
      <c r="F176" s="520"/>
      <c r="G176" s="26"/>
      <c r="H176" s="233"/>
      <c r="I176" s="233"/>
      <c r="J176" s="110">
        <f>IF(C176-H176-I176&lt;C176,C176-H176-I176,C176)</f>
        <v>0</v>
      </c>
      <c r="K176" s="238"/>
      <c r="L176" s="238"/>
      <c r="M176" s="26"/>
      <c r="N176" s="26"/>
      <c r="O176" s="26"/>
      <c r="P176" s="89"/>
    </row>
    <row r="177" spans="2:16" x14ac:dyDescent="0.25">
      <c r="B177" s="11"/>
      <c r="C177" s="346"/>
      <c r="D177" s="12"/>
      <c r="F177" s="520"/>
      <c r="G177" s="26"/>
      <c r="H177" s="233"/>
      <c r="I177" s="233"/>
      <c r="J177" s="233"/>
      <c r="K177" s="238"/>
      <c r="L177" s="238"/>
      <c r="M177" s="26"/>
      <c r="N177" s="26"/>
      <c r="O177" s="26"/>
      <c r="P177" s="89"/>
    </row>
    <row r="178" spans="2:16" x14ac:dyDescent="0.25">
      <c r="B178" s="11" t="s">
        <v>30</v>
      </c>
      <c r="C178" s="188">
        <v>0</v>
      </c>
      <c r="D178" s="148"/>
      <c r="F178" s="522"/>
      <c r="G178" s="29"/>
      <c r="H178" s="117"/>
      <c r="I178" s="117"/>
      <c r="J178" s="120">
        <f>IF(C178-H178-I178&lt;C178,C178-H178-I178,C178)</f>
        <v>0</v>
      </c>
      <c r="K178" s="235"/>
      <c r="L178" s="235"/>
      <c r="M178" s="29"/>
      <c r="N178" s="29"/>
      <c r="O178" s="29"/>
      <c r="P178" s="92"/>
    </row>
    <row r="179" spans="2:16" x14ac:dyDescent="0.25">
      <c r="B179" s="11" t="s">
        <v>92</v>
      </c>
      <c r="C179" s="132">
        <v>0</v>
      </c>
      <c r="D179" s="148"/>
      <c r="F179" s="522"/>
      <c r="G179" s="29"/>
      <c r="H179" s="117"/>
      <c r="I179" s="117"/>
      <c r="J179" s="120"/>
      <c r="K179" s="235"/>
      <c r="L179" s="235"/>
      <c r="M179" s="29"/>
      <c r="N179" s="29"/>
      <c r="O179" s="29"/>
      <c r="P179" s="92"/>
    </row>
    <row r="180" spans="2:16" x14ac:dyDescent="0.25">
      <c r="B180" s="11" t="s">
        <v>93</v>
      </c>
      <c r="C180" s="254">
        <v>0</v>
      </c>
      <c r="D180" s="148"/>
      <c r="F180" s="522"/>
      <c r="G180" s="29"/>
      <c r="H180" s="117"/>
      <c r="I180" s="117"/>
      <c r="J180" s="120"/>
      <c r="K180" s="235"/>
      <c r="L180" s="235"/>
      <c r="M180" s="29"/>
      <c r="N180" s="29"/>
      <c r="O180" s="29"/>
      <c r="P180" s="92"/>
    </row>
    <row r="181" spans="2:16" x14ac:dyDescent="0.25">
      <c r="B181" s="11"/>
      <c r="C181" s="346"/>
      <c r="D181" s="12"/>
      <c r="F181" s="520"/>
      <c r="G181" s="29"/>
      <c r="H181" s="117"/>
      <c r="I181" s="117"/>
      <c r="J181" s="120"/>
      <c r="K181" s="235"/>
      <c r="L181" s="235"/>
      <c r="M181" s="29"/>
      <c r="N181" s="29"/>
      <c r="O181" s="29"/>
      <c r="P181" s="92"/>
    </row>
    <row r="182" spans="2:16" ht="15.75" thickBot="1" x14ac:dyDescent="0.3">
      <c r="B182" s="13" t="s">
        <v>40</v>
      </c>
      <c r="C182" s="156">
        <v>0</v>
      </c>
      <c r="D182" s="155"/>
      <c r="F182" s="523"/>
      <c r="G182" s="32"/>
      <c r="H182" s="239"/>
      <c r="I182" s="239"/>
      <c r="J182" s="212">
        <f>IF(C182-H182-I182&lt;C182,C182-H182-I182,C182)</f>
        <v>0</v>
      </c>
      <c r="K182" s="240"/>
      <c r="L182" s="240"/>
      <c r="M182" s="32"/>
      <c r="N182" s="32"/>
      <c r="O182" s="32"/>
      <c r="P182" s="93"/>
    </row>
    <row r="183" spans="2:16" s="1" customFormat="1" ht="15.75" thickBot="1" x14ac:dyDescent="0.3">
      <c r="B183" s="449"/>
      <c r="C183" s="560"/>
      <c r="D183" s="560"/>
      <c r="F183" s="560"/>
      <c r="G183" s="560"/>
      <c r="H183" s="561"/>
      <c r="I183" s="561"/>
      <c r="J183" s="561"/>
      <c r="K183" s="563"/>
      <c r="L183" s="563"/>
      <c r="M183" s="560"/>
      <c r="N183" s="560"/>
      <c r="O183" s="560"/>
      <c r="P183" s="560"/>
    </row>
    <row r="184" spans="2:16" s="1" customFormat="1" x14ac:dyDescent="0.25">
      <c r="B184" s="407" t="str">
        <f>N_1!B220</f>
        <v>Kraftwerk 10</v>
      </c>
      <c r="C184" s="113">
        <f>SUM(C186,C190,C192,C194,C196)-C200</f>
        <v>0</v>
      </c>
      <c r="D184" s="8"/>
      <c r="F184" s="528"/>
      <c r="G184" s="535"/>
      <c r="H184" s="348"/>
      <c r="I184" s="348"/>
      <c r="J184" s="534">
        <f>SUM(J186:J200)</f>
        <v>0</v>
      </c>
      <c r="K184" s="536">
        <f>J184</f>
        <v>0</v>
      </c>
      <c r="L184" s="537">
        <f>K184-C184</f>
        <v>0</v>
      </c>
      <c r="M184" s="535"/>
      <c r="N184" s="535"/>
      <c r="O184" s="535"/>
      <c r="P184" s="533"/>
    </row>
    <row r="185" spans="2:16" x14ac:dyDescent="0.25">
      <c r="B185" s="9" t="s">
        <v>4</v>
      </c>
      <c r="C185" s="411">
        <f>N_1!C221</f>
        <v>0</v>
      </c>
      <c r="D185" s="148"/>
      <c r="F185" s="520"/>
      <c r="G185" s="26"/>
      <c r="H185" s="233"/>
      <c r="I185" s="233"/>
      <c r="J185" s="225"/>
      <c r="K185" s="234"/>
      <c r="L185" s="234"/>
      <c r="M185" s="26"/>
      <c r="N185" s="26"/>
      <c r="O185" s="26"/>
      <c r="P185" s="89"/>
    </row>
    <row r="186" spans="2:16" x14ac:dyDescent="0.25">
      <c r="B186" s="11" t="s">
        <v>2</v>
      </c>
      <c r="C186" s="188">
        <v>0</v>
      </c>
      <c r="D186" s="149"/>
      <c r="F186" s="520"/>
      <c r="G186" s="26"/>
      <c r="H186" s="233"/>
      <c r="I186" s="233"/>
      <c r="J186" s="228">
        <f>IF(C186-H186-I186&lt;C186,C186-H186-I186,C186)</f>
        <v>0</v>
      </c>
      <c r="K186" s="234"/>
      <c r="L186" s="234"/>
      <c r="M186" s="26"/>
      <c r="N186" s="26"/>
      <c r="O186" s="26"/>
      <c r="P186" s="89"/>
    </row>
    <row r="187" spans="2:16" x14ac:dyDescent="0.25">
      <c r="B187" s="11" t="s">
        <v>92</v>
      </c>
      <c r="C187" s="132">
        <v>0</v>
      </c>
      <c r="D187" s="149"/>
      <c r="F187" s="522"/>
      <c r="G187" s="36"/>
      <c r="H187" s="227"/>
      <c r="I187" s="227"/>
      <c r="J187" s="120"/>
      <c r="K187" s="235"/>
      <c r="L187" s="235"/>
      <c r="M187" s="36"/>
      <c r="N187" s="36"/>
      <c r="O187" s="36"/>
      <c r="P187" s="92"/>
    </row>
    <row r="188" spans="2:16" x14ac:dyDescent="0.25">
      <c r="B188" s="11" t="s">
        <v>93</v>
      </c>
      <c r="C188" s="254">
        <v>0</v>
      </c>
      <c r="D188" s="149"/>
      <c r="F188" s="522"/>
      <c r="G188" s="36"/>
      <c r="H188" s="227"/>
      <c r="I188" s="227"/>
      <c r="J188" s="120"/>
      <c r="K188" s="235"/>
      <c r="L188" s="235"/>
      <c r="M188" s="36"/>
      <c r="N188" s="36"/>
      <c r="O188" s="36"/>
      <c r="P188" s="92"/>
    </row>
    <row r="189" spans="2:16" x14ac:dyDescent="0.25">
      <c r="B189" s="11"/>
      <c r="C189" s="408"/>
      <c r="D189" s="409"/>
      <c r="F189" s="522"/>
      <c r="G189" s="36"/>
      <c r="H189" s="227"/>
      <c r="I189" s="227"/>
      <c r="J189" s="120"/>
      <c r="K189" s="235"/>
      <c r="L189" s="235"/>
      <c r="M189" s="36"/>
      <c r="N189" s="36"/>
      <c r="O189" s="36"/>
      <c r="P189" s="92"/>
    </row>
    <row r="190" spans="2:16" x14ac:dyDescent="0.25">
      <c r="B190" s="9" t="s">
        <v>10</v>
      </c>
      <c r="C190" s="110">
        <f>N_4!E403</f>
        <v>0</v>
      </c>
      <c r="D190" s="151"/>
      <c r="E190" s="509"/>
      <c r="F190" s="526"/>
      <c r="G190" s="203"/>
      <c r="H190" s="130"/>
      <c r="I190" s="130"/>
      <c r="J190" s="110">
        <f>IF(C190-H190-I190&lt;C190,C190-H190-I190,C190)</f>
        <v>0</v>
      </c>
      <c r="K190" s="238"/>
      <c r="L190" s="238"/>
      <c r="M190" s="203"/>
      <c r="N190" s="203"/>
      <c r="O190" s="203"/>
      <c r="P190" s="123"/>
    </row>
    <row r="191" spans="2:16" x14ac:dyDescent="0.25">
      <c r="B191" s="9"/>
      <c r="C191" s="346"/>
      <c r="D191" s="151"/>
      <c r="E191" s="510"/>
      <c r="F191" s="525"/>
      <c r="G191" s="246"/>
      <c r="H191" s="130"/>
      <c r="I191" s="130"/>
      <c r="J191" s="130"/>
      <c r="K191" s="238"/>
      <c r="L191" s="238"/>
      <c r="M191" s="203"/>
      <c r="N191" s="203"/>
      <c r="O191" s="203"/>
      <c r="P191" s="123"/>
    </row>
    <row r="192" spans="2:16" x14ac:dyDescent="0.25">
      <c r="B192" s="9" t="s">
        <v>6</v>
      </c>
      <c r="C192" s="110">
        <f>N_3!B402-N_3!C402</f>
        <v>0</v>
      </c>
      <c r="D192" s="151"/>
      <c r="E192" s="509"/>
      <c r="F192" s="526"/>
      <c r="G192" s="203"/>
      <c r="H192" s="130"/>
      <c r="I192" s="130"/>
      <c r="J192" s="110">
        <f>IF(C192-H192-I192&lt;C192,C192-H192-I192,C192)</f>
        <v>0</v>
      </c>
      <c r="K192" s="238"/>
      <c r="L192" s="238"/>
      <c r="M192" s="203"/>
      <c r="N192" s="203"/>
      <c r="O192" s="203"/>
      <c r="P192" s="123"/>
    </row>
    <row r="193" spans="2:16" x14ac:dyDescent="0.25">
      <c r="B193" s="9"/>
      <c r="C193" s="110"/>
      <c r="D193" s="151"/>
      <c r="E193" s="509"/>
      <c r="F193" s="526"/>
      <c r="G193" s="203"/>
      <c r="H193" s="130"/>
      <c r="I193" s="130"/>
      <c r="J193" s="110"/>
      <c r="K193" s="238"/>
      <c r="L193" s="238"/>
      <c r="M193" s="203"/>
      <c r="N193" s="203"/>
      <c r="O193" s="203"/>
      <c r="P193" s="123"/>
    </row>
    <row r="194" spans="2:16" x14ac:dyDescent="0.25">
      <c r="B194" s="11" t="s">
        <v>218</v>
      </c>
      <c r="C194" s="132">
        <v>0</v>
      </c>
      <c r="D194" s="148"/>
      <c r="F194" s="520"/>
      <c r="G194" s="26"/>
      <c r="H194" s="233"/>
      <c r="I194" s="233"/>
      <c r="J194" s="110">
        <f>IF(C194-H194-I194&lt;C194,C194-H194-I194,C194)</f>
        <v>0</v>
      </c>
      <c r="K194" s="238"/>
      <c r="L194" s="238"/>
      <c r="M194" s="26"/>
      <c r="N194" s="26"/>
      <c r="O194" s="26"/>
      <c r="P194" s="89"/>
    </row>
    <row r="195" spans="2:16" x14ac:dyDescent="0.25">
      <c r="B195" s="11"/>
      <c r="C195" s="346"/>
      <c r="D195" s="12"/>
      <c r="F195" s="520"/>
      <c r="G195" s="29"/>
      <c r="H195" s="117"/>
      <c r="I195" s="117"/>
      <c r="J195" s="227"/>
      <c r="K195" s="235"/>
      <c r="L195" s="235"/>
      <c r="M195" s="29"/>
      <c r="N195" s="29"/>
      <c r="O195" s="29"/>
      <c r="P195" s="92"/>
    </row>
    <row r="196" spans="2:16" x14ac:dyDescent="0.25">
      <c r="B196" s="11" t="s">
        <v>30</v>
      </c>
      <c r="C196" s="188">
        <v>0</v>
      </c>
      <c r="D196" s="148"/>
      <c r="F196" s="520"/>
      <c r="G196" s="29"/>
      <c r="H196" s="117"/>
      <c r="I196" s="117"/>
      <c r="J196" s="120">
        <f>IF(C196-H196-I196&lt;C196,C196-H196-I196,C196)</f>
        <v>0</v>
      </c>
      <c r="K196" s="235"/>
      <c r="L196" s="235"/>
      <c r="M196" s="29"/>
      <c r="N196" s="29"/>
      <c r="O196" s="29"/>
      <c r="P196" s="92"/>
    </row>
    <row r="197" spans="2:16" x14ac:dyDescent="0.25">
      <c r="B197" s="11" t="s">
        <v>92</v>
      </c>
      <c r="C197" s="132">
        <v>0</v>
      </c>
      <c r="D197" s="148"/>
      <c r="F197" s="520"/>
      <c r="G197" s="29"/>
      <c r="H197" s="117"/>
      <c r="I197" s="117"/>
      <c r="J197" s="120"/>
      <c r="K197" s="235"/>
      <c r="L197" s="235"/>
      <c r="M197" s="29"/>
      <c r="N197" s="29"/>
      <c r="O197" s="29"/>
      <c r="P197" s="92"/>
    </row>
    <row r="198" spans="2:16" x14ac:dyDescent="0.25">
      <c r="B198" s="11" t="s">
        <v>93</v>
      </c>
      <c r="C198" s="254">
        <v>0</v>
      </c>
      <c r="D198" s="148"/>
      <c r="F198" s="520"/>
      <c r="G198" s="29"/>
      <c r="H198" s="117"/>
      <c r="I198" s="117"/>
      <c r="J198" s="120"/>
      <c r="K198" s="235"/>
      <c r="L198" s="235"/>
      <c r="M198" s="29"/>
      <c r="N198" s="29"/>
      <c r="O198" s="29"/>
      <c r="P198" s="92"/>
    </row>
    <row r="199" spans="2:16" x14ac:dyDescent="0.25">
      <c r="B199" s="11"/>
      <c r="C199" s="346"/>
      <c r="D199" s="12"/>
      <c r="F199" s="520"/>
      <c r="G199" s="29"/>
      <c r="H199" s="117"/>
      <c r="I199" s="117"/>
      <c r="J199" s="120"/>
      <c r="K199" s="235"/>
      <c r="L199" s="235"/>
      <c r="M199" s="29"/>
      <c r="N199" s="29"/>
      <c r="O199" s="29"/>
      <c r="P199" s="92"/>
    </row>
    <row r="200" spans="2:16" ht="15.75" thickBot="1" x14ac:dyDescent="0.3">
      <c r="B200" s="13" t="s">
        <v>40</v>
      </c>
      <c r="C200" s="156">
        <v>0</v>
      </c>
      <c r="D200" s="155"/>
      <c r="F200" s="523"/>
      <c r="G200" s="32"/>
      <c r="H200" s="239"/>
      <c r="I200" s="239"/>
      <c r="J200" s="212">
        <f>IF(C200-H200-I200&lt;C200,C200-H200-I200,C200)</f>
        <v>0</v>
      </c>
      <c r="K200" s="240"/>
      <c r="L200" s="240"/>
      <c r="M200" s="32"/>
      <c r="N200" s="32"/>
      <c r="O200" s="32"/>
      <c r="P200" s="93"/>
    </row>
    <row r="201" spans="2:16" s="1" customFormat="1" ht="15.75" thickBot="1" x14ac:dyDescent="0.3">
      <c r="D201" s="569"/>
    </row>
    <row r="202" spans="2:16" s="1" customFormat="1" ht="18.75" x14ac:dyDescent="0.3">
      <c r="B202" s="48" t="s">
        <v>7</v>
      </c>
      <c r="C202" s="107">
        <f>SUM(C204:C205)</f>
        <v>0</v>
      </c>
      <c r="D202" s="49"/>
    </row>
    <row r="203" spans="2:16" x14ac:dyDescent="0.25">
      <c r="B203" s="50" t="s">
        <v>4</v>
      </c>
      <c r="C203" s="5">
        <f>SUM(C208,C213,C218,C223,C228,C233,C238,C243,C248,C253)</f>
        <v>0</v>
      </c>
      <c r="D203" s="6"/>
    </row>
    <row r="204" spans="2:16" x14ac:dyDescent="0.25">
      <c r="B204" s="4" t="s">
        <v>2</v>
      </c>
      <c r="C204" s="96">
        <f>SUM(C209,C214,C219,C224,C229,C234,C239,C244,C249,C254)</f>
        <v>0</v>
      </c>
      <c r="D204" s="6"/>
    </row>
    <row r="205" spans="2:16" ht="15.75" thickBot="1" x14ac:dyDescent="0.3">
      <c r="B205" s="514" t="s">
        <v>6</v>
      </c>
      <c r="C205" s="402">
        <f>SUM(C210,C215,C220,C225,C230,C235,C240,C245,C250,C255,)</f>
        <v>0</v>
      </c>
      <c r="D205" s="209"/>
    </row>
    <row r="206" spans="2:16" ht="15.75" thickBot="1" x14ac:dyDescent="0.3">
      <c r="B206" s="505"/>
      <c r="C206" s="44"/>
      <c r="D206" s="45"/>
    </row>
    <row r="207" spans="2:16" x14ac:dyDescent="0.25">
      <c r="B207" s="400" t="str">
        <f>N_1!B247</f>
        <v xml:space="preserve">Kraftwerk 1 </v>
      </c>
      <c r="C207" s="107">
        <f>SUM(C209+C210)</f>
        <v>0</v>
      </c>
      <c r="D207" s="159"/>
    </row>
    <row r="208" spans="2:16" x14ac:dyDescent="0.25">
      <c r="B208" s="87" t="s">
        <v>4</v>
      </c>
      <c r="C208" s="410">
        <f>N_1!C248</f>
        <v>0</v>
      </c>
      <c r="D208" s="152"/>
    </row>
    <row r="209" spans="2:4" x14ac:dyDescent="0.25">
      <c r="B209" s="87" t="s">
        <v>8</v>
      </c>
      <c r="C209" s="188">
        <v>0</v>
      </c>
      <c r="D209" s="152"/>
    </row>
    <row r="210" spans="2:4" ht="15.75" thickBot="1" x14ac:dyDescent="0.3">
      <c r="B210" s="401" t="s">
        <v>6</v>
      </c>
      <c r="C210" s="402">
        <f>N_3!B448-N_3!C448</f>
        <v>0</v>
      </c>
      <c r="D210" s="403"/>
    </row>
    <row r="211" spans="2:4" ht="15.75" thickBot="1" x14ac:dyDescent="0.3">
      <c r="B211" s="69"/>
      <c r="C211" s="86"/>
      <c r="D211" s="24"/>
    </row>
    <row r="212" spans="2:4" x14ac:dyDescent="0.25">
      <c r="B212" s="400" t="str">
        <f>N_1!B254</f>
        <v>Kraftwerk 2</v>
      </c>
      <c r="C212" s="107">
        <f>SUM(C214+C215)</f>
        <v>0</v>
      </c>
      <c r="D212" s="159"/>
    </row>
    <row r="213" spans="2:4" x14ac:dyDescent="0.25">
      <c r="B213" s="87" t="s">
        <v>4</v>
      </c>
      <c r="C213" s="410">
        <f>N_1!C255</f>
        <v>0</v>
      </c>
      <c r="D213" s="152"/>
    </row>
    <row r="214" spans="2:4" x14ac:dyDescent="0.25">
      <c r="B214" s="87" t="s">
        <v>8</v>
      </c>
      <c r="C214" s="188">
        <v>0</v>
      </c>
      <c r="D214" s="152"/>
    </row>
    <row r="215" spans="2:4" ht="15.75" thickBot="1" x14ac:dyDescent="0.3">
      <c r="B215" s="401" t="s">
        <v>6</v>
      </c>
      <c r="C215" s="402">
        <f>N_3!B492-N_3!C492</f>
        <v>0</v>
      </c>
      <c r="D215" s="403"/>
    </row>
    <row r="216" spans="2:4" ht="15.75" thickBot="1" x14ac:dyDescent="0.3">
      <c r="B216" s="69"/>
      <c r="C216" s="70"/>
      <c r="D216" s="24"/>
    </row>
    <row r="217" spans="2:4" x14ac:dyDescent="0.25">
      <c r="B217" s="400" t="str">
        <f>N_1!B261</f>
        <v>Kraftwerk 3</v>
      </c>
      <c r="C217" s="107">
        <f>SUM(C219+C220)</f>
        <v>0</v>
      </c>
      <c r="D217" s="159"/>
    </row>
    <row r="218" spans="2:4" x14ac:dyDescent="0.25">
      <c r="B218" s="87" t="s">
        <v>4</v>
      </c>
      <c r="C218" s="410">
        <f>N_1!C262</f>
        <v>0</v>
      </c>
      <c r="D218" s="152"/>
    </row>
    <row r="219" spans="2:4" x14ac:dyDescent="0.25">
      <c r="B219" s="87" t="s">
        <v>8</v>
      </c>
      <c r="C219" s="188">
        <v>0</v>
      </c>
      <c r="D219" s="152"/>
    </row>
    <row r="220" spans="2:4" ht="15.75" thickBot="1" x14ac:dyDescent="0.3">
      <c r="B220" s="401" t="s">
        <v>6</v>
      </c>
      <c r="C220" s="402">
        <f>N_3!B536-N_3!C536</f>
        <v>0</v>
      </c>
      <c r="D220" s="403"/>
    </row>
    <row r="221" spans="2:4" ht="15.75" thickBot="1" x14ac:dyDescent="0.3">
      <c r="B221" s="69"/>
      <c r="C221" s="70"/>
      <c r="D221" s="24"/>
    </row>
    <row r="222" spans="2:4" x14ac:dyDescent="0.25">
      <c r="B222" s="400" t="str">
        <f>N_1!B268</f>
        <v xml:space="preserve">Kraftwerk 4 </v>
      </c>
      <c r="C222" s="107">
        <f>SUM(C224+C225)</f>
        <v>0</v>
      </c>
      <c r="D222" s="159"/>
    </row>
    <row r="223" spans="2:4" x14ac:dyDescent="0.25">
      <c r="B223" s="87" t="s">
        <v>4</v>
      </c>
      <c r="C223" s="410">
        <f>N_1!C269</f>
        <v>0</v>
      </c>
      <c r="D223" s="152"/>
    </row>
    <row r="224" spans="2:4" x14ac:dyDescent="0.25">
      <c r="B224" s="87" t="s">
        <v>8</v>
      </c>
      <c r="C224" s="188">
        <v>0</v>
      </c>
      <c r="D224" s="152"/>
    </row>
    <row r="225" spans="2:4" ht="15.75" thickBot="1" x14ac:dyDescent="0.3">
      <c r="B225" s="401" t="s">
        <v>6</v>
      </c>
      <c r="C225" s="402">
        <f>N_3!B580-N_3!C580</f>
        <v>0</v>
      </c>
      <c r="D225" s="403"/>
    </row>
    <row r="226" spans="2:4" ht="15.75" thickBot="1" x14ac:dyDescent="0.3">
      <c r="B226" s="69"/>
      <c r="C226" s="70"/>
      <c r="D226" s="71"/>
    </row>
    <row r="227" spans="2:4" x14ac:dyDescent="0.25">
      <c r="B227" s="400" t="str">
        <f>N_1!B275</f>
        <v>Kraftwerk 5</v>
      </c>
      <c r="C227" s="107">
        <f>SUM(C229+C230)</f>
        <v>0</v>
      </c>
      <c r="D227" s="159"/>
    </row>
    <row r="228" spans="2:4" x14ac:dyDescent="0.25">
      <c r="B228" s="87" t="s">
        <v>4</v>
      </c>
      <c r="C228" s="410">
        <f>N_1!C276</f>
        <v>0</v>
      </c>
      <c r="D228" s="152"/>
    </row>
    <row r="229" spans="2:4" x14ac:dyDescent="0.25">
      <c r="B229" s="87" t="s">
        <v>8</v>
      </c>
      <c r="C229" s="188">
        <v>0</v>
      </c>
      <c r="D229" s="152"/>
    </row>
    <row r="230" spans="2:4" ht="15.75" thickBot="1" x14ac:dyDescent="0.3">
      <c r="B230" s="401" t="s">
        <v>6</v>
      </c>
      <c r="C230" s="402">
        <f>N_3!B624-N_3!C624</f>
        <v>0</v>
      </c>
      <c r="D230" s="403"/>
    </row>
    <row r="231" spans="2:4" ht="15.75" thickBot="1" x14ac:dyDescent="0.3">
      <c r="B231" s="69"/>
      <c r="C231" s="72"/>
      <c r="D231" s="24"/>
    </row>
    <row r="232" spans="2:4" x14ac:dyDescent="0.25">
      <c r="B232" s="400" t="str">
        <f>N_1!B282</f>
        <v>Kraftwerk 6</v>
      </c>
      <c r="C232" s="107">
        <f>SUM(C234+C235)</f>
        <v>0</v>
      </c>
      <c r="D232" s="159"/>
    </row>
    <row r="233" spans="2:4" x14ac:dyDescent="0.25">
      <c r="B233" s="87" t="s">
        <v>4</v>
      </c>
      <c r="C233" s="410">
        <f>N_1!C283</f>
        <v>0</v>
      </c>
      <c r="D233" s="152"/>
    </row>
    <row r="234" spans="2:4" x14ac:dyDescent="0.25">
      <c r="B234" s="87" t="s">
        <v>8</v>
      </c>
      <c r="C234" s="188">
        <v>0</v>
      </c>
      <c r="D234" s="152"/>
    </row>
    <row r="235" spans="2:4" ht="15.75" thickBot="1" x14ac:dyDescent="0.3">
      <c r="B235" s="401" t="s">
        <v>6</v>
      </c>
      <c r="C235" s="402">
        <f>N_3!B668-N_3!C668</f>
        <v>0</v>
      </c>
      <c r="D235" s="403"/>
    </row>
    <row r="236" spans="2:4" ht="15.75" thickBot="1" x14ac:dyDescent="0.3">
      <c r="B236" s="73"/>
      <c r="C236" s="72"/>
      <c r="D236" s="71"/>
    </row>
    <row r="237" spans="2:4" x14ac:dyDescent="0.25">
      <c r="B237" s="400" t="str">
        <f>N_1!B289</f>
        <v>Kraftwerk 7</v>
      </c>
      <c r="C237" s="107">
        <f>SUM(C239+C240)</f>
        <v>0</v>
      </c>
      <c r="D237" s="159"/>
    </row>
    <row r="238" spans="2:4" x14ac:dyDescent="0.25">
      <c r="B238" s="87" t="s">
        <v>4</v>
      </c>
      <c r="C238" s="410">
        <f>N_1!C290</f>
        <v>0</v>
      </c>
      <c r="D238" s="152"/>
    </row>
    <row r="239" spans="2:4" x14ac:dyDescent="0.25">
      <c r="B239" s="87" t="s">
        <v>8</v>
      </c>
      <c r="C239" s="188">
        <v>0</v>
      </c>
      <c r="D239" s="152"/>
    </row>
    <row r="240" spans="2:4" ht="15.75" thickBot="1" x14ac:dyDescent="0.3">
      <c r="B240" s="401" t="s">
        <v>6</v>
      </c>
      <c r="C240" s="402">
        <f>N_3!B712-N_3!C712</f>
        <v>0</v>
      </c>
      <c r="D240" s="403"/>
    </row>
    <row r="241" spans="2:4" ht="15.75" thickBot="1" x14ac:dyDescent="0.3">
      <c r="B241" s="73"/>
      <c r="C241" s="72"/>
      <c r="D241" s="71"/>
    </row>
    <row r="242" spans="2:4" x14ac:dyDescent="0.25">
      <c r="B242" s="400" t="str">
        <f>N_1!B296</f>
        <v>Kraftwerk 8</v>
      </c>
      <c r="C242" s="107">
        <f>SUM(C244+C245)</f>
        <v>0</v>
      </c>
      <c r="D242" s="159"/>
    </row>
    <row r="243" spans="2:4" x14ac:dyDescent="0.25">
      <c r="B243" s="87" t="s">
        <v>4</v>
      </c>
      <c r="C243" s="410">
        <f>N_1!C297</f>
        <v>0</v>
      </c>
      <c r="D243" s="152"/>
    </row>
    <row r="244" spans="2:4" x14ac:dyDescent="0.25">
      <c r="B244" s="87" t="s">
        <v>8</v>
      </c>
      <c r="C244" s="188">
        <v>0</v>
      </c>
      <c r="D244" s="152"/>
    </row>
    <row r="245" spans="2:4" ht="15.75" thickBot="1" x14ac:dyDescent="0.3">
      <c r="B245" s="401" t="s">
        <v>6</v>
      </c>
      <c r="C245" s="402">
        <f>N_3!B756-N_3!C756</f>
        <v>0</v>
      </c>
      <c r="D245" s="403"/>
    </row>
    <row r="246" spans="2:4" ht="15.75" thickBot="1" x14ac:dyDescent="0.3">
      <c r="B246" s="73"/>
      <c r="C246" s="72"/>
      <c r="D246" s="71"/>
    </row>
    <row r="247" spans="2:4" x14ac:dyDescent="0.25">
      <c r="B247" s="400" t="str">
        <f>N_1!B303</f>
        <v>Kraftwerk 9</v>
      </c>
      <c r="C247" s="107">
        <f>SUM(C249+C250)</f>
        <v>0</v>
      </c>
      <c r="D247" s="159"/>
    </row>
    <row r="248" spans="2:4" x14ac:dyDescent="0.25">
      <c r="B248" s="87" t="s">
        <v>4</v>
      </c>
      <c r="C248" s="410">
        <f>N_1!C304</f>
        <v>0</v>
      </c>
      <c r="D248" s="152"/>
    </row>
    <row r="249" spans="2:4" x14ac:dyDescent="0.25">
      <c r="B249" s="87" t="s">
        <v>8</v>
      </c>
      <c r="C249" s="188">
        <v>0</v>
      </c>
      <c r="D249" s="152"/>
    </row>
    <row r="250" spans="2:4" ht="15.75" thickBot="1" x14ac:dyDescent="0.3">
      <c r="B250" s="401" t="s">
        <v>6</v>
      </c>
      <c r="C250" s="402">
        <f>N_3!B800-N_3!C800</f>
        <v>0</v>
      </c>
      <c r="D250" s="403"/>
    </row>
    <row r="251" spans="2:4" ht="15.75" thickBot="1" x14ac:dyDescent="0.3">
      <c r="B251" s="69"/>
      <c r="C251" s="70"/>
      <c r="D251" s="24"/>
    </row>
    <row r="252" spans="2:4" x14ac:dyDescent="0.25">
      <c r="B252" s="400" t="str">
        <f>N_1!B310</f>
        <v>Kraftwerk 10</v>
      </c>
      <c r="C252" s="107">
        <f>SUM(C254+C255)</f>
        <v>0</v>
      </c>
      <c r="D252" s="159"/>
    </row>
    <row r="253" spans="2:4" x14ac:dyDescent="0.25">
      <c r="B253" s="87" t="s">
        <v>4</v>
      </c>
      <c r="C253" s="410">
        <f>N_1!C311</f>
        <v>0</v>
      </c>
      <c r="D253" s="152"/>
    </row>
    <row r="254" spans="2:4" x14ac:dyDescent="0.25">
      <c r="B254" s="87" t="s">
        <v>8</v>
      </c>
      <c r="C254" s="188">
        <v>0</v>
      </c>
      <c r="D254" s="152"/>
    </row>
    <row r="255" spans="2:4" ht="15.75" thickBot="1" x14ac:dyDescent="0.3">
      <c r="B255" s="401" t="s">
        <v>6</v>
      </c>
      <c r="C255" s="402">
        <f>N_3!B844-N_3!C844</f>
        <v>0</v>
      </c>
      <c r="D255" s="403"/>
    </row>
  </sheetData>
  <sheetProtection algorithmName="SHA-512" hashValue="31YjvbA6Vqb9v7jlbDbNS4DkaG5tG6w2tqC9AVw5+whEGG9KbUJ9D/YGbg/3hKPwDtfs9lI5E9gpa96YiaXzsw==" saltValue="hfLIef6CRCQ6lzaDBtKuow==" spinCount="100000" sheet="1" selectLockedCells="1"/>
  <protectedRanges>
    <protectedRange sqref="D1:F2 D111:F111 D147:F147 D129:F129 D165:F165 D112:D114 D130:D132 D148:D150 D166:D168 D110 D128 D146 D164 B11:C12 A2:C10 K15:K20 A100:A114 A118:A150 A154:A186 B110:C114 B128:C132 B146:C150 B164:C168 A115:D117 A151:D153 A79:D99 B100:D109 B118:D127 B133:D145 B154:D163 B169:D186 A1 C1 B13:D78 D3:D12 A187:D1048576 E201:F1048576 A11:A78" name="Bereich2"/>
    <protectedRange sqref="B1" name="Bereich2_1"/>
  </protectedRanges>
  <dataValidations count="4">
    <dataValidation type="decimal" allowBlank="1" showInputMessage="1" showErrorMessage="1" errorTitle="Ungültige Eingabe" error="Bitte geben Sie MW zwischen 0 und 1500 ein" sqref="C208 C213 C218 C223 C228 C233 C238 C243 C248 C253" xr:uid="{00000000-0002-0000-0300-000000000000}">
      <formula1>0</formula1>
      <formula2>7000</formula2>
    </dataValidation>
    <dataValidation type="decimal" errorStyle="information" allowBlank="1" showInputMessage="1" showErrorMessage="1" errorTitle="Ungültige Eingabe" error="Bitte geben Sie hier die Leistungskosten ein" sqref="C209 C214 C219 C224 C229 C234 C239 C244 C249 C254" xr:uid="{00000000-0002-0000-0300-000001000000}">
      <formula1>0</formula1>
      <formula2>25000000</formula2>
    </dataValidation>
    <dataValidation type="decimal" errorStyle="warning" allowBlank="1" showInputMessage="1" showErrorMessage="1" errorTitle="Ungültiges Datenformat" error="Bitte geben Sie hier die entstandenen Arbeitskosten ein." sqref="C211" xr:uid="{00000000-0002-0000-0300-000002000000}">
      <formula1>0</formula1>
      <formula2>1000000</formula2>
    </dataValidation>
    <dataValidation allowBlank="1" showInputMessage="1" sqref="D171 D27 D45 D63 D81 D99 D117 D135 D153 D189" xr:uid="{00000000-0002-0000-0300-000003000000}"/>
  </dataValidations>
  <pageMargins left="0.7" right="0.7" top="0.75" bottom="0.75" header="0.3" footer="0.3"/>
  <pageSetup paperSize="9" scale="53" orientation="landscape" r:id="rId1"/>
  <headerFooter>
    <oddFooter>&amp;A&amp;RSeite &amp;P</oddFooter>
  </headerFooter>
  <extLst>
    <ext xmlns:x14="http://schemas.microsoft.com/office/spreadsheetml/2009/9/main" uri="{CCE6A557-97BC-4b89-ADB6-D9C93CAAB3DF}">
      <x14:dataValidations xmlns:xm="http://schemas.microsoft.com/office/excel/2006/main" count="1">
        <x14:dataValidation type="list" allowBlank="1" showInputMessage="1" xr:uid="{00000000-0002-0000-0300-000004000000}">
          <x14:formula1>
            <xm:f>'+'!$B$3:$B$4</xm:f>
          </x14:formula1>
          <xm:sqref>D168:D170 D24:D26 D42:D44 D60:D62 D78:D80 D96:D98 D114:D116 D132:D134 D150:D152 D186:D188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tabColor theme="3" tint="0.79998168889431442"/>
  </sheetPr>
  <dimension ref="A1:H885"/>
  <sheetViews>
    <sheetView zoomScale="85" zoomScaleNormal="85" workbookViewId="0">
      <pane ySplit="1" topLeftCell="A2" activePane="bottomLeft" state="frozen"/>
      <selection pane="bottomLeft" activeCell="A8" sqref="A8"/>
    </sheetView>
  </sheetViews>
  <sheetFormatPr baseColWidth="10" defaultRowHeight="15" x14ac:dyDescent="0.25"/>
  <cols>
    <col min="1" max="1" width="57.85546875" style="2" bestFit="1" customWidth="1"/>
    <col min="2" max="2" width="15.140625" style="2" bestFit="1" customWidth="1"/>
    <col min="3" max="3" width="13" style="2" customWidth="1"/>
    <col min="4" max="4" width="39" style="2" bestFit="1" customWidth="1"/>
    <col min="5" max="5" width="31.28515625" style="2" bestFit="1" customWidth="1"/>
    <col min="6" max="6" width="48.28515625" style="2" bestFit="1" customWidth="1"/>
    <col min="7" max="7" width="37.7109375" style="2" customWidth="1"/>
    <col min="8" max="8" width="22.85546875" style="2" hidden="1" customWidth="1"/>
    <col min="9" max="16384" width="11.42578125" style="2"/>
  </cols>
  <sheetData>
    <row r="1" spans="1:8" ht="23.25" x14ac:dyDescent="0.35">
      <c r="A1" s="500" t="s">
        <v>265</v>
      </c>
    </row>
    <row r="2" spans="1:8" ht="15.75" thickBot="1" x14ac:dyDescent="0.3"/>
    <row r="3" spans="1:8" ht="19.5" thickBot="1" x14ac:dyDescent="0.35">
      <c r="A3" s="336" t="s">
        <v>9</v>
      </c>
      <c r="B3" s="336"/>
      <c r="C3" s="336"/>
      <c r="D3" s="336"/>
      <c r="E3" s="336"/>
      <c r="F3" s="336"/>
      <c r="G3" s="336"/>
      <c r="H3" s="337"/>
    </row>
    <row r="4" spans="1:8" ht="15.75" thickBot="1" x14ac:dyDescent="0.3"/>
    <row r="5" spans="1:8" x14ac:dyDescent="0.25">
      <c r="A5" s="119" t="str">
        <f>N_2!B22</f>
        <v>Kraftwerk 1</v>
      </c>
      <c r="B5" s="145" t="s">
        <v>84</v>
      </c>
      <c r="C5" s="145" t="s">
        <v>85</v>
      </c>
      <c r="D5" s="146" t="s">
        <v>95</v>
      </c>
      <c r="E5" s="146" t="s">
        <v>97</v>
      </c>
      <c r="F5" s="146" t="s">
        <v>88</v>
      </c>
      <c r="G5" s="146" t="s">
        <v>3</v>
      </c>
      <c r="H5" s="146"/>
    </row>
    <row r="6" spans="1:8" x14ac:dyDescent="0.25">
      <c r="A6" s="84" t="str">
        <f>N_2!B30</f>
        <v>Arbeitskosten</v>
      </c>
      <c r="B6" s="110">
        <f>SUM(B7:B47)</f>
        <v>0</v>
      </c>
      <c r="C6" s="199">
        <f>SUM(C7:C47)</f>
        <v>0</v>
      </c>
      <c r="D6" s="130">
        <f>SUM(D8:D47)</f>
        <v>0</v>
      </c>
      <c r="E6" s="200">
        <f>SUM(E8:E47)</f>
        <v>0</v>
      </c>
      <c r="F6" s="200"/>
      <c r="G6" s="201"/>
      <c r="H6" s="201"/>
    </row>
    <row r="7" spans="1:8" x14ac:dyDescent="0.25">
      <c r="A7" s="74"/>
      <c r="B7" s="203"/>
      <c r="C7" s="203"/>
      <c r="D7" s="122"/>
      <c r="E7" s="122"/>
      <c r="F7" s="202"/>
      <c r="G7" s="202"/>
      <c r="H7" s="202"/>
    </row>
    <row r="8" spans="1:8" x14ac:dyDescent="0.25">
      <c r="A8" s="262" t="s">
        <v>86</v>
      </c>
      <c r="B8" s="132"/>
      <c r="C8" s="254"/>
      <c r="D8" s="132"/>
      <c r="E8" s="254"/>
      <c r="F8" s="269"/>
      <c r="G8" s="269"/>
      <c r="H8" s="263"/>
    </row>
    <row r="9" spans="1:8" x14ac:dyDescent="0.25">
      <c r="A9" s="262" t="s">
        <v>86</v>
      </c>
      <c r="B9" s="132"/>
      <c r="C9" s="254"/>
      <c r="D9" s="132"/>
      <c r="E9" s="254"/>
      <c r="F9" s="269"/>
      <c r="G9" s="269"/>
      <c r="H9" s="263"/>
    </row>
    <row r="10" spans="1:8" x14ac:dyDescent="0.25">
      <c r="A10" s="262" t="s">
        <v>86</v>
      </c>
      <c r="B10" s="132"/>
      <c r="C10" s="254"/>
      <c r="D10" s="132"/>
      <c r="E10" s="254"/>
      <c r="F10" s="269"/>
      <c r="G10" s="269"/>
      <c r="H10" s="263"/>
    </row>
    <row r="11" spans="1:8" x14ac:dyDescent="0.25">
      <c r="A11" s="262" t="s">
        <v>86</v>
      </c>
      <c r="B11" s="132"/>
      <c r="C11" s="254"/>
      <c r="D11" s="132"/>
      <c r="E11" s="254"/>
      <c r="F11" s="269"/>
      <c r="G11" s="269"/>
      <c r="H11" s="263"/>
    </row>
    <row r="12" spans="1:8" x14ac:dyDescent="0.25">
      <c r="A12" s="262" t="s">
        <v>86</v>
      </c>
      <c r="B12" s="132"/>
      <c r="C12" s="254"/>
      <c r="D12" s="132"/>
      <c r="E12" s="254"/>
      <c r="F12" s="269"/>
      <c r="G12" s="269"/>
      <c r="H12" s="263"/>
    </row>
    <row r="13" spans="1:8" x14ac:dyDescent="0.25">
      <c r="A13" s="262" t="s">
        <v>86</v>
      </c>
      <c r="B13" s="132"/>
      <c r="C13" s="254"/>
      <c r="D13" s="132"/>
      <c r="E13" s="254"/>
      <c r="F13" s="269"/>
      <c r="G13" s="269"/>
      <c r="H13" s="263"/>
    </row>
    <row r="14" spans="1:8" x14ac:dyDescent="0.25">
      <c r="A14" s="262" t="s">
        <v>86</v>
      </c>
      <c r="B14" s="132"/>
      <c r="C14" s="254"/>
      <c r="D14" s="132"/>
      <c r="E14" s="254"/>
      <c r="F14" s="269"/>
      <c r="G14" s="269"/>
      <c r="H14" s="263"/>
    </row>
    <row r="15" spans="1:8" x14ac:dyDescent="0.25">
      <c r="A15" s="262" t="s">
        <v>86</v>
      </c>
      <c r="B15" s="132"/>
      <c r="C15" s="254"/>
      <c r="D15" s="132"/>
      <c r="E15" s="254"/>
      <c r="F15" s="269"/>
      <c r="G15" s="269"/>
      <c r="H15" s="263"/>
    </row>
    <row r="16" spans="1:8" x14ac:dyDescent="0.25">
      <c r="A16" s="262" t="s">
        <v>86</v>
      </c>
      <c r="B16" s="132"/>
      <c r="C16" s="254"/>
      <c r="D16" s="132"/>
      <c r="E16" s="254"/>
      <c r="F16" s="269"/>
      <c r="G16" s="269"/>
      <c r="H16" s="263"/>
    </row>
    <row r="17" spans="1:8" x14ac:dyDescent="0.25">
      <c r="A17" s="262" t="s">
        <v>86</v>
      </c>
      <c r="B17" s="132"/>
      <c r="C17" s="254"/>
      <c r="D17" s="132"/>
      <c r="E17" s="254"/>
      <c r="F17" s="269"/>
      <c r="G17" s="269"/>
      <c r="H17" s="263"/>
    </row>
    <row r="18" spans="1:8" x14ac:dyDescent="0.25">
      <c r="A18" s="262" t="s">
        <v>86</v>
      </c>
      <c r="B18" s="132"/>
      <c r="C18" s="254"/>
      <c r="D18" s="132"/>
      <c r="E18" s="254"/>
      <c r="F18" s="269"/>
      <c r="G18" s="269"/>
      <c r="H18" s="263"/>
    </row>
    <row r="19" spans="1:8" x14ac:dyDescent="0.25">
      <c r="A19" s="262" t="s">
        <v>86</v>
      </c>
      <c r="B19" s="132"/>
      <c r="C19" s="254"/>
      <c r="D19" s="132"/>
      <c r="E19" s="254"/>
      <c r="F19" s="269"/>
      <c r="G19" s="269"/>
      <c r="H19" s="263"/>
    </row>
    <row r="20" spans="1:8" x14ac:dyDescent="0.25">
      <c r="A20" s="262" t="s">
        <v>86</v>
      </c>
      <c r="B20" s="132"/>
      <c r="C20" s="254"/>
      <c r="D20" s="132"/>
      <c r="E20" s="254"/>
      <c r="F20" s="269"/>
      <c r="G20" s="269"/>
      <c r="H20" s="263"/>
    </row>
    <row r="21" spans="1:8" x14ac:dyDescent="0.25">
      <c r="A21" s="262" t="s">
        <v>86</v>
      </c>
      <c r="B21" s="132"/>
      <c r="C21" s="254"/>
      <c r="D21" s="132"/>
      <c r="E21" s="254"/>
      <c r="F21" s="269"/>
      <c r="G21" s="269"/>
      <c r="H21" s="263"/>
    </row>
    <row r="22" spans="1:8" x14ac:dyDescent="0.25">
      <c r="A22" s="262" t="s">
        <v>86</v>
      </c>
      <c r="B22" s="132"/>
      <c r="C22" s="254"/>
      <c r="D22" s="132"/>
      <c r="E22" s="254"/>
      <c r="F22" s="269"/>
      <c r="G22" s="269"/>
      <c r="H22" s="263"/>
    </row>
    <row r="23" spans="1:8" x14ac:dyDescent="0.25">
      <c r="A23" s="262" t="s">
        <v>86</v>
      </c>
      <c r="B23" s="132"/>
      <c r="C23" s="254"/>
      <c r="D23" s="132"/>
      <c r="E23" s="254"/>
      <c r="F23" s="269"/>
      <c r="G23" s="269"/>
      <c r="H23" s="263"/>
    </row>
    <row r="24" spans="1:8" x14ac:dyDescent="0.25">
      <c r="A24" s="262" t="s">
        <v>86</v>
      </c>
      <c r="B24" s="132"/>
      <c r="C24" s="254"/>
      <c r="D24" s="132"/>
      <c r="E24" s="254"/>
      <c r="F24" s="269"/>
      <c r="G24" s="269"/>
      <c r="H24" s="263"/>
    </row>
    <row r="25" spans="1:8" x14ac:dyDescent="0.25">
      <c r="A25" s="262" t="s">
        <v>86</v>
      </c>
      <c r="B25" s="132"/>
      <c r="C25" s="254"/>
      <c r="D25" s="132"/>
      <c r="E25" s="254"/>
      <c r="F25" s="269"/>
      <c r="G25" s="269"/>
      <c r="H25" s="263"/>
    </row>
    <row r="26" spans="1:8" x14ac:dyDescent="0.25">
      <c r="A26" s="262" t="s">
        <v>86</v>
      </c>
      <c r="B26" s="132"/>
      <c r="C26" s="254"/>
      <c r="D26" s="132"/>
      <c r="E26" s="254"/>
      <c r="F26" s="269"/>
      <c r="G26" s="269"/>
      <c r="H26" s="263"/>
    </row>
    <row r="27" spans="1:8" x14ac:dyDescent="0.25">
      <c r="A27" s="262" t="s">
        <v>86</v>
      </c>
      <c r="B27" s="132"/>
      <c r="C27" s="254"/>
      <c r="D27" s="132"/>
      <c r="E27" s="254"/>
      <c r="F27" s="269"/>
      <c r="G27" s="269"/>
      <c r="H27" s="263"/>
    </row>
    <row r="28" spans="1:8" x14ac:dyDescent="0.25">
      <c r="A28" s="262" t="s">
        <v>86</v>
      </c>
      <c r="B28" s="132"/>
      <c r="C28" s="254"/>
      <c r="D28" s="132"/>
      <c r="E28" s="254"/>
      <c r="F28" s="269"/>
      <c r="G28" s="269"/>
      <c r="H28" s="263"/>
    </row>
    <row r="29" spans="1:8" x14ac:dyDescent="0.25">
      <c r="A29" s="262" t="s">
        <v>86</v>
      </c>
      <c r="B29" s="132"/>
      <c r="C29" s="254"/>
      <c r="D29" s="132"/>
      <c r="E29" s="254"/>
      <c r="F29" s="269"/>
      <c r="G29" s="269"/>
      <c r="H29" s="263"/>
    </row>
    <row r="30" spans="1:8" x14ac:dyDescent="0.25">
      <c r="A30" s="262" t="s">
        <v>86</v>
      </c>
      <c r="B30" s="132"/>
      <c r="C30" s="254"/>
      <c r="D30" s="132"/>
      <c r="E30" s="254"/>
      <c r="F30" s="269"/>
      <c r="G30" s="269"/>
      <c r="H30" s="263"/>
    </row>
    <row r="31" spans="1:8" x14ac:dyDescent="0.25">
      <c r="A31" s="262" t="s">
        <v>86</v>
      </c>
      <c r="B31" s="132"/>
      <c r="C31" s="254"/>
      <c r="D31" s="132"/>
      <c r="E31" s="254"/>
      <c r="F31" s="269"/>
      <c r="G31" s="269"/>
      <c r="H31" s="263"/>
    </row>
    <row r="32" spans="1:8" x14ac:dyDescent="0.25">
      <c r="A32" s="262" t="s">
        <v>86</v>
      </c>
      <c r="B32" s="132"/>
      <c r="C32" s="254"/>
      <c r="D32" s="132"/>
      <c r="E32" s="254"/>
      <c r="F32" s="269"/>
      <c r="G32" s="269"/>
      <c r="H32" s="263"/>
    </row>
    <row r="33" spans="1:8" x14ac:dyDescent="0.25">
      <c r="A33" s="262" t="s">
        <v>86</v>
      </c>
      <c r="B33" s="132"/>
      <c r="C33" s="254"/>
      <c r="D33" s="132"/>
      <c r="E33" s="254"/>
      <c r="F33" s="269"/>
      <c r="G33" s="269"/>
      <c r="H33" s="263"/>
    </row>
    <row r="34" spans="1:8" x14ac:dyDescent="0.25">
      <c r="A34" s="262" t="s">
        <v>86</v>
      </c>
      <c r="B34" s="132"/>
      <c r="C34" s="254"/>
      <c r="D34" s="132"/>
      <c r="E34" s="254"/>
      <c r="F34" s="269"/>
      <c r="G34" s="269"/>
      <c r="H34" s="263"/>
    </row>
    <row r="35" spans="1:8" x14ac:dyDescent="0.25">
      <c r="A35" s="262" t="s">
        <v>86</v>
      </c>
      <c r="B35" s="132"/>
      <c r="C35" s="254"/>
      <c r="D35" s="132"/>
      <c r="E35" s="254"/>
      <c r="F35" s="269"/>
      <c r="G35" s="269"/>
      <c r="H35" s="263"/>
    </row>
    <row r="36" spans="1:8" x14ac:dyDescent="0.25">
      <c r="A36" s="262" t="s">
        <v>86</v>
      </c>
      <c r="B36" s="132"/>
      <c r="C36" s="254"/>
      <c r="D36" s="132"/>
      <c r="E36" s="254"/>
      <c r="F36" s="269"/>
      <c r="G36" s="269"/>
      <c r="H36" s="263"/>
    </row>
    <row r="37" spans="1:8" x14ac:dyDescent="0.25">
      <c r="A37" s="262" t="s">
        <v>86</v>
      </c>
      <c r="B37" s="132"/>
      <c r="C37" s="254"/>
      <c r="D37" s="132"/>
      <c r="E37" s="254"/>
      <c r="F37" s="269"/>
      <c r="G37" s="269"/>
      <c r="H37" s="263"/>
    </row>
    <row r="38" spans="1:8" x14ac:dyDescent="0.25">
      <c r="A38" s="262" t="s">
        <v>86</v>
      </c>
      <c r="B38" s="132"/>
      <c r="C38" s="254"/>
      <c r="D38" s="132"/>
      <c r="E38" s="254"/>
      <c r="F38" s="269"/>
      <c r="G38" s="269"/>
      <c r="H38" s="263"/>
    </row>
    <row r="39" spans="1:8" x14ac:dyDescent="0.25">
      <c r="A39" s="262" t="s">
        <v>86</v>
      </c>
      <c r="B39" s="132"/>
      <c r="C39" s="254"/>
      <c r="D39" s="132"/>
      <c r="E39" s="254"/>
      <c r="F39" s="269"/>
      <c r="G39" s="269"/>
      <c r="H39" s="263"/>
    </row>
    <row r="40" spans="1:8" x14ac:dyDescent="0.25">
      <c r="A40" s="262" t="s">
        <v>86</v>
      </c>
      <c r="B40" s="132"/>
      <c r="C40" s="254"/>
      <c r="D40" s="132"/>
      <c r="E40" s="254"/>
      <c r="F40" s="269"/>
      <c r="G40" s="269"/>
      <c r="H40" s="263"/>
    </row>
    <row r="41" spans="1:8" x14ac:dyDescent="0.25">
      <c r="A41" s="262" t="s">
        <v>86</v>
      </c>
      <c r="B41" s="132"/>
      <c r="C41" s="254"/>
      <c r="D41" s="132"/>
      <c r="E41" s="254"/>
      <c r="F41" s="269"/>
      <c r="G41" s="269"/>
      <c r="H41" s="263"/>
    </row>
    <row r="42" spans="1:8" x14ac:dyDescent="0.25">
      <c r="A42" s="262" t="s">
        <v>86</v>
      </c>
      <c r="B42" s="132"/>
      <c r="C42" s="254"/>
      <c r="D42" s="132"/>
      <c r="E42" s="254"/>
      <c r="F42" s="269"/>
      <c r="G42" s="269"/>
      <c r="H42" s="263"/>
    </row>
    <row r="43" spans="1:8" x14ac:dyDescent="0.25">
      <c r="A43" s="262" t="s">
        <v>86</v>
      </c>
      <c r="B43" s="132"/>
      <c r="C43" s="254"/>
      <c r="D43" s="132"/>
      <c r="E43" s="254"/>
      <c r="F43" s="269"/>
      <c r="G43" s="269"/>
      <c r="H43" s="263"/>
    </row>
    <row r="44" spans="1:8" x14ac:dyDescent="0.25">
      <c r="A44" s="262" t="s">
        <v>86</v>
      </c>
      <c r="B44" s="132"/>
      <c r="C44" s="254"/>
      <c r="D44" s="132"/>
      <c r="E44" s="254"/>
      <c r="F44" s="269"/>
      <c r="G44" s="269"/>
      <c r="H44" s="263"/>
    </row>
    <row r="45" spans="1:8" x14ac:dyDescent="0.25">
      <c r="A45" s="262" t="s">
        <v>86</v>
      </c>
      <c r="B45" s="132"/>
      <c r="C45" s="254"/>
      <c r="D45" s="132"/>
      <c r="E45" s="254"/>
      <c r="F45" s="269"/>
      <c r="G45" s="269"/>
      <c r="H45" s="263"/>
    </row>
    <row r="46" spans="1:8" x14ac:dyDescent="0.25">
      <c r="A46" s="262" t="s">
        <v>86</v>
      </c>
      <c r="B46" s="132"/>
      <c r="C46" s="254"/>
      <c r="D46" s="132"/>
      <c r="E46" s="254"/>
      <c r="F46" s="269"/>
      <c r="G46" s="269"/>
      <c r="H46" s="263"/>
    </row>
    <row r="47" spans="1:8" ht="15.75" thickBot="1" x14ac:dyDescent="0.3">
      <c r="A47" s="265" t="s">
        <v>86</v>
      </c>
      <c r="B47" s="266"/>
      <c r="C47" s="156"/>
      <c r="D47" s="266"/>
      <c r="E47" s="156"/>
      <c r="F47" s="270"/>
      <c r="G47" s="270"/>
      <c r="H47" s="267"/>
    </row>
    <row r="48" spans="1:8" ht="15.75" thickBot="1" x14ac:dyDescent="0.3"/>
    <row r="49" spans="1:8" x14ac:dyDescent="0.25">
      <c r="A49" s="119" t="str">
        <f>N_2!B40</f>
        <v>Kraftwerk 2</v>
      </c>
      <c r="B49" s="145" t="s">
        <v>84</v>
      </c>
      <c r="C49" s="145" t="s">
        <v>85</v>
      </c>
      <c r="D49" s="146" t="s">
        <v>95</v>
      </c>
      <c r="E49" s="146" t="s">
        <v>97</v>
      </c>
      <c r="F49" s="146" t="s">
        <v>88</v>
      </c>
      <c r="G49" s="146" t="s">
        <v>3</v>
      </c>
      <c r="H49" s="146"/>
    </row>
    <row r="50" spans="1:8" x14ac:dyDescent="0.25">
      <c r="A50" s="84" t="str">
        <f>N_2!B48</f>
        <v>Arbeitskosten</v>
      </c>
      <c r="B50" s="110">
        <f>SUM(B51:B91)</f>
        <v>0</v>
      </c>
      <c r="C50" s="199">
        <f>SUM(C51:C91)</f>
        <v>0</v>
      </c>
      <c r="D50" s="130">
        <f>SUM(D52:D91)</f>
        <v>0</v>
      </c>
      <c r="E50" s="200">
        <f>SUM(E52:E91)</f>
        <v>0</v>
      </c>
      <c r="F50" s="200"/>
      <c r="G50" s="201"/>
      <c r="H50" s="201"/>
    </row>
    <row r="51" spans="1:8" x14ac:dyDescent="0.25">
      <c r="A51" s="74"/>
      <c r="B51" s="203"/>
      <c r="C51" s="203"/>
      <c r="D51" s="122"/>
      <c r="E51" s="122"/>
      <c r="F51" s="202"/>
      <c r="G51" s="202"/>
      <c r="H51" s="202"/>
    </row>
    <row r="52" spans="1:8" x14ac:dyDescent="0.25">
      <c r="A52" s="262" t="s">
        <v>86</v>
      </c>
      <c r="B52" s="132"/>
      <c r="C52" s="254"/>
      <c r="D52" s="132"/>
      <c r="E52" s="254"/>
      <c r="F52" s="269"/>
      <c r="G52" s="269"/>
      <c r="H52" s="254"/>
    </row>
    <row r="53" spans="1:8" x14ac:dyDescent="0.25">
      <c r="A53" s="262" t="s">
        <v>86</v>
      </c>
      <c r="B53" s="132"/>
      <c r="C53" s="254"/>
      <c r="D53" s="132"/>
      <c r="E53" s="254"/>
      <c r="F53" s="269"/>
      <c r="G53" s="269"/>
      <c r="H53" s="254"/>
    </row>
    <row r="54" spans="1:8" x14ac:dyDescent="0.25">
      <c r="A54" s="262" t="s">
        <v>86</v>
      </c>
      <c r="B54" s="132"/>
      <c r="C54" s="254"/>
      <c r="D54" s="132"/>
      <c r="E54" s="254"/>
      <c r="F54" s="269"/>
      <c r="G54" s="269"/>
      <c r="H54" s="254"/>
    </row>
    <row r="55" spans="1:8" x14ac:dyDescent="0.25">
      <c r="A55" s="262" t="s">
        <v>86</v>
      </c>
      <c r="B55" s="132"/>
      <c r="C55" s="254"/>
      <c r="D55" s="132"/>
      <c r="E55" s="254"/>
      <c r="F55" s="269"/>
      <c r="G55" s="269"/>
      <c r="H55" s="254"/>
    </row>
    <row r="56" spans="1:8" x14ac:dyDescent="0.25">
      <c r="A56" s="262" t="s">
        <v>86</v>
      </c>
      <c r="B56" s="132"/>
      <c r="C56" s="254"/>
      <c r="D56" s="132"/>
      <c r="E56" s="254"/>
      <c r="F56" s="269"/>
      <c r="G56" s="269"/>
      <c r="H56" s="254"/>
    </row>
    <row r="57" spans="1:8" x14ac:dyDescent="0.25">
      <c r="A57" s="262" t="s">
        <v>86</v>
      </c>
      <c r="B57" s="132"/>
      <c r="C57" s="254"/>
      <c r="D57" s="132"/>
      <c r="E57" s="254"/>
      <c r="F57" s="269"/>
      <c r="G57" s="269"/>
      <c r="H57" s="254"/>
    </row>
    <row r="58" spans="1:8" x14ac:dyDescent="0.25">
      <c r="A58" s="262" t="s">
        <v>86</v>
      </c>
      <c r="B58" s="132"/>
      <c r="C58" s="254"/>
      <c r="D58" s="132"/>
      <c r="E58" s="254"/>
      <c r="F58" s="269"/>
      <c r="G58" s="269"/>
      <c r="H58" s="254"/>
    </row>
    <row r="59" spans="1:8" x14ac:dyDescent="0.25">
      <c r="A59" s="262" t="s">
        <v>86</v>
      </c>
      <c r="B59" s="132"/>
      <c r="C59" s="254"/>
      <c r="D59" s="132"/>
      <c r="E59" s="254"/>
      <c r="F59" s="269"/>
      <c r="G59" s="269"/>
      <c r="H59" s="254"/>
    </row>
    <row r="60" spans="1:8" x14ac:dyDescent="0.25">
      <c r="A60" s="262" t="s">
        <v>86</v>
      </c>
      <c r="B60" s="132"/>
      <c r="C60" s="254"/>
      <c r="D60" s="132"/>
      <c r="E60" s="254"/>
      <c r="F60" s="269"/>
      <c r="G60" s="269"/>
      <c r="H60" s="254"/>
    </row>
    <row r="61" spans="1:8" x14ac:dyDescent="0.25">
      <c r="A61" s="262" t="s">
        <v>86</v>
      </c>
      <c r="B61" s="132"/>
      <c r="C61" s="254"/>
      <c r="D61" s="132"/>
      <c r="E61" s="254"/>
      <c r="F61" s="269"/>
      <c r="G61" s="269"/>
      <c r="H61" s="254"/>
    </row>
    <row r="62" spans="1:8" x14ac:dyDescent="0.25">
      <c r="A62" s="262" t="s">
        <v>86</v>
      </c>
      <c r="B62" s="132"/>
      <c r="C62" s="254"/>
      <c r="D62" s="132"/>
      <c r="E62" s="254"/>
      <c r="F62" s="269"/>
      <c r="G62" s="269"/>
      <c r="H62" s="254"/>
    </row>
    <row r="63" spans="1:8" x14ac:dyDescent="0.25">
      <c r="A63" s="262" t="s">
        <v>86</v>
      </c>
      <c r="B63" s="132"/>
      <c r="C63" s="254"/>
      <c r="D63" s="132"/>
      <c r="E63" s="254"/>
      <c r="F63" s="269"/>
      <c r="G63" s="269"/>
      <c r="H63" s="254"/>
    </row>
    <row r="64" spans="1:8" x14ac:dyDescent="0.25">
      <c r="A64" s="262" t="s">
        <v>86</v>
      </c>
      <c r="B64" s="132"/>
      <c r="C64" s="254"/>
      <c r="D64" s="132"/>
      <c r="E64" s="254"/>
      <c r="F64" s="269"/>
      <c r="G64" s="269"/>
      <c r="H64" s="254"/>
    </row>
    <row r="65" spans="1:8" x14ac:dyDescent="0.25">
      <c r="A65" s="262" t="s">
        <v>86</v>
      </c>
      <c r="B65" s="132"/>
      <c r="C65" s="254"/>
      <c r="D65" s="132"/>
      <c r="E65" s="254"/>
      <c r="F65" s="269"/>
      <c r="G65" s="269"/>
      <c r="H65" s="254"/>
    </row>
    <row r="66" spans="1:8" x14ac:dyDescent="0.25">
      <c r="A66" s="262" t="s">
        <v>86</v>
      </c>
      <c r="B66" s="132"/>
      <c r="C66" s="254"/>
      <c r="D66" s="132"/>
      <c r="E66" s="254"/>
      <c r="F66" s="269"/>
      <c r="G66" s="269"/>
      <c r="H66" s="254"/>
    </row>
    <row r="67" spans="1:8" x14ac:dyDescent="0.25">
      <c r="A67" s="262" t="s">
        <v>86</v>
      </c>
      <c r="B67" s="132"/>
      <c r="C67" s="254"/>
      <c r="D67" s="132"/>
      <c r="E67" s="254"/>
      <c r="F67" s="269"/>
      <c r="G67" s="269"/>
      <c r="H67" s="254"/>
    </row>
    <row r="68" spans="1:8" x14ac:dyDescent="0.25">
      <c r="A68" s="262" t="s">
        <v>86</v>
      </c>
      <c r="B68" s="132"/>
      <c r="C68" s="254"/>
      <c r="D68" s="132"/>
      <c r="E68" s="254"/>
      <c r="F68" s="269"/>
      <c r="G68" s="269"/>
      <c r="H68" s="254"/>
    </row>
    <row r="69" spans="1:8" x14ac:dyDescent="0.25">
      <c r="A69" s="262" t="s">
        <v>86</v>
      </c>
      <c r="B69" s="132"/>
      <c r="C69" s="254"/>
      <c r="D69" s="132"/>
      <c r="E69" s="254"/>
      <c r="F69" s="269"/>
      <c r="G69" s="269"/>
      <c r="H69" s="254"/>
    </row>
    <row r="70" spans="1:8" x14ac:dyDescent="0.25">
      <c r="A70" s="262" t="s">
        <v>86</v>
      </c>
      <c r="B70" s="132"/>
      <c r="C70" s="254"/>
      <c r="D70" s="132"/>
      <c r="E70" s="254"/>
      <c r="F70" s="269"/>
      <c r="G70" s="269"/>
      <c r="H70" s="254"/>
    </row>
    <row r="71" spans="1:8" x14ac:dyDescent="0.25">
      <c r="A71" s="262" t="s">
        <v>86</v>
      </c>
      <c r="B71" s="132"/>
      <c r="C71" s="254"/>
      <c r="D71" s="132"/>
      <c r="E71" s="254"/>
      <c r="F71" s="269"/>
      <c r="G71" s="269"/>
      <c r="H71" s="254"/>
    </row>
    <row r="72" spans="1:8" x14ac:dyDescent="0.25">
      <c r="A72" s="262" t="s">
        <v>86</v>
      </c>
      <c r="B72" s="132"/>
      <c r="C72" s="254"/>
      <c r="D72" s="132"/>
      <c r="E72" s="254"/>
      <c r="F72" s="269"/>
      <c r="G72" s="269"/>
      <c r="H72" s="254"/>
    </row>
    <row r="73" spans="1:8" x14ac:dyDescent="0.25">
      <c r="A73" s="262" t="s">
        <v>86</v>
      </c>
      <c r="B73" s="132"/>
      <c r="C73" s="254"/>
      <c r="D73" s="132"/>
      <c r="E73" s="254"/>
      <c r="F73" s="269"/>
      <c r="G73" s="269"/>
      <c r="H73" s="254"/>
    </row>
    <row r="74" spans="1:8" x14ac:dyDescent="0.25">
      <c r="A74" s="262" t="s">
        <v>86</v>
      </c>
      <c r="B74" s="132"/>
      <c r="C74" s="254"/>
      <c r="D74" s="132"/>
      <c r="E74" s="254"/>
      <c r="F74" s="269"/>
      <c r="G74" s="269"/>
      <c r="H74" s="254"/>
    </row>
    <row r="75" spans="1:8" x14ac:dyDescent="0.25">
      <c r="A75" s="262" t="s">
        <v>86</v>
      </c>
      <c r="B75" s="132"/>
      <c r="C75" s="254"/>
      <c r="D75" s="132"/>
      <c r="E75" s="254"/>
      <c r="F75" s="269"/>
      <c r="G75" s="269"/>
      <c r="H75" s="254"/>
    </row>
    <row r="76" spans="1:8" x14ac:dyDescent="0.25">
      <c r="A76" s="262" t="s">
        <v>86</v>
      </c>
      <c r="B76" s="132"/>
      <c r="C76" s="254"/>
      <c r="D76" s="132"/>
      <c r="E76" s="254"/>
      <c r="F76" s="269"/>
      <c r="G76" s="269"/>
      <c r="H76" s="254"/>
    </row>
    <row r="77" spans="1:8" x14ac:dyDescent="0.25">
      <c r="A77" s="262" t="s">
        <v>86</v>
      </c>
      <c r="B77" s="132"/>
      <c r="C77" s="254"/>
      <c r="D77" s="132"/>
      <c r="E77" s="254"/>
      <c r="F77" s="269"/>
      <c r="G77" s="269"/>
      <c r="H77" s="254"/>
    </row>
    <row r="78" spans="1:8" x14ac:dyDescent="0.25">
      <c r="A78" s="262" t="s">
        <v>86</v>
      </c>
      <c r="B78" s="132"/>
      <c r="C78" s="254"/>
      <c r="D78" s="132"/>
      <c r="E78" s="254"/>
      <c r="F78" s="269"/>
      <c r="G78" s="269"/>
      <c r="H78" s="254"/>
    </row>
    <row r="79" spans="1:8" x14ac:dyDescent="0.25">
      <c r="A79" s="262" t="s">
        <v>86</v>
      </c>
      <c r="B79" s="132"/>
      <c r="C79" s="254"/>
      <c r="D79" s="132"/>
      <c r="E79" s="254"/>
      <c r="F79" s="269"/>
      <c r="G79" s="269"/>
      <c r="H79" s="254"/>
    </row>
    <row r="80" spans="1:8" x14ac:dyDescent="0.25">
      <c r="A80" s="262" t="s">
        <v>86</v>
      </c>
      <c r="B80" s="132"/>
      <c r="C80" s="254"/>
      <c r="D80" s="132"/>
      <c r="E80" s="254"/>
      <c r="F80" s="269"/>
      <c r="G80" s="269"/>
      <c r="H80" s="254"/>
    </row>
    <row r="81" spans="1:8" x14ac:dyDescent="0.25">
      <c r="A81" s="262" t="s">
        <v>86</v>
      </c>
      <c r="B81" s="132"/>
      <c r="C81" s="254"/>
      <c r="D81" s="132"/>
      <c r="E81" s="254"/>
      <c r="F81" s="269"/>
      <c r="G81" s="269"/>
      <c r="H81" s="254"/>
    </row>
    <row r="82" spans="1:8" x14ac:dyDescent="0.25">
      <c r="A82" s="262" t="s">
        <v>86</v>
      </c>
      <c r="B82" s="132"/>
      <c r="C82" s="254"/>
      <c r="D82" s="132"/>
      <c r="E82" s="254"/>
      <c r="F82" s="269"/>
      <c r="G82" s="269"/>
      <c r="H82" s="254"/>
    </row>
    <row r="83" spans="1:8" x14ac:dyDescent="0.25">
      <c r="A83" s="262" t="s">
        <v>86</v>
      </c>
      <c r="B83" s="132"/>
      <c r="C83" s="254"/>
      <c r="D83" s="132"/>
      <c r="E83" s="254"/>
      <c r="F83" s="269"/>
      <c r="G83" s="269"/>
      <c r="H83" s="254"/>
    </row>
    <row r="84" spans="1:8" x14ac:dyDescent="0.25">
      <c r="A84" s="262" t="s">
        <v>86</v>
      </c>
      <c r="B84" s="132"/>
      <c r="C84" s="254"/>
      <c r="D84" s="132"/>
      <c r="E84" s="254"/>
      <c r="F84" s="269"/>
      <c r="G84" s="269"/>
      <c r="H84" s="254"/>
    </row>
    <row r="85" spans="1:8" x14ac:dyDescent="0.25">
      <c r="A85" s="262" t="s">
        <v>86</v>
      </c>
      <c r="B85" s="132"/>
      <c r="C85" s="254"/>
      <c r="D85" s="132"/>
      <c r="E85" s="254"/>
      <c r="F85" s="269"/>
      <c r="G85" s="269"/>
      <c r="H85" s="254"/>
    </row>
    <row r="86" spans="1:8" x14ac:dyDescent="0.25">
      <c r="A86" s="262" t="s">
        <v>86</v>
      </c>
      <c r="B86" s="132"/>
      <c r="C86" s="254"/>
      <c r="D86" s="132"/>
      <c r="E86" s="254"/>
      <c r="F86" s="269"/>
      <c r="G86" s="269"/>
      <c r="H86" s="254"/>
    </row>
    <row r="87" spans="1:8" x14ac:dyDescent="0.25">
      <c r="A87" s="262" t="s">
        <v>86</v>
      </c>
      <c r="B87" s="132"/>
      <c r="C87" s="254"/>
      <c r="D87" s="132"/>
      <c r="E87" s="254"/>
      <c r="F87" s="269"/>
      <c r="G87" s="269"/>
      <c r="H87" s="254"/>
    </row>
    <row r="88" spans="1:8" x14ac:dyDescent="0.25">
      <c r="A88" s="262" t="s">
        <v>86</v>
      </c>
      <c r="B88" s="132"/>
      <c r="C88" s="254"/>
      <c r="D88" s="132"/>
      <c r="E88" s="254"/>
      <c r="F88" s="269"/>
      <c r="G88" s="269"/>
      <c r="H88" s="254"/>
    </row>
    <row r="89" spans="1:8" x14ac:dyDescent="0.25">
      <c r="A89" s="262" t="s">
        <v>86</v>
      </c>
      <c r="B89" s="132"/>
      <c r="C89" s="254"/>
      <c r="D89" s="132"/>
      <c r="E89" s="254"/>
      <c r="F89" s="269"/>
      <c r="G89" s="269"/>
      <c r="H89" s="254"/>
    </row>
    <row r="90" spans="1:8" x14ac:dyDescent="0.25">
      <c r="A90" s="262" t="s">
        <v>86</v>
      </c>
      <c r="B90" s="132"/>
      <c r="C90" s="254"/>
      <c r="D90" s="132"/>
      <c r="E90" s="254"/>
      <c r="F90" s="269"/>
      <c r="G90" s="269"/>
      <c r="H90" s="254"/>
    </row>
    <row r="91" spans="1:8" ht="15.75" thickBot="1" x14ac:dyDescent="0.3">
      <c r="A91" s="265" t="s">
        <v>86</v>
      </c>
      <c r="B91" s="266"/>
      <c r="C91" s="156"/>
      <c r="D91" s="266"/>
      <c r="E91" s="156"/>
      <c r="F91" s="270"/>
      <c r="G91" s="270"/>
      <c r="H91" s="254"/>
    </row>
    <row r="92" spans="1:8" ht="15.75" thickBot="1" x14ac:dyDescent="0.3"/>
    <row r="93" spans="1:8" x14ac:dyDescent="0.25">
      <c r="A93" s="119" t="str">
        <f>N_2!B58</f>
        <v>Kraftwerk 3</v>
      </c>
      <c r="B93" s="145" t="s">
        <v>84</v>
      </c>
      <c r="C93" s="145" t="s">
        <v>85</v>
      </c>
      <c r="D93" s="146" t="s">
        <v>95</v>
      </c>
      <c r="E93" s="146" t="s">
        <v>97</v>
      </c>
      <c r="F93" s="146" t="s">
        <v>88</v>
      </c>
      <c r="G93" s="146" t="s">
        <v>3</v>
      </c>
      <c r="H93" s="146"/>
    </row>
    <row r="94" spans="1:8" x14ac:dyDescent="0.25">
      <c r="A94" s="84" t="str">
        <f>N_2!B66</f>
        <v>Arbeitskosten</v>
      </c>
      <c r="B94" s="110">
        <f>SUM(B95:B135)</f>
        <v>0</v>
      </c>
      <c r="C94" s="199">
        <f>SUM(C95:C135)</f>
        <v>0</v>
      </c>
      <c r="D94" s="130">
        <f>SUM(D96:D135)</f>
        <v>0</v>
      </c>
      <c r="E94" s="200">
        <f>SUM(E96:E135)</f>
        <v>0</v>
      </c>
      <c r="F94" s="200"/>
      <c r="G94" s="201"/>
      <c r="H94" s="201"/>
    </row>
    <row r="95" spans="1:8" x14ac:dyDescent="0.25">
      <c r="A95" s="74"/>
      <c r="B95" s="203"/>
      <c r="C95" s="203"/>
      <c r="D95" s="122"/>
      <c r="E95" s="122"/>
      <c r="F95" s="202"/>
      <c r="G95" s="202"/>
      <c r="H95" s="202"/>
    </row>
    <row r="96" spans="1:8" x14ac:dyDescent="0.25">
      <c r="A96" s="262" t="s">
        <v>86</v>
      </c>
      <c r="B96" s="132"/>
      <c r="C96" s="254"/>
      <c r="D96" s="132"/>
      <c r="E96" s="254"/>
      <c r="F96" s="269"/>
      <c r="G96" s="269"/>
      <c r="H96" s="254"/>
    </row>
    <row r="97" spans="1:8" x14ac:dyDescent="0.25">
      <c r="A97" s="262" t="s">
        <v>86</v>
      </c>
      <c r="B97" s="132"/>
      <c r="C97" s="254"/>
      <c r="D97" s="132"/>
      <c r="E97" s="254"/>
      <c r="F97" s="269"/>
      <c r="G97" s="269"/>
      <c r="H97" s="254"/>
    </row>
    <row r="98" spans="1:8" x14ac:dyDescent="0.25">
      <c r="A98" s="262" t="s">
        <v>86</v>
      </c>
      <c r="B98" s="132"/>
      <c r="C98" s="254"/>
      <c r="D98" s="132"/>
      <c r="E98" s="254"/>
      <c r="F98" s="269"/>
      <c r="G98" s="269"/>
      <c r="H98" s="254"/>
    </row>
    <row r="99" spans="1:8" x14ac:dyDescent="0.25">
      <c r="A99" s="262" t="s">
        <v>86</v>
      </c>
      <c r="B99" s="132"/>
      <c r="C99" s="254"/>
      <c r="D99" s="132"/>
      <c r="E99" s="254"/>
      <c r="F99" s="269"/>
      <c r="G99" s="269"/>
      <c r="H99" s="254"/>
    </row>
    <row r="100" spans="1:8" x14ac:dyDescent="0.25">
      <c r="A100" s="262" t="s">
        <v>86</v>
      </c>
      <c r="B100" s="132"/>
      <c r="C100" s="254"/>
      <c r="D100" s="132"/>
      <c r="E100" s="254"/>
      <c r="F100" s="269"/>
      <c r="G100" s="269"/>
      <c r="H100" s="254"/>
    </row>
    <row r="101" spans="1:8" x14ac:dyDescent="0.25">
      <c r="A101" s="262" t="s">
        <v>86</v>
      </c>
      <c r="B101" s="132"/>
      <c r="C101" s="254"/>
      <c r="D101" s="132"/>
      <c r="E101" s="254"/>
      <c r="F101" s="269"/>
      <c r="G101" s="269"/>
      <c r="H101" s="254"/>
    </row>
    <row r="102" spans="1:8" x14ac:dyDescent="0.25">
      <c r="A102" s="262" t="s">
        <v>86</v>
      </c>
      <c r="B102" s="132"/>
      <c r="C102" s="254"/>
      <c r="D102" s="132"/>
      <c r="E102" s="254"/>
      <c r="F102" s="269"/>
      <c r="G102" s="269"/>
      <c r="H102" s="254"/>
    </row>
    <row r="103" spans="1:8" x14ac:dyDescent="0.25">
      <c r="A103" s="262" t="s">
        <v>86</v>
      </c>
      <c r="B103" s="132"/>
      <c r="C103" s="254"/>
      <c r="D103" s="132"/>
      <c r="E103" s="254"/>
      <c r="F103" s="269"/>
      <c r="G103" s="269"/>
      <c r="H103" s="254"/>
    </row>
    <row r="104" spans="1:8" x14ac:dyDescent="0.25">
      <c r="A104" s="262" t="s">
        <v>86</v>
      </c>
      <c r="B104" s="132"/>
      <c r="C104" s="254"/>
      <c r="D104" s="132"/>
      <c r="E104" s="254"/>
      <c r="F104" s="269"/>
      <c r="G104" s="269"/>
      <c r="H104" s="254"/>
    </row>
    <row r="105" spans="1:8" x14ac:dyDescent="0.25">
      <c r="A105" s="262" t="s">
        <v>86</v>
      </c>
      <c r="B105" s="132"/>
      <c r="C105" s="254"/>
      <c r="D105" s="132"/>
      <c r="E105" s="254"/>
      <c r="F105" s="269"/>
      <c r="G105" s="269"/>
      <c r="H105" s="254"/>
    </row>
    <row r="106" spans="1:8" x14ac:dyDescent="0.25">
      <c r="A106" s="262" t="s">
        <v>86</v>
      </c>
      <c r="B106" s="132"/>
      <c r="C106" s="254"/>
      <c r="D106" s="132"/>
      <c r="E106" s="254"/>
      <c r="F106" s="269"/>
      <c r="G106" s="269"/>
      <c r="H106" s="254"/>
    </row>
    <row r="107" spans="1:8" x14ac:dyDescent="0.25">
      <c r="A107" s="262" t="s">
        <v>86</v>
      </c>
      <c r="B107" s="132"/>
      <c r="C107" s="254"/>
      <c r="D107" s="132"/>
      <c r="E107" s="254"/>
      <c r="F107" s="269"/>
      <c r="G107" s="269"/>
      <c r="H107" s="254"/>
    </row>
    <row r="108" spans="1:8" x14ac:dyDescent="0.25">
      <c r="A108" s="262" t="s">
        <v>86</v>
      </c>
      <c r="B108" s="132"/>
      <c r="C108" s="254"/>
      <c r="D108" s="132"/>
      <c r="E108" s="254"/>
      <c r="F108" s="269"/>
      <c r="G108" s="269"/>
      <c r="H108" s="254"/>
    </row>
    <row r="109" spans="1:8" x14ac:dyDescent="0.25">
      <c r="A109" s="262" t="s">
        <v>86</v>
      </c>
      <c r="B109" s="132"/>
      <c r="C109" s="254"/>
      <c r="D109" s="132"/>
      <c r="E109" s="254"/>
      <c r="F109" s="269"/>
      <c r="G109" s="269"/>
      <c r="H109" s="254"/>
    </row>
    <row r="110" spans="1:8" x14ac:dyDescent="0.25">
      <c r="A110" s="262" t="s">
        <v>86</v>
      </c>
      <c r="B110" s="132"/>
      <c r="C110" s="254"/>
      <c r="D110" s="132"/>
      <c r="E110" s="254"/>
      <c r="F110" s="269"/>
      <c r="G110" s="269"/>
      <c r="H110" s="254"/>
    </row>
    <row r="111" spans="1:8" x14ac:dyDescent="0.25">
      <c r="A111" s="262" t="s">
        <v>86</v>
      </c>
      <c r="B111" s="132"/>
      <c r="C111" s="254"/>
      <c r="D111" s="132"/>
      <c r="E111" s="254"/>
      <c r="F111" s="269"/>
      <c r="G111" s="269"/>
      <c r="H111" s="254"/>
    </row>
    <row r="112" spans="1:8" x14ac:dyDescent="0.25">
      <c r="A112" s="262" t="s">
        <v>86</v>
      </c>
      <c r="B112" s="132"/>
      <c r="C112" s="254"/>
      <c r="D112" s="132"/>
      <c r="E112" s="254"/>
      <c r="F112" s="269"/>
      <c r="G112" s="269"/>
      <c r="H112" s="254"/>
    </row>
    <row r="113" spans="1:8" x14ac:dyDescent="0.25">
      <c r="A113" s="262" t="s">
        <v>86</v>
      </c>
      <c r="B113" s="132"/>
      <c r="C113" s="254"/>
      <c r="D113" s="132"/>
      <c r="E113" s="254"/>
      <c r="F113" s="269"/>
      <c r="G113" s="269"/>
      <c r="H113" s="254"/>
    </row>
    <row r="114" spans="1:8" x14ac:dyDescent="0.25">
      <c r="A114" s="262" t="s">
        <v>86</v>
      </c>
      <c r="B114" s="132"/>
      <c r="C114" s="254"/>
      <c r="D114" s="132"/>
      <c r="E114" s="254"/>
      <c r="F114" s="269"/>
      <c r="G114" s="269"/>
      <c r="H114" s="254"/>
    </row>
    <row r="115" spans="1:8" x14ac:dyDescent="0.25">
      <c r="A115" s="262" t="s">
        <v>86</v>
      </c>
      <c r="B115" s="132"/>
      <c r="C115" s="254"/>
      <c r="D115" s="132"/>
      <c r="E115" s="254"/>
      <c r="F115" s="269"/>
      <c r="G115" s="269"/>
      <c r="H115" s="254"/>
    </row>
    <row r="116" spans="1:8" x14ac:dyDescent="0.25">
      <c r="A116" s="262" t="s">
        <v>86</v>
      </c>
      <c r="B116" s="132"/>
      <c r="C116" s="254"/>
      <c r="D116" s="132"/>
      <c r="E116" s="254"/>
      <c r="F116" s="269"/>
      <c r="G116" s="269"/>
      <c r="H116" s="254"/>
    </row>
    <row r="117" spans="1:8" x14ac:dyDescent="0.25">
      <c r="A117" s="262" t="s">
        <v>86</v>
      </c>
      <c r="B117" s="132"/>
      <c r="C117" s="254"/>
      <c r="D117" s="132"/>
      <c r="E117" s="254"/>
      <c r="F117" s="269"/>
      <c r="G117" s="269"/>
      <c r="H117" s="254"/>
    </row>
    <row r="118" spans="1:8" x14ac:dyDescent="0.25">
      <c r="A118" s="262" t="s">
        <v>86</v>
      </c>
      <c r="B118" s="132"/>
      <c r="C118" s="254"/>
      <c r="D118" s="132"/>
      <c r="E118" s="254"/>
      <c r="F118" s="269"/>
      <c r="G118" s="269"/>
      <c r="H118" s="254"/>
    </row>
    <row r="119" spans="1:8" x14ac:dyDescent="0.25">
      <c r="A119" s="262" t="s">
        <v>86</v>
      </c>
      <c r="B119" s="132"/>
      <c r="C119" s="254"/>
      <c r="D119" s="132"/>
      <c r="E119" s="254"/>
      <c r="F119" s="269"/>
      <c r="G119" s="269"/>
      <c r="H119" s="254"/>
    </row>
    <row r="120" spans="1:8" x14ac:dyDescent="0.25">
      <c r="A120" s="262" t="s">
        <v>86</v>
      </c>
      <c r="B120" s="132"/>
      <c r="C120" s="254"/>
      <c r="D120" s="132"/>
      <c r="E120" s="254"/>
      <c r="F120" s="269"/>
      <c r="G120" s="269"/>
      <c r="H120" s="254"/>
    </row>
    <row r="121" spans="1:8" x14ac:dyDescent="0.25">
      <c r="A121" s="262" t="s">
        <v>86</v>
      </c>
      <c r="B121" s="132"/>
      <c r="C121" s="254"/>
      <c r="D121" s="132"/>
      <c r="E121" s="254"/>
      <c r="F121" s="269"/>
      <c r="G121" s="269"/>
      <c r="H121" s="254"/>
    </row>
    <row r="122" spans="1:8" x14ac:dyDescent="0.25">
      <c r="A122" s="262" t="s">
        <v>86</v>
      </c>
      <c r="B122" s="132"/>
      <c r="C122" s="254"/>
      <c r="D122" s="132"/>
      <c r="E122" s="254"/>
      <c r="F122" s="269"/>
      <c r="G122" s="269"/>
      <c r="H122" s="254"/>
    </row>
    <row r="123" spans="1:8" x14ac:dyDescent="0.25">
      <c r="A123" s="262" t="s">
        <v>86</v>
      </c>
      <c r="B123" s="132"/>
      <c r="C123" s="254"/>
      <c r="D123" s="132"/>
      <c r="E123" s="254"/>
      <c r="F123" s="269"/>
      <c r="G123" s="269"/>
      <c r="H123" s="254"/>
    </row>
    <row r="124" spans="1:8" x14ac:dyDescent="0.25">
      <c r="A124" s="262" t="s">
        <v>86</v>
      </c>
      <c r="B124" s="132"/>
      <c r="C124" s="254"/>
      <c r="D124" s="132"/>
      <c r="E124" s="254"/>
      <c r="F124" s="269"/>
      <c r="G124" s="269"/>
      <c r="H124" s="254"/>
    </row>
    <row r="125" spans="1:8" x14ac:dyDescent="0.25">
      <c r="A125" s="262" t="s">
        <v>86</v>
      </c>
      <c r="B125" s="132"/>
      <c r="C125" s="254"/>
      <c r="D125" s="132"/>
      <c r="E125" s="254"/>
      <c r="F125" s="269"/>
      <c r="G125" s="269"/>
      <c r="H125" s="254"/>
    </row>
    <row r="126" spans="1:8" x14ac:dyDescent="0.25">
      <c r="A126" s="262" t="s">
        <v>86</v>
      </c>
      <c r="B126" s="132"/>
      <c r="C126" s="254"/>
      <c r="D126" s="132"/>
      <c r="E126" s="254"/>
      <c r="F126" s="269"/>
      <c r="G126" s="269"/>
      <c r="H126" s="254"/>
    </row>
    <row r="127" spans="1:8" x14ac:dyDescent="0.25">
      <c r="A127" s="262" t="s">
        <v>86</v>
      </c>
      <c r="B127" s="132"/>
      <c r="C127" s="254"/>
      <c r="D127" s="132"/>
      <c r="E127" s="254"/>
      <c r="F127" s="269"/>
      <c r="G127" s="269"/>
      <c r="H127" s="254"/>
    </row>
    <row r="128" spans="1:8" x14ac:dyDescent="0.25">
      <c r="A128" s="262" t="s">
        <v>86</v>
      </c>
      <c r="B128" s="132"/>
      <c r="C128" s="254"/>
      <c r="D128" s="132"/>
      <c r="E128" s="254"/>
      <c r="F128" s="269"/>
      <c r="G128" s="269"/>
      <c r="H128" s="254"/>
    </row>
    <row r="129" spans="1:8" x14ac:dyDescent="0.25">
      <c r="A129" s="262" t="s">
        <v>86</v>
      </c>
      <c r="B129" s="132"/>
      <c r="C129" s="254"/>
      <c r="D129" s="132"/>
      <c r="E129" s="254"/>
      <c r="F129" s="269"/>
      <c r="G129" s="269"/>
      <c r="H129" s="254"/>
    </row>
    <row r="130" spans="1:8" x14ac:dyDescent="0.25">
      <c r="A130" s="262" t="s">
        <v>86</v>
      </c>
      <c r="B130" s="132"/>
      <c r="C130" s="254"/>
      <c r="D130" s="132"/>
      <c r="E130" s="254"/>
      <c r="F130" s="269"/>
      <c r="G130" s="269"/>
      <c r="H130" s="254"/>
    </row>
    <row r="131" spans="1:8" x14ac:dyDescent="0.25">
      <c r="A131" s="262" t="s">
        <v>86</v>
      </c>
      <c r="B131" s="132"/>
      <c r="C131" s="254"/>
      <c r="D131" s="132"/>
      <c r="E131" s="254"/>
      <c r="F131" s="269"/>
      <c r="G131" s="269"/>
      <c r="H131" s="254"/>
    </row>
    <row r="132" spans="1:8" x14ac:dyDescent="0.25">
      <c r="A132" s="262" t="s">
        <v>86</v>
      </c>
      <c r="B132" s="132"/>
      <c r="C132" s="254"/>
      <c r="D132" s="132"/>
      <c r="E132" s="254"/>
      <c r="F132" s="269"/>
      <c r="G132" s="269"/>
      <c r="H132" s="254"/>
    </row>
    <row r="133" spans="1:8" x14ac:dyDescent="0.25">
      <c r="A133" s="262" t="s">
        <v>86</v>
      </c>
      <c r="B133" s="132"/>
      <c r="C133" s="254"/>
      <c r="D133" s="132"/>
      <c r="E133" s="254"/>
      <c r="F133" s="269"/>
      <c r="G133" s="269"/>
      <c r="H133" s="254"/>
    </row>
    <row r="134" spans="1:8" x14ac:dyDescent="0.25">
      <c r="A134" s="262" t="s">
        <v>86</v>
      </c>
      <c r="B134" s="132"/>
      <c r="C134" s="254"/>
      <c r="D134" s="132"/>
      <c r="E134" s="254"/>
      <c r="F134" s="269"/>
      <c r="G134" s="269"/>
      <c r="H134" s="254"/>
    </row>
    <row r="135" spans="1:8" ht="15.75" thickBot="1" x14ac:dyDescent="0.3">
      <c r="A135" s="265" t="s">
        <v>86</v>
      </c>
      <c r="B135" s="266"/>
      <c r="C135" s="156"/>
      <c r="D135" s="266"/>
      <c r="E135" s="156"/>
      <c r="F135" s="270"/>
      <c r="G135" s="270"/>
      <c r="H135" s="254"/>
    </row>
    <row r="136" spans="1:8" ht="15.75" thickBot="1" x14ac:dyDescent="0.3"/>
    <row r="137" spans="1:8" x14ac:dyDescent="0.25">
      <c r="A137" s="119" t="str">
        <f>N_2!B76</f>
        <v>Kraftwerk 4</v>
      </c>
      <c r="B137" s="145" t="s">
        <v>84</v>
      </c>
      <c r="C137" s="145" t="s">
        <v>85</v>
      </c>
      <c r="D137" s="146" t="s">
        <v>95</v>
      </c>
      <c r="E137" s="146" t="s">
        <v>97</v>
      </c>
      <c r="F137" s="146" t="s">
        <v>88</v>
      </c>
      <c r="G137" s="146" t="s">
        <v>3</v>
      </c>
      <c r="H137" s="146"/>
    </row>
    <row r="138" spans="1:8" x14ac:dyDescent="0.25">
      <c r="A138" s="84" t="str">
        <f>N_2!B84</f>
        <v>Arbeitskosten</v>
      </c>
      <c r="B138" s="110">
        <f>SUM(B139:B179)</f>
        <v>0</v>
      </c>
      <c r="C138" s="199">
        <f>SUM(C139:C179)</f>
        <v>0</v>
      </c>
      <c r="D138" s="130">
        <f>SUM(D140:D179)</f>
        <v>0</v>
      </c>
      <c r="E138" s="200">
        <f>SUM(E140:E179)</f>
        <v>0</v>
      </c>
      <c r="F138" s="200"/>
      <c r="G138" s="201"/>
      <c r="H138" s="201"/>
    </row>
    <row r="139" spans="1:8" x14ac:dyDescent="0.25">
      <c r="A139" s="74"/>
      <c r="B139" s="203"/>
      <c r="C139" s="203"/>
      <c r="D139" s="122"/>
      <c r="E139" s="122"/>
      <c r="F139" s="202"/>
      <c r="G139" s="202"/>
      <c r="H139" s="202"/>
    </row>
    <row r="140" spans="1:8" x14ac:dyDescent="0.25">
      <c r="A140" s="262" t="s">
        <v>86</v>
      </c>
      <c r="B140" s="132"/>
      <c r="C140" s="254"/>
      <c r="D140" s="132"/>
      <c r="E140" s="254"/>
      <c r="F140" s="269"/>
      <c r="G140" s="269"/>
      <c r="H140" s="254"/>
    </row>
    <row r="141" spans="1:8" x14ac:dyDescent="0.25">
      <c r="A141" s="262" t="s">
        <v>86</v>
      </c>
      <c r="B141" s="132"/>
      <c r="C141" s="254"/>
      <c r="D141" s="132"/>
      <c r="E141" s="254"/>
      <c r="F141" s="269"/>
      <c r="G141" s="269"/>
      <c r="H141" s="254"/>
    </row>
    <row r="142" spans="1:8" x14ac:dyDescent="0.25">
      <c r="A142" s="262" t="s">
        <v>86</v>
      </c>
      <c r="B142" s="132"/>
      <c r="C142" s="254"/>
      <c r="D142" s="132"/>
      <c r="E142" s="254"/>
      <c r="F142" s="269"/>
      <c r="G142" s="269"/>
      <c r="H142" s="254"/>
    </row>
    <row r="143" spans="1:8" x14ac:dyDescent="0.25">
      <c r="A143" s="262" t="s">
        <v>86</v>
      </c>
      <c r="B143" s="132"/>
      <c r="C143" s="254"/>
      <c r="D143" s="132"/>
      <c r="E143" s="254"/>
      <c r="F143" s="269"/>
      <c r="G143" s="269"/>
      <c r="H143" s="254"/>
    </row>
    <row r="144" spans="1:8" x14ac:dyDescent="0.25">
      <c r="A144" s="262" t="s">
        <v>86</v>
      </c>
      <c r="B144" s="132"/>
      <c r="C144" s="254"/>
      <c r="D144" s="132"/>
      <c r="E144" s="254"/>
      <c r="F144" s="269"/>
      <c r="G144" s="269"/>
      <c r="H144" s="254"/>
    </row>
    <row r="145" spans="1:8" x14ac:dyDescent="0.25">
      <c r="A145" s="262" t="s">
        <v>86</v>
      </c>
      <c r="B145" s="132"/>
      <c r="C145" s="254"/>
      <c r="D145" s="132"/>
      <c r="E145" s="254"/>
      <c r="F145" s="269"/>
      <c r="G145" s="269"/>
      <c r="H145" s="254"/>
    </row>
    <row r="146" spans="1:8" x14ac:dyDescent="0.25">
      <c r="A146" s="262" t="s">
        <v>86</v>
      </c>
      <c r="B146" s="132"/>
      <c r="C146" s="254"/>
      <c r="D146" s="132"/>
      <c r="E146" s="254"/>
      <c r="F146" s="269"/>
      <c r="G146" s="269"/>
      <c r="H146" s="254"/>
    </row>
    <row r="147" spans="1:8" x14ac:dyDescent="0.25">
      <c r="A147" s="262" t="s">
        <v>86</v>
      </c>
      <c r="B147" s="132"/>
      <c r="C147" s="254"/>
      <c r="D147" s="132"/>
      <c r="E147" s="254"/>
      <c r="F147" s="269"/>
      <c r="G147" s="269"/>
      <c r="H147" s="254"/>
    </row>
    <row r="148" spans="1:8" x14ac:dyDescent="0.25">
      <c r="A148" s="262" t="s">
        <v>86</v>
      </c>
      <c r="B148" s="132"/>
      <c r="C148" s="254"/>
      <c r="D148" s="132"/>
      <c r="E148" s="254"/>
      <c r="F148" s="269"/>
      <c r="G148" s="269"/>
      <c r="H148" s="254"/>
    </row>
    <row r="149" spans="1:8" x14ac:dyDescent="0.25">
      <c r="A149" s="262" t="s">
        <v>86</v>
      </c>
      <c r="B149" s="132"/>
      <c r="C149" s="254"/>
      <c r="D149" s="132"/>
      <c r="E149" s="254"/>
      <c r="F149" s="269"/>
      <c r="G149" s="269"/>
      <c r="H149" s="254"/>
    </row>
    <row r="150" spans="1:8" x14ac:dyDescent="0.25">
      <c r="A150" s="262" t="s">
        <v>86</v>
      </c>
      <c r="B150" s="132"/>
      <c r="C150" s="254"/>
      <c r="D150" s="132"/>
      <c r="E150" s="254"/>
      <c r="F150" s="269"/>
      <c r="G150" s="269"/>
      <c r="H150" s="254"/>
    </row>
    <row r="151" spans="1:8" x14ac:dyDescent="0.25">
      <c r="A151" s="262" t="s">
        <v>86</v>
      </c>
      <c r="B151" s="132"/>
      <c r="C151" s="254"/>
      <c r="D151" s="132"/>
      <c r="E151" s="254"/>
      <c r="F151" s="269"/>
      <c r="G151" s="269"/>
      <c r="H151" s="254"/>
    </row>
    <row r="152" spans="1:8" x14ac:dyDescent="0.25">
      <c r="A152" s="262" t="s">
        <v>86</v>
      </c>
      <c r="B152" s="132"/>
      <c r="C152" s="254"/>
      <c r="D152" s="132"/>
      <c r="E152" s="254"/>
      <c r="F152" s="269"/>
      <c r="G152" s="269"/>
      <c r="H152" s="254"/>
    </row>
    <row r="153" spans="1:8" x14ac:dyDescent="0.25">
      <c r="A153" s="262" t="s">
        <v>86</v>
      </c>
      <c r="B153" s="132"/>
      <c r="C153" s="254"/>
      <c r="D153" s="132"/>
      <c r="E153" s="254"/>
      <c r="F153" s="269"/>
      <c r="G153" s="269"/>
      <c r="H153" s="254"/>
    </row>
    <row r="154" spans="1:8" x14ac:dyDescent="0.25">
      <c r="A154" s="262" t="s">
        <v>86</v>
      </c>
      <c r="B154" s="132"/>
      <c r="C154" s="254"/>
      <c r="D154" s="132"/>
      <c r="E154" s="254"/>
      <c r="F154" s="269"/>
      <c r="G154" s="269"/>
      <c r="H154" s="254"/>
    </row>
    <row r="155" spans="1:8" x14ac:dyDescent="0.25">
      <c r="A155" s="262" t="s">
        <v>86</v>
      </c>
      <c r="B155" s="132"/>
      <c r="C155" s="254"/>
      <c r="D155" s="132"/>
      <c r="E155" s="254"/>
      <c r="F155" s="269"/>
      <c r="G155" s="269"/>
      <c r="H155" s="254"/>
    </row>
    <row r="156" spans="1:8" x14ac:dyDescent="0.25">
      <c r="A156" s="262" t="s">
        <v>86</v>
      </c>
      <c r="B156" s="132"/>
      <c r="C156" s="254"/>
      <c r="D156" s="132"/>
      <c r="E156" s="254"/>
      <c r="F156" s="269"/>
      <c r="G156" s="269"/>
      <c r="H156" s="254"/>
    </row>
    <row r="157" spans="1:8" x14ac:dyDescent="0.25">
      <c r="A157" s="262" t="s">
        <v>86</v>
      </c>
      <c r="B157" s="132"/>
      <c r="C157" s="254"/>
      <c r="D157" s="132"/>
      <c r="E157" s="254"/>
      <c r="F157" s="269"/>
      <c r="G157" s="269"/>
      <c r="H157" s="254"/>
    </row>
    <row r="158" spans="1:8" x14ac:dyDescent="0.25">
      <c r="A158" s="262" t="s">
        <v>86</v>
      </c>
      <c r="B158" s="132"/>
      <c r="C158" s="254"/>
      <c r="D158" s="132"/>
      <c r="E158" s="254"/>
      <c r="F158" s="269"/>
      <c r="G158" s="269"/>
      <c r="H158" s="254"/>
    </row>
    <row r="159" spans="1:8" x14ac:dyDescent="0.25">
      <c r="A159" s="262" t="s">
        <v>86</v>
      </c>
      <c r="B159" s="132"/>
      <c r="C159" s="254"/>
      <c r="D159" s="132"/>
      <c r="E159" s="254"/>
      <c r="F159" s="269"/>
      <c r="G159" s="269"/>
      <c r="H159" s="254"/>
    </row>
    <row r="160" spans="1:8" x14ac:dyDescent="0.25">
      <c r="A160" s="262" t="s">
        <v>86</v>
      </c>
      <c r="B160" s="132"/>
      <c r="C160" s="254"/>
      <c r="D160" s="132"/>
      <c r="E160" s="254"/>
      <c r="F160" s="269"/>
      <c r="G160" s="269"/>
      <c r="H160" s="254"/>
    </row>
    <row r="161" spans="1:8" x14ac:dyDescent="0.25">
      <c r="A161" s="262" t="s">
        <v>86</v>
      </c>
      <c r="B161" s="132"/>
      <c r="C161" s="254"/>
      <c r="D161" s="132"/>
      <c r="E161" s="254"/>
      <c r="F161" s="269"/>
      <c r="G161" s="269"/>
      <c r="H161" s="254"/>
    </row>
    <row r="162" spans="1:8" x14ac:dyDescent="0.25">
      <c r="A162" s="262" t="s">
        <v>86</v>
      </c>
      <c r="B162" s="132"/>
      <c r="C162" s="254"/>
      <c r="D162" s="132"/>
      <c r="E162" s="254"/>
      <c r="F162" s="269"/>
      <c r="G162" s="269"/>
      <c r="H162" s="254"/>
    </row>
    <row r="163" spans="1:8" x14ac:dyDescent="0.25">
      <c r="A163" s="262" t="s">
        <v>86</v>
      </c>
      <c r="B163" s="132"/>
      <c r="C163" s="254"/>
      <c r="D163" s="132"/>
      <c r="E163" s="254"/>
      <c r="F163" s="269"/>
      <c r="G163" s="269"/>
      <c r="H163" s="254"/>
    </row>
    <row r="164" spans="1:8" x14ac:dyDescent="0.25">
      <c r="A164" s="262" t="s">
        <v>86</v>
      </c>
      <c r="B164" s="132"/>
      <c r="C164" s="254"/>
      <c r="D164" s="132"/>
      <c r="E164" s="254"/>
      <c r="F164" s="269"/>
      <c r="G164" s="269"/>
      <c r="H164" s="254"/>
    </row>
    <row r="165" spans="1:8" x14ac:dyDescent="0.25">
      <c r="A165" s="262" t="s">
        <v>86</v>
      </c>
      <c r="B165" s="132"/>
      <c r="C165" s="254"/>
      <c r="D165" s="132"/>
      <c r="E165" s="254"/>
      <c r="F165" s="269"/>
      <c r="G165" s="269"/>
      <c r="H165" s="254"/>
    </row>
    <row r="166" spans="1:8" x14ac:dyDescent="0.25">
      <c r="A166" s="262" t="s">
        <v>86</v>
      </c>
      <c r="B166" s="132"/>
      <c r="C166" s="254"/>
      <c r="D166" s="132"/>
      <c r="E166" s="254"/>
      <c r="F166" s="269"/>
      <c r="G166" s="269"/>
      <c r="H166" s="254"/>
    </row>
    <row r="167" spans="1:8" x14ac:dyDescent="0.25">
      <c r="A167" s="262" t="s">
        <v>86</v>
      </c>
      <c r="B167" s="132"/>
      <c r="C167" s="254"/>
      <c r="D167" s="132"/>
      <c r="E167" s="254"/>
      <c r="F167" s="269"/>
      <c r="G167" s="269"/>
      <c r="H167" s="254"/>
    </row>
    <row r="168" spans="1:8" x14ac:dyDescent="0.25">
      <c r="A168" s="262" t="s">
        <v>86</v>
      </c>
      <c r="B168" s="132"/>
      <c r="C168" s="254"/>
      <c r="D168" s="132"/>
      <c r="E168" s="254"/>
      <c r="F168" s="269"/>
      <c r="G168" s="269"/>
      <c r="H168" s="254"/>
    </row>
    <row r="169" spans="1:8" x14ac:dyDescent="0.25">
      <c r="A169" s="262" t="s">
        <v>86</v>
      </c>
      <c r="B169" s="132"/>
      <c r="C169" s="254"/>
      <c r="D169" s="132"/>
      <c r="E169" s="254"/>
      <c r="F169" s="269"/>
      <c r="G169" s="269"/>
      <c r="H169" s="254"/>
    </row>
    <row r="170" spans="1:8" x14ac:dyDescent="0.25">
      <c r="A170" s="262" t="s">
        <v>86</v>
      </c>
      <c r="B170" s="132"/>
      <c r="C170" s="254"/>
      <c r="D170" s="132"/>
      <c r="E170" s="254"/>
      <c r="F170" s="269"/>
      <c r="G170" s="269"/>
      <c r="H170" s="254"/>
    </row>
    <row r="171" spans="1:8" x14ac:dyDescent="0.25">
      <c r="A171" s="262" t="s">
        <v>86</v>
      </c>
      <c r="B171" s="132"/>
      <c r="C171" s="254"/>
      <c r="D171" s="132"/>
      <c r="E171" s="254"/>
      <c r="F171" s="269"/>
      <c r="G171" s="269"/>
      <c r="H171" s="254"/>
    </row>
    <row r="172" spans="1:8" x14ac:dyDescent="0.25">
      <c r="A172" s="262" t="s">
        <v>86</v>
      </c>
      <c r="B172" s="132"/>
      <c r="C172" s="254"/>
      <c r="D172" s="132"/>
      <c r="E172" s="254"/>
      <c r="F172" s="269"/>
      <c r="G172" s="269"/>
      <c r="H172" s="254"/>
    </row>
    <row r="173" spans="1:8" x14ac:dyDescent="0.25">
      <c r="A173" s="262" t="s">
        <v>86</v>
      </c>
      <c r="B173" s="132"/>
      <c r="C173" s="254"/>
      <c r="D173" s="132"/>
      <c r="E173" s="254"/>
      <c r="F173" s="269"/>
      <c r="G173" s="269"/>
      <c r="H173" s="254"/>
    </row>
    <row r="174" spans="1:8" x14ac:dyDescent="0.25">
      <c r="A174" s="262" t="s">
        <v>86</v>
      </c>
      <c r="B174" s="132"/>
      <c r="C174" s="254"/>
      <c r="D174" s="132"/>
      <c r="E174" s="254"/>
      <c r="F174" s="269"/>
      <c r="G174" s="269"/>
      <c r="H174" s="254"/>
    </row>
    <row r="175" spans="1:8" x14ac:dyDescent="0.25">
      <c r="A175" s="262" t="s">
        <v>86</v>
      </c>
      <c r="B175" s="132"/>
      <c r="C175" s="254"/>
      <c r="D175" s="132"/>
      <c r="E175" s="254"/>
      <c r="F175" s="269"/>
      <c r="G175" s="269"/>
      <c r="H175" s="254"/>
    </row>
    <row r="176" spans="1:8" x14ac:dyDescent="0.25">
      <c r="A176" s="262" t="s">
        <v>86</v>
      </c>
      <c r="B176" s="132"/>
      <c r="C176" s="254"/>
      <c r="D176" s="132"/>
      <c r="E176" s="254"/>
      <c r="F176" s="269"/>
      <c r="G176" s="269"/>
      <c r="H176" s="254"/>
    </row>
    <row r="177" spans="1:8" x14ac:dyDescent="0.25">
      <c r="A177" s="262" t="s">
        <v>86</v>
      </c>
      <c r="B177" s="132"/>
      <c r="C177" s="254"/>
      <c r="D177" s="132"/>
      <c r="E177" s="254"/>
      <c r="F177" s="269"/>
      <c r="G177" s="269"/>
      <c r="H177" s="254"/>
    </row>
    <row r="178" spans="1:8" x14ac:dyDescent="0.25">
      <c r="A178" s="262" t="s">
        <v>86</v>
      </c>
      <c r="B178" s="132"/>
      <c r="C178" s="254"/>
      <c r="D178" s="132"/>
      <c r="E178" s="254"/>
      <c r="F178" s="269"/>
      <c r="G178" s="269"/>
      <c r="H178" s="254"/>
    </row>
    <row r="179" spans="1:8" ht="15.75" thickBot="1" x14ac:dyDescent="0.3">
      <c r="A179" s="265" t="s">
        <v>86</v>
      </c>
      <c r="B179" s="266"/>
      <c r="C179" s="156"/>
      <c r="D179" s="266"/>
      <c r="E179" s="156"/>
      <c r="F179" s="270"/>
      <c r="G179" s="270"/>
      <c r="H179" s="254"/>
    </row>
    <row r="180" spans="1:8" ht="15.75" thickBot="1" x14ac:dyDescent="0.3"/>
    <row r="181" spans="1:8" x14ac:dyDescent="0.25">
      <c r="A181" s="119" t="str">
        <f>N_2!B94</f>
        <v>Kraftwerk 5</v>
      </c>
      <c r="B181" s="145" t="s">
        <v>84</v>
      </c>
      <c r="C181" s="145" t="s">
        <v>85</v>
      </c>
      <c r="D181" s="146" t="s">
        <v>95</v>
      </c>
      <c r="E181" s="146" t="s">
        <v>97</v>
      </c>
      <c r="F181" s="146" t="s">
        <v>88</v>
      </c>
      <c r="G181" s="146" t="s">
        <v>3</v>
      </c>
      <c r="H181" s="146"/>
    </row>
    <row r="182" spans="1:8" x14ac:dyDescent="0.25">
      <c r="A182" s="84" t="str">
        <f>N_2!B102</f>
        <v>Arbeitskosten</v>
      </c>
      <c r="B182" s="110">
        <f>SUM(B183:B223)</f>
        <v>0</v>
      </c>
      <c r="C182" s="199">
        <f>SUM(C183:C223)</f>
        <v>0</v>
      </c>
      <c r="D182" s="130">
        <f>SUM(D184:D223)</f>
        <v>0</v>
      </c>
      <c r="E182" s="200">
        <f>SUM(E184:E223)</f>
        <v>0</v>
      </c>
      <c r="F182" s="200"/>
      <c r="G182" s="201"/>
      <c r="H182" s="201"/>
    </row>
    <row r="183" spans="1:8" x14ac:dyDescent="0.25">
      <c r="A183" s="74"/>
      <c r="B183" s="203"/>
      <c r="C183" s="203"/>
      <c r="D183" s="122"/>
      <c r="E183" s="122"/>
      <c r="F183" s="202"/>
      <c r="G183" s="202"/>
      <c r="H183" s="202"/>
    </row>
    <row r="184" spans="1:8" x14ac:dyDescent="0.25">
      <c r="A184" s="262" t="s">
        <v>86</v>
      </c>
      <c r="B184" s="132"/>
      <c r="C184" s="254"/>
      <c r="D184" s="132"/>
      <c r="E184" s="254"/>
      <c r="F184" s="269"/>
      <c r="G184" s="269"/>
      <c r="H184" s="254"/>
    </row>
    <row r="185" spans="1:8" x14ac:dyDescent="0.25">
      <c r="A185" s="262" t="s">
        <v>86</v>
      </c>
      <c r="B185" s="132"/>
      <c r="C185" s="254"/>
      <c r="D185" s="132"/>
      <c r="E185" s="254"/>
      <c r="F185" s="269"/>
      <c r="G185" s="269"/>
      <c r="H185" s="254"/>
    </row>
    <row r="186" spans="1:8" x14ac:dyDescent="0.25">
      <c r="A186" s="262" t="s">
        <v>86</v>
      </c>
      <c r="B186" s="132"/>
      <c r="C186" s="254"/>
      <c r="D186" s="132"/>
      <c r="E186" s="254"/>
      <c r="F186" s="269"/>
      <c r="G186" s="269"/>
      <c r="H186" s="254"/>
    </row>
    <row r="187" spans="1:8" x14ac:dyDescent="0.25">
      <c r="A187" s="262" t="s">
        <v>86</v>
      </c>
      <c r="B187" s="132"/>
      <c r="C187" s="254"/>
      <c r="D187" s="132"/>
      <c r="E187" s="254"/>
      <c r="F187" s="269"/>
      <c r="G187" s="269"/>
      <c r="H187" s="254"/>
    </row>
    <row r="188" spans="1:8" x14ac:dyDescent="0.25">
      <c r="A188" s="262" t="s">
        <v>86</v>
      </c>
      <c r="B188" s="132"/>
      <c r="C188" s="254"/>
      <c r="D188" s="132"/>
      <c r="E188" s="254"/>
      <c r="F188" s="269"/>
      <c r="G188" s="269"/>
      <c r="H188" s="254"/>
    </row>
    <row r="189" spans="1:8" x14ac:dyDescent="0.25">
      <c r="A189" s="262" t="s">
        <v>86</v>
      </c>
      <c r="B189" s="132"/>
      <c r="C189" s="254"/>
      <c r="D189" s="132"/>
      <c r="E189" s="254"/>
      <c r="F189" s="269"/>
      <c r="G189" s="269"/>
      <c r="H189" s="254"/>
    </row>
    <row r="190" spans="1:8" x14ac:dyDescent="0.25">
      <c r="A190" s="262" t="s">
        <v>86</v>
      </c>
      <c r="B190" s="132"/>
      <c r="C190" s="254"/>
      <c r="D190" s="132"/>
      <c r="E190" s="254"/>
      <c r="F190" s="269"/>
      <c r="G190" s="269"/>
      <c r="H190" s="254"/>
    </row>
    <row r="191" spans="1:8" x14ac:dyDescent="0.25">
      <c r="A191" s="262" t="s">
        <v>86</v>
      </c>
      <c r="B191" s="132"/>
      <c r="C191" s="254"/>
      <c r="D191" s="132"/>
      <c r="E191" s="254"/>
      <c r="F191" s="269"/>
      <c r="G191" s="269"/>
      <c r="H191" s="254"/>
    </row>
    <row r="192" spans="1:8" x14ac:dyDescent="0.25">
      <c r="A192" s="262" t="s">
        <v>86</v>
      </c>
      <c r="B192" s="132"/>
      <c r="C192" s="254"/>
      <c r="D192" s="132"/>
      <c r="E192" s="254"/>
      <c r="F192" s="269"/>
      <c r="G192" s="269"/>
      <c r="H192" s="254"/>
    </row>
    <row r="193" spans="1:8" x14ac:dyDescent="0.25">
      <c r="A193" s="262" t="s">
        <v>86</v>
      </c>
      <c r="B193" s="132"/>
      <c r="C193" s="254"/>
      <c r="D193" s="132"/>
      <c r="E193" s="254"/>
      <c r="F193" s="269"/>
      <c r="G193" s="269"/>
      <c r="H193" s="254"/>
    </row>
    <row r="194" spans="1:8" x14ac:dyDescent="0.25">
      <c r="A194" s="262" t="s">
        <v>86</v>
      </c>
      <c r="B194" s="132"/>
      <c r="C194" s="254"/>
      <c r="D194" s="132"/>
      <c r="E194" s="254"/>
      <c r="F194" s="269"/>
      <c r="G194" s="269"/>
      <c r="H194" s="254"/>
    </row>
    <row r="195" spans="1:8" x14ac:dyDescent="0.25">
      <c r="A195" s="262" t="s">
        <v>86</v>
      </c>
      <c r="B195" s="132"/>
      <c r="C195" s="254"/>
      <c r="D195" s="132"/>
      <c r="E195" s="254"/>
      <c r="F195" s="269"/>
      <c r="G195" s="269"/>
      <c r="H195" s="254"/>
    </row>
    <row r="196" spans="1:8" x14ac:dyDescent="0.25">
      <c r="A196" s="262" t="s">
        <v>86</v>
      </c>
      <c r="B196" s="132"/>
      <c r="C196" s="254"/>
      <c r="D196" s="132"/>
      <c r="E196" s="254"/>
      <c r="F196" s="269"/>
      <c r="G196" s="269"/>
      <c r="H196" s="254"/>
    </row>
    <row r="197" spans="1:8" x14ac:dyDescent="0.25">
      <c r="A197" s="262" t="s">
        <v>86</v>
      </c>
      <c r="B197" s="132"/>
      <c r="C197" s="254"/>
      <c r="D197" s="132"/>
      <c r="E197" s="254"/>
      <c r="F197" s="269"/>
      <c r="G197" s="269"/>
      <c r="H197" s="254"/>
    </row>
    <row r="198" spans="1:8" x14ac:dyDescent="0.25">
      <c r="A198" s="262" t="s">
        <v>86</v>
      </c>
      <c r="B198" s="132"/>
      <c r="C198" s="254"/>
      <c r="D198" s="132"/>
      <c r="E198" s="254"/>
      <c r="F198" s="269"/>
      <c r="G198" s="269"/>
      <c r="H198" s="254"/>
    </row>
    <row r="199" spans="1:8" x14ac:dyDescent="0.25">
      <c r="A199" s="262" t="s">
        <v>86</v>
      </c>
      <c r="B199" s="132"/>
      <c r="C199" s="254"/>
      <c r="D199" s="132"/>
      <c r="E199" s="254"/>
      <c r="F199" s="269"/>
      <c r="G199" s="269"/>
      <c r="H199" s="254"/>
    </row>
    <row r="200" spans="1:8" x14ac:dyDescent="0.25">
      <c r="A200" s="262" t="s">
        <v>86</v>
      </c>
      <c r="B200" s="132"/>
      <c r="C200" s="254"/>
      <c r="D200" s="132"/>
      <c r="E200" s="254"/>
      <c r="F200" s="269"/>
      <c r="G200" s="269"/>
      <c r="H200" s="254"/>
    </row>
    <row r="201" spans="1:8" x14ac:dyDescent="0.25">
      <c r="A201" s="262" t="s">
        <v>86</v>
      </c>
      <c r="B201" s="132"/>
      <c r="C201" s="254"/>
      <c r="D201" s="132"/>
      <c r="E201" s="254"/>
      <c r="F201" s="269"/>
      <c r="G201" s="269"/>
      <c r="H201" s="254"/>
    </row>
    <row r="202" spans="1:8" x14ac:dyDescent="0.25">
      <c r="A202" s="262" t="s">
        <v>86</v>
      </c>
      <c r="B202" s="132"/>
      <c r="C202" s="254"/>
      <c r="D202" s="132"/>
      <c r="E202" s="254"/>
      <c r="F202" s="269"/>
      <c r="G202" s="269"/>
      <c r="H202" s="254"/>
    </row>
    <row r="203" spans="1:8" x14ac:dyDescent="0.25">
      <c r="A203" s="262" t="s">
        <v>86</v>
      </c>
      <c r="B203" s="132"/>
      <c r="C203" s="254"/>
      <c r="D203" s="132"/>
      <c r="E203" s="254"/>
      <c r="F203" s="269"/>
      <c r="G203" s="269"/>
      <c r="H203" s="254"/>
    </row>
    <row r="204" spans="1:8" x14ac:dyDescent="0.25">
      <c r="A204" s="262" t="s">
        <v>86</v>
      </c>
      <c r="B204" s="132"/>
      <c r="C204" s="254"/>
      <c r="D204" s="132"/>
      <c r="E204" s="254"/>
      <c r="F204" s="269"/>
      <c r="G204" s="269"/>
      <c r="H204" s="254"/>
    </row>
    <row r="205" spans="1:8" x14ac:dyDescent="0.25">
      <c r="A205" s="262" t="s">
        <v>86</v>
      </c>
      <c r="B205" s="132"/>
      <c r="C205" s="254"/>
      <c r="D205" s="132"/>
      <c r="E205" s="254"/>
      <c r="F205" s="269"/>
      <c r="G205" s="269"/>
      <c r="H205" s="254"/>
    </row>
    <row r="206" spans="1:8" x14ac:dyDescent="0.25">
      <c r="A206" s="262" t="s">
        <v>86</v>
      </c>
      <c r="B206" s="132"/>
      <c r="C206" s="254"/>
      <c r="D206" s="132"/>
      <c r="E206" s="254"/>
      <c r="F206" s="269"/>
      <c r="G206" s="269"/>
      <c r="H206" s="254"/>
    </row>
    <row r="207" spans="1:8" x14ac:dyDescent="0.25">
      <c r="A207" s="262" t="s">
        <v>86</v>
      </c>
      <c r="B207" s="132"/>
      <c r="C207" s="254"/>
      <c r="D207" s="132"/>
      <c r="E207" s="254"/>
      <c r="F207" s="269"/>
      <c r="G207" s="269"/>
      <c r="H207" s="254"/>
    </row>
    <row r="208" spans="1:8" x14ac:dyDescent="0.25">
      <c r="A208" s="262" t="s">
        <v>86</v>
      </c>
      <c r="B208" s="132"/>
      <c r="C208" s="254"/>
      <c r="D208" s="132"/>
      <c r="E208" s="254"/>
      <c r="F208" s="269"/>
      <c r="G208" s="269"/>
      <c r="H208" s="254"/>
    </row>
    <row r="209" spans="1:8" x14ac:dyDescent="0.25">
      <c r="A209" s="262" t="s">
        <v>86</v>
      </c>
      <c r="B209" s="132"/>
      <c r="C209" s="254"/>
      <c r="D209" s="132"/>
      <c r="E209" s="254"/>
      <c r="F209" s="269"/>
      <c r="G209" s="269"/>
      <c r="H209" s="254"/>
    </row>
    <row r="210" spans="1:8" x14ac:dyDescent="0.25">
      <c r="A210" s="262" t="s">
        <v>86</v>
      </c>
      <c r="B210" s="132"/>
      <c r="C210" s="254"/>
      <c r="D210" s="132"/>
      <c r="E210" s="254"/>
      <c r="F210" s="269"/>
      <c r="G210" s="269"/>
      <c r="H210" s="254"/>
    </row>
    <row r="211" spans="1:8" x14ac:dyDescent="0.25">
      <c r="A211" s="262" t="s">
        <v>86</v>
      </c>
      <c r="B211" s="132"/>
      <c r="C211" s="254"/>
      <c r="D211" s="132"/>
      <c r="E211" s="254"/>
      <c r="F211" s="269"/>
      <c r="G211" s="269"/>
      <c r="H211" s="254"/>
    </row>
    <row r="212" spans="1:8" x14ac:dyDescent="0.25">
      <c r="A212" s="262" t="s">
        <v>86</v>
      </c>
      <c r="B212" s="132"/>
      <c r="C212" s="254"/>
      <c r="D212" s="132"/>
      <c r="E212" s="254"/>
      <c r="F212" s="269"/>
      <c r="G212" s="269"/>
      <c r="H212" s="254"/>
    </row>
    <row r="213" spans="1:8" x14ac:dyDescent="0.25">
      <c r="A213" s="262" t="s">
        <v>86</v>
      </c>
      <c r="B213" s="132"/>
      <c r="C213" s="254"/>
      <c r="D213" s="132"/>
      <c r="E213" s="254"/>
      <c r="F213" s="269"/>
      <c r="G213" s="269"/>
      <c r="H213" s="254"/>
    </row>
    <row r="214" spans="1:8" x14ac:dyDescent="0.25">
      <c r="A214" s="262" t="s">
        <v>86</v>
      </c>
      <c r="B214" s="132"/>
      <c r="C214" s="254"/>
      <c r="D214" s="132"/>
      <c r="E214" s="254"/>
      <c r="F214" s="269"/>
      <c r="G214" s="269"/>
      <c r="H214" s="254"/>
    </row>
    <row r="215" spans="1:8" x14ac:dyDescent="0.25">
      <c r="A215" s="262" t="s">
        <v>86</v>
      </c>
      <c r="B215" s="132"/>
      <c r="C215" s="254"/>
      <c r="D215" s="132"/>
      <c r="E215" s="254"/>
      <c r="F215" s="269"/>
      <c r="G215" s="269"/>
      <c r="H215" s="254"/>
    </row>
    <row r="216" spans="1:8" x14ac:dyDescent="0.25">
      <c r="A216" s="262" t="s">
        <v>86</v>
      </c>
      <c r="B216" s="132"/>
      <c r="C216" s="254"/>
      <c r="D216" s="132"/>
      <c r="E216" s="254"/>
      <c r="F216" s="269"/>
      <c r="G216" s="269"/>
      <c r="H216" s="254"/>
    </row>
    <row r="217" spans="1:8" x14ac:dyDescent="0.25">
      <c r="A217" s="262" t="s">
        <v>86</v>
      </c>
      <c r="B217" s="132"/>
      <c r="C217" s="254"/>
      <c r="D217" s="132"/>
      <c r="E217" s="254"/>
      <c r="F217" s="269"/>
      <c r="G217" s="269"/>
      <c r="H217" s="254"/>
    </row>
    <row r="218" spans="1:8" x14ac:dyDescent="0.25">
      <c r="A218" s="262" t="s">
        <v>86</v>
      </c>
      <c r="B218" s="132"/>
      <c r="C218" s="254"/>
      <c r="D218" s="132"/>
      <c r="E218" s="254"/>
      <c r="F218" s="269"/>
      <c r="G218" s="269"/>
      <c r="H218" s="254"/>
    </row>
    <row r="219" spans="1:8" x14ac:dyDescent="0.25">
      <c r="A219" s="262" t="s">
        <v>86</v>
      </c>
      <c r="B219" s="132"/>
      <c r="C219" s="254"/>
      <c r="D219" s="132"/>
      <c r="E219" s="254"/>
      <c r="F219" s="269"/>
      <c r="G219" s="269"/>
      <c r="H219" s="254"/>
    </row>
    <row r="220" spans="1:8" x14ac:dyDescent="0.25">
      <c r="A220" s="262" t="s">
        <v>86</v>
      </c>
      <c r="B220" s="132"/>
      <c r="C220" s="254"/>
      <c r="D220" s="132"/>
      <c r="E220" s="254"/>
      <c r="F220" s="269"/>
      <c r="G220" s="269"/>
      <c r="H220" s="254"/>
    </row>
    <row r="221" spans="1:8" x14ac:dyDescent="0.25">
      <c r="A221" s="262" t="s">
        <v>86</v>
      </c>
      <c r="B221" s="132"/>
      <c r="C221" s="254"/>
      <c r="D221" s="132"/>
      <c r="E221" s="254"/>
      <c r="F221" s="269"/>
      <c r="G221" s="269"/>
      <c r="H221" s="254"/>
    </row>
    <row r="222" spans="1:8" x14ac:dyDescent="0.25">
      <c r="A222" s="262" t="s">
        <v>86</v>
      </c>
      <c r="B222" s="132"/>
      <c r="C222" s="254"/>
      <c r="D222" s="132"/>
      <c r="E222" s="254"/>
      <c r="F222" s="269"/>
      <c r="G222" s="269"/>
      <c r="H222" s="254"/>
    </row>
    <row r="223" spans="1:8" ht="15.75" thickBot="1" x14ac:dyDescent="0.3">
      <c r="A223" s="265" t="s">
        <v>86</v>
      </c>
      <c r="B223" s="266"/>
      <c r="C223" s="156"/>
      <c r="D223" s="266"/>
      <c r="E223" s="156"/>
      <c r="F223" s="270"/>
      <c r="G223" s="270"/>
      <c r="H223" s="254"/>
    </row>
    <row r="224" spans="1:8" ht="15.75" thickBot="1" x14ac:dyDescent="0.3"/>
    <row r="225" spans="1:8" x14ac:dyDescent="0.25">
      <c r="A225" s="119" t="str">
        <f>N_2!B112</f>
        <v>Kraftwerk 6</v>
      </c>
      <c r="B225" s="145" t="s">
        <v>84</v>
      </c>
      <c r="C225" s="145" t="s">
        <v>85</v>
      </c>
      <c r="D225" s="146" t="s">
        <v>95</v>
      </c>
      <c r="E225" s="146" t="s">
        <v>97</v>
      </c>
      <c r="F225" s="146" t="s">
        <v>88</v>
      </c>
      <c r="G225" s="146" t="s">
        <v>3</v>
      </c>
      <c r="H225" s="146"/>
    </row>
    <row r="226" spans="1:8" x14ac:dyDescent="0.25">
      <c r="A226" s="84" t="str">
        <f>N_2!B120</f>
        <v>Arbeitskosten</v>
      </c>
      <c r="B226" s="110">
        <f>SUM(B227:B267)</f>
        <v>0</v>
      </c>
      <c r="C226" s="199">
        <f>SUM(C227:C267)</f>
        <v>0</v>
      </c>
      <c r="D226" s="130">
        <f>SUM(D228:D267)</f>
        <v>0</v>
      </c>
      <c r="E226" s="200">
        <f>SUM(E228:E267)</f>
        <v>0</v>
      </c>
      <c r="F226" s="200"/>
      <c r="G226" s="201"/>
      <c r="H226" s="201"/>
    </row>
    <row r="227" spans="1:8" x14ac:dyDescent="0.25">
      <c r="A227" s="74"/>
      <c r="B227" s="203"/>
      <c r="C227" s="203"/>
      <c r="D227" s="122"/>
      <c r="E227" s="122"/>
      <c r="F227" s="202"/>
      <c r="G227" s="202"/>
      <c r="H227" s="202"/>
    </row>
    <row r="228" spans="1:8" x14ac:dyDescent="0.25">
      <c r="A228" s="262" t="s">
        <v>86</v>
      </c>
      <c r="B228" s="132"/>
      <c r="C228" s="254"/>
      <c r="D228" s="132"/>
      <c r="E228" s="254"/>
      <c r="F228" s="269"/>
      <c r="G228" s="269"/>
      <c r="H228" s="254"/>
    </row>
    <row r="229" spans="1:8" x14ac:dyDescent="0.25">
      <c r="A229" s="262" t="s">
        <v>86</v>
      </c>
      <c r="B229" s="132"/>
      <c r="C229" s="254"/>
      <c r="D229" s="132"/>
      <c r="E229" s="254"/>
      <c r="F229" s="269"/>
      <c r="G229" s="269"/>
      <c r="H229" s="254"/>
    </row>
    <row r="230" spans="1:8" x14ac:dyDescent="0.25">
      <c r="A230" s="262" t="s">
        <v>86</v>
      </c>
      <c r="B230" s="132"/>
      <c r="C230" s="254"/>
      <c r="D230" s="132"/>
      <c r="E230" s="254"/>
      <c r="F230" s="269"/>
      <c r="G230" s="269"/>
      <c r="H230" s="254"/>
    </row>
    <row r="231" spans="1:8" x14ac:dyDescent="0.25">
      <c r="A231" s="262" t="s">
        <v>86</v>
      </c>
      <c r="B231" s="132"/>
      <c r="C231" s="254"/>
      <c r="D231" s="132"/>
      <c r="E231" s="254"/>
      <c r="F231" s="269"/>
      <c r="G231" s="269"/>
      <c r="H231" s="254"/>
    </row>
    <row r="232" spans="1:8" x14ac:dyDescent="0.25">
      <c r="A232" s="262" t="s">
        <v>86</v>
      </c>
      <c r="B232" s="132"/>
      <c r="C232" s="254"/>
      <c r="D232" s="132"/>
      <c r="E232" s="254"/>
      <c r="F232" s="269"/>
      <c r="G232" s="269"/>
      <c r="H232" s="254"/>
    </row>
    <row r="233" spans="1:8" x14ac:dyDescent="0.25">
      <c r="A233" s="262" t="s">
        <v>86</v>
      </c>
      <c r="B233" s="132"/>
      <c r="C233" s="254"/>
      <c r="D233" s="132"/>
      <c r="E233" s="254"/>
      <c r="F233" s="269"/>
      <c r="G233" s="269"/>
      <c r="H233" s="254"/>
    </row>
    <row r="234" spans="1:8" x14ac:dyDescent="0.25">
      <c r="A234" s="262" t="s">
        <v>86</v>
      </c>
      <c r="B234" s="132"/>
      <c r="C234" s="254"/>
      <c r="D234" s="132"/>
      <c r="E234" s="254"/>
      <c r="F234" s="269"/>
      <c r="G234" s="269"/>
      <c r="H234" s="254"/>
    </row>
    <row r="235" spans="1:8" x14ac:dyDescent="0.25">
      <c r="A235" s="262" t="s">
        <v>86</v>
      </c>
      <c r="B235" s="132"/>
      <c r="C235" s="254"/>
      <c r="D235" s="132"/>
      <c r="E235" s="254"/>
      <c r="F235" s="269"/>
      <c r="G235" s="269"/>
      <c r="H235" s="254"/>
    </row>
    <row r="236" spans="1:8" x14ac:dyDescent="0.25">
      <c r="A236" s="262" t="s">
        <v>86</v>
      </c>
      <c r="B236" s="132"/>
      <c r="C236" s="254"/>
      <c r="D236" s="132"/>
      <c r="E236" s="254"/>
      <c r="F236" s="269"/>
      <c r="G236" s="269"/>
      <c r="H236" s="254"/>
    </row>
    <row r="237" spans="1:8" x14ac:dyDescent="0.25">
      <c r="A237" s="262" t="s">
        <v>86</v>
      </c>
      <c r="B237" s="132"/>
      <c r="C237" s="254"/>
      <c r="D237" s="132"/>
      <c r="E237" s="254"/>
      <c r="F237" s="269"/>
      <c r="G237" s="269"/>
      <c r="H237" s="254"/>
    </row>
    <row r="238" spans="1:8" x14ac:dyDescent="0.25">
      <c r="A238" s="262" t="s">
        <v>86</v>
      </c>
      <c r="B238" s="132"/>
      <c r="C238" s="254"/>
      <c r="D238" s="132"/>
      <c r="E238" s="254"/>
      <c r="F238" s="269"/>
      <c r="G238" s="269"/>
      <c r="H238" s="254"/>
    </row>
    <row r="239" spans="1:8" x14ac:dyDescent="0.25">
      <c r="A239" s="262" t="s">
        <v>86</v>
      </c>
      <c r="B239" s="132"/>
      <c r="C239" s="254"/>
      <c r="D239" s="132"/>
      <c r="E239" s="254"/>
      <c r="F239" s="269"/>
      <c r="G239" s="269"/>
      <c r="H239" s="254"/>
    </row>
    <row r="240" spans="1:8" x14ac:dyDescent="0.25">
      <c r="A240" s="262" t="s">
        <v>86</v>
      </c>
      <c r="B240" s="132"/>
      <c r="C240" s="254"/>
      <c r="D240" s="132"/>
      <c r="E240" s="254"/>
      <c r="F240" s="269"/>
      <c r="G240" s="269"/>
      <c r="H240" s="254"/>
    </row>
    <row r="241" spans="1:8" x14ac:dyDescent="0.25">
      <c r="A241" s="262" t="s">
        <v>86</v>
      </c>
      <c r="B241" s="132"/>
      <c r="C241" s="254"/>
      <c r="D241" s="132"/>
      <c r="E241" s="254"/>
      <c r="F241" s="269"/>
      <c r="G241" s="269"/>
      <c r="H241" s="254"/>
    </row>
    <row r="242" spans="1:8" x14ac:dyDescent="0.25">
      <c r="A242" s="262" t="s">
        <v>86</v>
      </c>
      <c r="B242" s="132"/>
      <c r="C242" s="254"/>
      <c r="D242" s="132"/>
      <c r="E242" s="254"/>
      <c r="F242" s="269"/>
      <c r="G242" s="269"/>
      <c r="H242" s="254"/>
    </row>
    <row r="243" spans="1:8" x14ac:dyDescent="0.25">
      <c r="A243" s="262" t="s">
        <v>86</v>
      </c>
      <c r="B243" s="132"/>
      <c r="C243" s="254"/>
      <c r="D243" s="132"/>
      <c r="E243" s="254"/>
      <c r="F243" s="269"/>
      <c r="G243" s="269"/>
      <c r="H243" s="254"/>
    </row>
    <row r="244" spans="1:8" x14ac:dyDescent="0.25">
      <c r="A244" s="262" t="s">
        <v>86</v>
      </c>
      <c r="B244" s="132"/>
      <c r="C244" s="254"/>
      <c r="D244" s="132"/>
      <c r="E244" s="254"/>
      <c r="F244" s="269"/>
      <c r="G244" s="269"/>
      <c r="H244" s="254"/>
    </row>
    <row r="245" spans="1:8" x14ac:dyDescent="0.25">
      <c r="A245" s="262" t="s">
        <v>86</v>
      </c>
      <c r="B245" s="132"/>
      <c r="C245" s="254"/>
      <c r="D245" s="132"/>
      <c r="E245" s="254"/>
      <c r="F245" s="269"/>
      <c r="G245" s="269"/>
      <c r="H245" s="254"/>
    </row>
    <row r="246" spans="1:8" x14ac:dyDescent="0.25">
      <c r="A246" s="262" t="s">
        <v>86</v>
      </c>
      <c r="B246" s="132"/>
      <c r="C246" s="254"/>
      <c r="D246" s="132"/>
      <c r="E246" s="254"/>
      <c r="F246" s="269"/>
      <c r="G246" s="269"/>
      <c r="H246" s="254"/>
    </row>
    <row r="247" spans="1:8" x14ac:dyDescent="0.25">
      <c r="A247" s="262" t="s">
        <v>86</v>
      </c>
      <c r="B247" s="132"/>
      <c r="C247" s="254"/>
      <c r="D247" s="132"/>
      <c r="E247" s="254"/>
      <c r="F247" s="269"/>
      <c r="G247" s="269"/>
      <c r="H247" s="254"/>
    </row>
    <row r="248" spans="1:8" x14ac:dyDescent="0.25">
      <c r="A248" s="262" t="s">
        <v>86</v>
      </c>
      <c r="B248" s="132"/>
      <c r="C248" s="254"/>
      <c r="D248" s="132"/>
      <c r="E248" s="254"/>
      <c r="F248" s="269"/>
      <c r="G248" s="269"/>
      <c r="H248" s="254"/>
    </row>
    <row r="249" spans="1:8" x14ac:dyDescent="0.25">
      <c r="A249" s="262" t="s">
        <v>86</v>
      </c>
      <c r="B249" s="132"/>
      <c r="C249" s="254"/>
      <c r="D249" s="132"/>
      <c r="E249" s="254"/>
      <c r="F249" s="269"/>
      <c r="G249" s="269"/>
      <c r="H249" s="254"/>
    </row>
    <row r="250" spans="1:8" x14ac:dyDescent="0.25">
      <c r="A250" s="262" t="s">
        <v>86</v>
      </c>
      <c r="B250" s="132"/>
      <c r="C250" s="254"/>
      <c r="D250" s="132"/>
      <c r="E250" s="254"/>
      <c r="F250" s="269"/>
      <c r="G250" s="269"/>
      <c r="H250" s="254"/>
    </row>
    <row r="251" spans="1:8" x14ac:dyDescent="0.25">
      <c r="A251" s="262" t="s">
        <v>86</v>
      </c>
      <c r="B251" s="132"/>
      <c r="C251" s="254"/>
      <c r="D251" s="132"/>
      <c r="E251" s="254"/>
      <c r="F251" s="269"/>
      <c r="G251" s="269"/>
      <c r="H251" s="254"/>
    </row>
    <row r="252" spans="1:8" x14ac:dyDescent="0.25">
      <c r="A252" s="262" t="s">
        <v>86</v>
      </c>
      <c r="B252" s="132"/>
      <c r="C252" s="254"/>
      <c r="D252" s="132"/>
      <c r="E252" s="254"/>
      <c r="F252" s="269"/>
      <c r="G252" s="269"/>
      <c r="H252" s="254"/>
    </row>
    <row r="253" spans="1:8" x14ac:dyDescent="0.25">
      <c r="A253" s="262" t="s">
        <v>86</v>
      </c>
      <c r="B253" s="132"/>
      <c r="C253" s="254"/>
      <c r="D253" s="132"/>
      <c r="E253" s="254"/>
      <c r="F253" s="269"/>
      <c r="G253" s="269"/>
      <c r="H253" s="254"/>
    </row>
    <row r="254" spans="1:8" x14ac:dyDescent="0.25">
      <c r="A254" s="262" t="s">
        <v>86</v>
      </c>
      <c r="B254" s="132"/>
      <c r="C254" s="254"/>
      <c r="D254" s="132"/>
      <c r="E254" s="254"/>
      <c r="F254" s="269"/>
      <c r="G254" s="269"/>
      <c r="H254" s="254"/>
    </row>
    <row r="255" spans="1:8" x14ac:dyDescent="0.25">
      <c r="A255" s="262" t="s">
        <v>86</v>
      </c>
      <c r="B255" s="132"/>
      <c r="C255" s="254"/>
      <c r="D255" s="132"/>
      <c r="E255" s="254"/>
      <c r="F255" s="269"/>
      <c r="G255" s="269"/>
      <c r="H255" s="254"/>
    </row>
    <row r="256" spans="1:8" x14ac:dyDescent="0.25">
      <c r="A256" s="262" t="s">
        <v>86</v>
      </c>
      <c r="B256" s="132"/>
      <c r="C256" s="254"/>
      <c r="D256" s="132"/>
      <c r="E256" s="254"/>
      <c r="F256" s="269"/>
      <c r="G256" s="269"/>
      <c r="H256" s="254"/>
    </row>
    <row r="257" spans="1:8" x14ac:dyDescent="0.25">
      <c r="A257" s="262" t="s">
        <v>86</v>
      </c>
      <c r="B257" s="132"/>
      <c r="C257" s="254"/>
      <c r="D257" s="132"/>
      <c r="E257" s="254"/>
      <c r="F257" s="269"/>
      <c r="G257" s="269"/>
      <c r="H257" s="254"/>
    </row>
    <row r="258" spans="1:8" x14ac:dyDescent="0.25">
      <c r="A258" s="262" t="s">
        <v>86</v>
      </c>
      <c r="B258" s="132"/>
      <c r="C258" s="254"/>
      <c r="D258" s="132"/>
      <c r="E258" s="254"/>
      <c r="F258" s="269"/>
      <c r="G258" s="269"/>
      <c r="H258" s="254"/>
    </row>
    <row r="259" spans="1:8" x14ac:dyDescent="0.25">
      <c r="A259" s="262" t="s">
        <v>86</v>
      </c>
      <c r="B259" s="132"/>
      <c r="C259" s="254"/>
      <c r="D259" s="132"/>
      <c r="E259" s="254"/>
      <c r="F259" s="269"/>
      <c r="G259" s="269"/>
      <c r="H259" s="254"/>
    </row>
    <row r="260" spans="1:8" x14ac:dyDescent="0.25">
      <c r="A260" s="262" t="s">
        <v>86</v>
      </c>
      <c r="B260" s="132"/>
      <c r="C260" s="254"/>
      <c r="D260" s="132"/>
      <c r="E260" s="254"/>
      <c r="F260" s="269"/>
      <c r="G260" s="269"/>
      <c r="H260" s="254"/>
    </row>
    <row r="261" spans="1:8" x14ac:dyDescent="0.25">
      <c r="A261" s="262" t="s">
        <v>86</v>
      </c>
      <c r="B261" s="132"/>
      <c r="C261" s="254"/>
      <c r="D261" s="132"/>
      <c r="E261" s="254"/>
      <c r="F261" s="269"/>
      <c r="G261" s="269"/>
      <c r="H261" s="254"/>
    </row>
    <row r="262" spans="1:8" x14ac:dyDescent="0.25">
      <c r="A262" s="262" t="s">
        <v>86</v>
      </c>
      <c r="B262" s="132"/>
      <c r="C262" s="254"/>
      <c r="D262" s="132"/>
      <c r="E262" s="254"/>
      <c r="F262" s="269"/>
      <c r="G262" s="269"/>
      <c r="H262" s="254"/>
    </row>
    <row r="263" spans="1:8" x14ac:dyDescent="0.25">
      <c r="A263" s="262" t="s">
        <v>86</v>
      </c>
      <c r="B263" s="132"/>
      <c r="C263" s="254"/>
      <c r="D263" s="132"/>
      <c r="E263" s="254"/>
      <c r="F263" s="269"/>
      <c r="G263" s="269"/>
      <c r="H263" s="254"/>
    </row>
    <row r="264" spans="1:8" x14ac:dyDescent="0.25">
      <c r="A264" s="262" t="s">
        <v>86</v>
      </c>
      <c r="B264" s="132"/>
      <c r="C264" s="254"/>
      <c r="D264" s="132"/>
      <c r="E264" s="254"/>
      <c r="F264" s="269"/>
      <c r="G264" s="269"/>
      <c r="H264" s="254"/>
    </row>
    <row r="265" spans="1:8" x14ac:dyDescent="0.25">
      <c r="A265" s="262" t="s">
        <v>86</v>
      </c>
      <c r="B265" s="132"/>
      <c r="C265" s="254"/>
      <c r="D265" s="132"/>
      <c r="E265" s="254"/>
      <c r="F265" s="269"/>
      <c r="G265" s="269"/>
      <c r="H265" s="254"/>
    </row>
    <row r="266" spans="1:8" x14ac:dyDescent="0.25">
      <c r="A266" s="262" t="s">
        <v>86</v>
      </c>
      <c r="B266" s="132"/>
      <c r="C266" s="254"/>
      <c r="D266" s="132"/>
      <c r="E266" s="254"/>
      <c r="F266" s="269"/>
      <c r="G266" s="269"/>
      <c r="H266" s="254"/>
    </row>
    <row r="267" spans="1:8" ht="15.75" thickBot="1" x14ac:dyDescent="0.3">
      <c r="A267" s="265" t="s">
        <v>86</v>
      </c>
      <c r="B267" s="266"/>
      <c r="C267" s="156"/>
      <c r="D267" s="266"/>
      <c r="E267" s="156"/>
      <c r="F267" s="270"/>
      <c r="G267" s="270"/>
      <c r="H267" s="254"/>
    </row>
    <row r="268" spans="1:8" ht="15.75" thickBot="1" x14ac:dyDescent="0.3"/>
    <row r="269" spans="1:8" x14ac:dyDescent="0.25">
      <c r="A269" s="119" t="str">
        <f>N_2!B130</f>
        <v>Kraftwerk 7</v>
      </c>
      <c r="B269" s="145" t="s">
        <v>84</v>
      </c>
      <c r="C269" s="145" t="s">
        <v>85</v>
      </c>
      <c r="D269" s="146" t="s">
        <v>95</v>
      </c>
      <c r="E269" s="146" t="s">
        <v>97</v>
      </c>
      <c r="F269" s="146" t="s">
        <v>88</v>
      </c>
      <c r="G269" s="146" t="s">
        <v>3</v>
      </c>
      <c r="H269" s="146"/>
    </row>
    <row r="270" spans="1:8" x14ac:dyDescent="0.25">
      <c r="A270" s="84" t="str">
        <f>N_2!B138</f>
        <v>Arbeitskosten</v>
      </c>
      <c r="B270" s="110">
        <f>SUM(B271:B311)</f>
        <v>0</v>
      </c>
      <c r="C270" s="199">
        <f>SUM(C271:C311)</f>
        <v>0</v>
      </c>
      <c r="D270" s="130">
        <f>SUM(D272:D311)</f>
        <v>0</v>
      </c>
      <c r="E270" s="200">
        <f>SUM(E272:E311)</f>
        <v>0</v>
      </c>
      <c r="F270" s="200"/>
      <c r="G270" s="201"/>
      <c r="H270" s="201"/>
    </row>
    <row r="271" spans="1:8" x14ac:dyDescent="0.25">
      <c r="A271" s="74"/>
      <c r="B271" s="203"/>
      <c r="C271" s="203"/>
      <c r="D271" s="122"/>
      <c r="E271" s="122"/>
      <c r="F271" s="202"/>
      <c r="G271" s="202"/>
      <c r="H271" s="202"/>
    </row>
    <row r="272" spans="1:8" x14ac:dyDescent="0.25">
      <c r="A272" s="262" t="s">
        <v>86</v>
      </c>
      <c r="B272" s="132"/>
      <c r="C272" s="254"/>
      <c r="D272" s="132"/>
      <c r="E272" s="254"/>
      <c r="F272" s="269"/>
      <c r="G272" s="269"/>
      <c r="H272" s="254"/>
    </row>
    <row r="273" spans="1:8" x14ac:dyDescent="0.25">
      <c r="A273" s="262" t="s">
        <v>86</v>
      </c>
      <c r="B273" s="132"/>
      <c r="C273" s="254"/>
      <c r="D273" s="132"/>
      <c r="E273" s="254"/>
      <c r="F273" s="269"/>
      <c r="G273" s="269"/>
      <c r="H273" s="254"/>
    </row>
    <row r="274" spans="1:8" x14ac:dyDescent="0.25">
      <c r="A274" s="262" t="s">
        <v>86</v>
      </c>
      <c r="B274" s="132"/>
      <c r="C274" s="254"/>
      <c r="D274" s="132"/>
      <c r="E274" s="254"/>
      <c r="F274" s="269"/>
      <c r="G274" s="269"/>
      <c r="H274" s="254"/>
    </row>
    <row r="275" spans="1:8" x14ac:dyDescent="0.25">
      <c r="A275" s="262" t="s">
        <v>86</v>
      </c>
      <c r="B275" s="132"/>
      <c r="C275" s="254"/>
      <c r="D275" s="132"/>
      <c r="E275" s="254"/>
      <c r="F275" s="269"/>
      <c r="G275" s="269"/>
      <c r="H275" s="254"/>
    </row>
    <row r="276" spans="1:8" x14ac:dyDescent="0.25">
      <c r="A276" s="262" t="s">
        <v>86</v>
      </c>
      <c r="B276" s="132"/>
      <c r="C276" s="254"/>
      <c r="D276" s="132"/>
      <c r="E276" s="254"/>
      <c r="F276" s="269"/>
      <c r="G276" s="269"/>
      <c r="H276" s="254"/>
    </row>
    <row r="277" spans="1:8" x14ac:dyDescent="0.25">
      <c r="A277" s="262" t="s">
        <v>86</v>
      </c>
      <c r="B277" s="132"/>
      <c r="C277" s="254"/>
      <c r="D277" s="132"/>
      <c r="E277" s="254"/>
      <c r="F277" s="269"/>
      <c r="G277" s="269"/>
      <c r="H277" s="254"/>
    </row>
    <row r="278" spans="1:8" x14ac:dyDescent="0.25">
      <c r="A278" s="262" t="s">
        <v>86</v>
      </c>
      <c r="B278" s="132"/>
      <c r="C278" s="254"/>
      <c r="D278" s="132"/>
      <c r="E278" s="254"/>
      <c r="F278" s="269"/>
      <c r="G278" s="269"/>
      <c r="H278" s="254"/>
    </row>
    <row r="279" spans="1:8" x14ac:dyDescent="0.25">
      <c r="A279" s="262" t="s">
        <v>86</v>
      </c>
      <c r="B279" s="132"/>
      <c r="C279" s="254"/>
      <c r="D279" s="132"/>
      <c r="E279" s="254"/>
      <c r="F279" s="269"/>
      <c r="G279" s="269"/>
      <c r="H279" s="254"/>
    </row>
    <row r="280" spans="1:8" x14ac:dyDescent="0.25">
      <c r="A280" s="262" t="s">
        <v>86</v>
      </c>
      <c r="B280" s="132"/>
      <c r="C280" s="254"/>
      <c r="D280" s="132"/>
      <c r="E280" s="254"/>
      <c r="F280" s="269"/>
      <c r="G280" s="269"/>
      <c r="H280" s="254"/>
    </row>
    <row r="281" spans="1:8" x14ac:dyDescent="0.25">
      <c r="A281" s="262" t="s">
        <v>86</v>
      </c>
      <c r="B281" s="132"/>
      <c r="C281" s="254"/>
      <c r="D281" s="132"/>
      <c r="E281" s="254"/>
      <c r="F281" s="269"/>
      <c r="G281" s="269"/>
      <c r="H281" s="254"/>
    </row>
    <row r="282" spans="1:8" x14ac:dyDescent="0.25">
      <c r="A282" s="262" t="s">
        <v>86</v>
      </c>
      <c r="B282" s="132"/>
      <c r="C282" s="254"/>
      <c r="D282" s="132"/>
      <c r="E282" s="254"/>
      <c r="F282" s="269"/>
      <c r="G282" s="269"/>
      <c r="H282" s="254"/>
    </row>
    <row r="283" spans="1:8" x14ac:dyDescent="0.25">
      <c r="A283" s="262" t="s">
        <v>86</v>
      </c>
      <c r="B283" s="132"/>
      <c r="C283" s="254"/>
      <c r="D283" s="132"/>
      <c r="E283" s="254"/>
      <c r="F283" s="269"/>
      <c r="G283" s="269"/>
      <c r="H283" s="254"/>
    </row>
    <row r="284" spans="1:8" x14ac:dyDescent="0.25">
      <c r="A284" s="262" t="s">
        <v>86</v>
      </c>
      <c r="B284" s="132"/>
      <c r="C284" s="254"/>
      <c r="D284" s="132"/>
      <c r="E284" s="254"/>
      <c r="F284" s="269"/>
      <c r="G284" s="269"/>
      <c r="H284" s="254"/>
    </row>
    <row r="285" spans="1:8" x14ac:dyDescent="0.25">
      <c r="A285" s="262" t="s">
        <v>86</v>
      </c>
      <c r="B285" s="132"/>
      <c r="C285" s="254"/>
      <c r="D285" s="132"/>
      <c r="E285" s="254"/>
      <c r="F285" s="269"/>
      <c r="G285" s="269"/>
      <c r="H285" s="254"/>
    </row>
    <row r="286" spans="1:8" x14ac:dyDescent="0.25">
      <c r="A286" s="262" t="s">
        <v>86</v>
      </c>
      <c r="B286" s="132"/>
      <c r="C286" s="254"/>
      <c r="D286" s="132"/>
      <c r="E286" s="254"/>
      <c r="F286" s="269"/>
      <c r="G286" s="269"/>
      <c r="H286" s="254"/>
    </row>
    <row r="287" spans="1:8" x14ac:dyDescent="0.25">
      <c r="A287" s="262" t="s">
        <v>86</v>
      </c>
      <c r="B287" s="132"/>
      <c r="C287" s="254"/>
      <c r="D287" s="132"/>
      <c r="E287" s="254"/>
      <c r="F287" s="269"/>
      <c r="G287" s="269"/>
      <c r="H287" s="254"/>
    </row>
    <row r="288" spans="1:8" x14ac:dyDescent="0.25">
      <c r="A288" s="262" t="s">
        <v>86</v>
      </c>
      <c r="B288" s="132"/>
      <c r="C288" s="254"/>
      <c r="D288" s="132"/>
      <c r="E288" s="254"/>
      <c r="F288" s="269"/>
      <c r="G288" s="269"/>
      <c r="H288" s="254"/>
    </row>
    <row r="289" spans="1:8" x14ac:dyDescent="0.25">
      <c r="A289" s="262" t="s">
        <v>86</v>
      </c>
      <c r="B289" s="132"/>
      <c r="C289" s="254"/>
      <c r="D289" s="132"/>
      <c r="E289" s="254"/>
      <c r="F289" s="269"/>
      <c r="G289" s="269"/>
      <c r="H289" s="254"/>
    </row>
    <row r="290" spans="1:8" x14ac:dyDescent="0.25">
      <c r="A290" s="262" t="s">
        <v>86</v>
      </c>
      <c r="B290" s="132"/>
      <c r="C290" s="254"/>
      <c r="D290" s="132"/>
      <c r="E290" s="254"/>
      <c r="F290" s="269"/>
      <c r="G290" s="269"/>
      <c r="H290" s="254"/>
    </row>
    <row r="291" spans="1:8" x14ac:dyDescent="0.25">
      <c r="A291" s="262" t="s">
        <v>86</v>
      </c>
      <c r="B291" s="132"/>
      <c r="C291" s="254"/>
      <c r="D291" s="132"/>
      <c r="E291" s="254"/>
      <c r="F291" s="269"/>
      <c r="G291" s="269"/>
      <c r="H291" s="254"/>
    </row>
    <row r="292" spans="1:8" x14ac:dyDescent="0.25">
      <c r="A292" s="262" t="s">
        <v>86</v>
      </c>
      <c r="B292" s="132"/>
      <c r="C292" s="254"/>
      <c r="D292" s="132"/>
      <c r="E292" s="254"/>
      <c r="F292" s="269"/>
      <c r="G292" s="269"/>
      <c r="H292" s="254"/>
    </row>
    <row r="293" spans="1:8" x14ac:dyDescent="0.25">
      <c r="A293" s="262" t="s">
        <v>86</v>
      </c>
      <c r="B293" s="132"/>
      <c r="C293" s="254"/>
      <c r="D293" s="132"/>
      <c r="E293" s="254"/>
      <c r="F293" s="269"/>
      <c r="G293" s="269"/>
      <c r="H293" s="254"/>
    </row>
    <row r="294" spans="1:8" x14ac:dyDescent="0.25">
      <c r="A294" s="262" t="s">
        <v>86</v>
      </c>
      <c r="B294" s="132"/>
      <c r="C294" s="254"/>
      <c r="D294" s="132"/>
      <c r="E294" s="254"/>
      <c r="F294" s="269"/>
      <c r="G294" s="269"/>
      <c r="H294" s="254"/>
    </row>
    <row r="295" spans="1:8" x14ac:dyDescent="0.25">
      <c r="A295" s="262" t="s">
        <v>86</v>
      </c>
      <c r="B295" s="132"/>
      <c r="C295" s="254"/>
      <c r="D295" s="132"/>
      <c r="E295" s="254"/>
      <c r="F295" s="269"/>
      <c r="G295" s="269"/>
      <c r="H295" s="254"/>
    </row>
    <row r="296" spans="1:8" x14ac:dyDescent="0.25">
      <c r="A296" s="262" t="s">
        <v>86</v>
      </c>
      <c r="B296" s="132"/>
      <c r="C296" s="254"/>
      <c r="D296" s="132"/>
      <c r="E296" s="254"/>
      <c r="F296" s="269"/>
      <c r="G296" s="269"/>
      <c r="H296" s="254"/>
    </row>
    <row r="297" spans="1:8" x14ac:dyDescent="0.25">
      <c r="A297" s="262" t="s">
        <v>86</v>
      </c>
      <c r="B297" s="132"/>
      <c r="C297" s="254"/>
      <c r="D297" s="132"/>
      <c r="E297" s="254"/>
      <c r="F297" s="269"/>
      <c r="G297" s="269"/>
      <c r="H297" s="254"/>
    </row>
    <row r="298" spans="1:8" x14ac:dyDescent="0.25">
      <c r="A298" s="262" t="s">
        <v>86</v>
      </c>
      <c r="B298" s="132"/>
      <c r="C298" s="254"/>
      <c r="D298" s="132"/>
      <c r="E298" s="254"/>
      <c r="F298" s="269"/>
      <c r="G298" s="269"/>
      <c r="H298" s="254"/>
    </row>
    <row r="299" spans="1:8" x14ac:dyDescent="0.25">
      <c r="A299" s="262" t="s">
        <v>86</v>
      </c>
      <c r="B299" s="132"/>
      <c r="C299" s="254"/>
      <c r="D299" s="132"/>
      <c r="E299" s="254"/>
      <c r="F299" s="269"/>
      <c r="G299" s="269"/>
      <c r="H299" s="254"/>
    </row>
    <row r="300" spans="1:8" x14ac:dyDescent="0.25">
      <c r="A300" s="262" t="s">
        <v>86</v>
      </c>
      <c r="B300" s="132"/>
      <c r="C300" s="254"/>
      <c r="D300" s="132"/>
      <c r="E300" s="254"/>
      <c r="F300" s="269"/>
      <c r="G300" s="269"/>
      <c r="H300" s="254"/>
    </row>
    <row r="301" spans="1:8" x14ac:dyDescent="0.25">
      <c r="A301" s="262" t="s">
        <v>86</v>
      </c>
      <c r="B301" s="132"/>
      <c r="C301" s="254"/>
      <c r="D301" s="132"/>
      <c r="E301" s="254"/>
      <c r="F301" s="269"/>
      <c r="G301" s="269"/>
      <c r="H301" s="254"/>
    </row>
    <row r="302" spans="1:8" x14ac:dyDescent="0.25">
      <c r="A302" s="262" t="s">
        <v>86</v>
      </c>
      <c r="B302" s="132"/>
      <c r="C302" s="254"/>
      <c r="D302" s="132"/>
      <c r="E302" s="254"/>
      <c r="F302" s="269"/>
      <c r="G302" s="269"/>
      <c r="H302" s="254"/>
    </row>
    <row r="303" spans="1:8" x14ac:dyDescent="0.25">
      <c r="A303" s="262" t="s">
        <v>86</v>
      </c>
      <c r="B303" s="132"/>
      <c r="C303" s="254"/>
      <c r="D303" s="132"/>
      <c r="E303" s="254"/>
      <c r="F303" s="269"/>
      <c r="G303" s="269"/>
      <c r="H303" s="254"/>
    </row>
    <row r="304" spans="1:8" x14ac:dyDescent="0.25">
      <c r="A304" s="262" t="s">
        <v>86</v>
      </c>
      <c r="B304" s="132"/>
      <c r="C304" s="254"/>
      <c r="D304" s="132"/>
      <c r="E304" s="254"/>
      <c r="F304" s="269"/>
      <c r="G304" s="269"/>
      <c r="H304" s="254"/>
    </row>
    <row r="305" spans="1:8" x14ac:dyDescent="0.25">
      <c r="A305" s="262" t="s">
        <v>86</v>
      </c>
      <c r="B305" s="132"/>
      <c r="C305" s="254"/>
      <c r="D305" s="132"/>
      <c r="E305" s="254"/>
      <c r="F305" s="269"/>
      <c r="G305" s="269"/>
      <c r="H305" s="254"/>
    </row>
    <row r="306" spans="1:8" x14ac:dyDescent="0.25">
      <c r="A306" s="262" t="s">
        <v>86</v>
      </c>
      <c r="B306" s="132"/>
      <c r="C306" s="254"/>
      <c r="D306" s="132"/>
      <c r="E306" s="254"/>
      <c r="F306" s="269"/>
      <c r="G306" s="269"/>
      <c r="H306" s="254"/>
    </row>
    <row r="307" spans="1:8" x14ac:dyDescent="0.25">
      <c r="A307" s="262" t="s">
        <v>86</v>
      </c>
      <c r="B307" s="132"/>
      <c r="C307" s="254"/>
      <c r="D307" s="132"/>
      <c r="E307" s="254"/>
      <c r="F307" s="269"/>
      <c r="G307" s="269"/>
      <c r="H307" s="254"/>
    </row>
    <row r="308" spans="1:8" x14ac:dyDescent="0.25">
      <c r="A308" s="262" t="s">
        <v>86</v>
      </c>
      <c r="B308" s="132"/>
      <c r="C308" s="254"/>
      <c r="D308" s="132"/>
      <c r="E308" s="254"/>
      <c r="F308" s="269"/>
      <c r="G308" s="269"/>
      <c r="H308" s="254"/>
    </row>
    <row r="309" spans="1:8" x14ac:dyDescent="0.25">
      <c r="A309" s="262" t="s">
        <v>86</v>
      </c>
      <c r="B309" s="132"/>
      <c r="C309" s="254"/>
      <c r="D309" s="132"/>
      <c r="E309" s="254"/>
      <c r="F309" s="269"/>
      <c r="G309" s="269"/>
      <c r="H309" s="254"/>
    </row>
    <row r="310" spans="1:8" x14ac:dyDescent="0.25">
      <c r="A310" s="262" t="s">
        <v>86</v>
      </c>
      <c r="B310" s="132"/>
      <c r="C310" s="254"/>
      <c r="D310" s="132"/>
      <c r="E310" s="254"/>
      <c r="F310" s="269"/>
      <c r="G310" s="269"/>
      <c r="H310" s="254"/>
    </row>
    <row r="311" spans="1:8" ht="15.75" thickBot="1" x14ac:dyDescent="0.3">
      <c r="A311" s="265" t="s">
        <v>86</v>
      </c>
      <c r="B311" s="266"/>
      <c r="C311" s="156"/>
      <c r="D311" s="266"/>
      <c r="E311" s="156"/>
      <c r="F311" s="270"/>
      <c r="G311" s="270"/>
      <c r="H311" s="254"/>
    </row>
    <row r="312" spans="1:8" ht="15.75" thickBot="1" x14ac:dyDescent="0.3"/>
    <row r="313" spans="1:8" x14ac:dyDescent="0.25">
      <c r="A313" s="119" t="str">
        <f>N_2!B148</f>
        <v>Kraftwerk 8</v>
      </c>
      <c r="B313" s="145" t="s">
        <v>84</v>
      </c>
      <c r="C313" s="145" t="s">
        <v>85</v>
      </c>
      <c r="D313" s="146" t="s">
        <v>95</v>
      </c>
      <c r="E313" s="146" t="s">
        <v>97</v>
      </c>
      <c r="F313" s="146" t="s">
        <v>88</v>
      </c>
      <c r="G313" s="146" t="s">
        <v>3</v>
      </c>
      <c r="H313" s="146"/>
    </row>
    <row r="314" spans="1:8" x14ac:dyDescent="0.25">
      <c r="A314" s="84" t="str">
        <f>N_2!B156</f>
        <v>Arbeitskosten</v>
      </c>
      <c r="B314" s="110">
        <f>SUM(B315:B355)</f>
        <v>0</v>
      </c>
      <c r="C314" s="199">
        <f>SUM(C315:C355)</f>
        <v>0</v>
      </c>
      <c r="D314" s="130">
        <f>SUM(D316:D355)</f>
        <v>0</v>
      </c>
      <c r="E314" s="200">
        <f>SUM(E316:E355)</f>
        <v>0</v>
      </c>
      <c r="F314" s="200"/>
      <c r="G314" s="201"/>
      <c r="H314" s="201"/>
    </row>
    <row r="315" spans="1:8" x14ac:dyDescent="0.25">
      <c r="A315" s="74"/>
      <c r="B315" s="203"/>
      <c r="C315" s="203"/>
      <c r="D315" s="122"/>
      <c r="E315" s="122"/>
      <c r="F315" s="202"/>
      <c r="G315" s="202"/>
      <c r="H315" s="202"/>
    </row>
    <row r="316" spans="1:8" x14ac:dyDescent="0.25">
      <c r="A316" s="262" t="s">
        <v>86</v>
      </c>
      <c r="B316" s="132"/>
      <c r="C316" s="254"/>
      <c r="D316" s="132"/>
      <c r="E316" s="254"/>
      <c r="F316" s="269"/>
      <c r="G316" s="269"/>
      <c r="H316" s="254"/>
    </row>
    <row r="317" spans="1:8" x14ac:dyDescent="0.25">
      <c r="A317" s="262" t="s">
        <v>86</v>
      </c>
      <c r="B317" s="132"/>
      <c r="C317" s="254"/>
      <c r="D317" s="132"/>
      <c r="E317" s="254"/>
      <c r="F317" s="269"/>
      <c r="G317" s="269"/>
      <c r="H317" s="254"/>
    </row>
    <row r="318" spans="1:8" x14ac:dyDescent="0.25">
      <c r="A318" s="262" t="s">
        <v>86</v>
      </c>
      <c r="B318" s="132"/>
      <c r="C318" s="254"/>
      <c r="D318" s="132"/>
      <c r="E318" s="254"/>
      <c r="F318" s="269"/>
      <c r="G318" s="269"/>
      <c r="H318" s="254"/>
    </row>
    <row r="319" spans="1:8" x14ac:dyDescent="0.25">
      <c r="A319" s="262" t="s">
        <v>86</v>
      </c>
      <c r="B319" s="132"/>
      <c r="C319" s="254"/>
      <c r="D319" s="132"/>
      <c r="E319" s="254"/>
      <c r="F319" s="269"/>
      <c r="G319" s="269"/>
      <c r="H319" s="254"/>
    </row>
    <row r="320" spans="1:8" x14ac:dyDescent="0.25">
      <c r="A320" s="262" t="s">
        <v>86</v>
      </c>
      <c r="B320" s="132"/>
      <c r="C320" s="254"/>
      <c r="D320" s="132"/>
      <c r="E320" s="254"/>
      <c r="F320" s="269"/>
      <c r="G320" s="269"/>
      <c r="H320" s="254"/>
    </row>
    <row r="321" spans="1:8" x14ac:dyDescent="0.25">
      <c r="A321" s="262" t="s">
        <v>86</v>
      </c>
      <c r="B321" s="132"/>
      <c r="C321" s="254"/>
      <c r="D321" s="132"/>
      <c r="E321" s="254"/>
      <c r="F321" s="269"/>
      <c r="G321" s="269"/>
      <c r="H321" s="254"/>
    </row>
    <row r="322" spans="1:8" x14ac:dyDescent="0.25">
      <c r="A322" s="262" t="s">
        <v>86</v>
      </c>
      <c r="B322" s="132"/>
      <c r="C322" s="254"/>
      <c r="D322" s="132"/>
      <c r="E322" s="254"/>
      <c r="F322" s="269"/>
      <c r="G322" s="269"/>
      <c r="H322" s="254"/>
    </row>
    <row r="323" spans="1:8" x14ac:dyDescent="0.25">
      <c r="A323" s="262" t="s">
        <v>86</v>
      </c>
      <c r="B323" s="132"/>
      <c r="C323" s="254"/>
      <c r="D323" s="132"/>
      <c r="E323" s="254"/>
      <c r="F323" s="269"/>
      <c r="G323" s="269"/>
      <c r="H323" s="254"/>
    </row>
    <row r="324" spans="1:8" x14ac:dyDescent="0.25">
      <c r="A324" s="262" t="s">
        <v>86</v>
      </c>
      <c r="B324" s="132"/>
      <c r="C324" s="254"/>
      <c r="D324" s="132"/>
      <c r="E324" s="254"/>
      <c r="F324" s="269"/>
      <c r="G324" s="269"/>
      <c r="H324" s="254"/>
    </row>
    <row r="325" spans="1:8" x14ac:dyDescent="0.25">
      <c r="A325" s="262" t="s">
        <v>86</v>
      </c>
      <c r="B325" s="132"/>
      <c r="C325" s="254"/>
      <c r="D325" s="132"/>
      <c r="E325" s="254"/>
      <c r="F325" s="269"/>
      <c r="G325" s="269"/>
      <c r="H325" s="254"/>
    </row>
    <row r="326" spans="1:8" x14ac:dyDescent="0.25">
      <c r="A326" s="262" t="s">
        <v>86</v>
      </c>
      <c r="B326" s="132"/>
      <c r="C326" s="254"/>
      <c r="D326" s="132"/>
      <c r="E326" s="254"/>
      <c r="F326" s="269"/>
      <c r="G326" s="269"/>
      <c r="H326" s="254"/>
    </row>
    <row r="327" spans="1:8" x14ac:dyDescent="0.25">
      <c r="A327" s="262" t="s">
        <v>86</v>
      </c>
      <c r="B327" s="132"/>
      <c r="C327" s="254"/>
      <c r="D327" s="132"/>
      <c r="E327" s="254"/>
      <c r="F327" s="269"/>
      <c r="G327" s="269"/>
      <c r="H327" s="254"/>
    </row>
    <row r="328" spans="1:8" x14ac:dyDescent="0.25">
      <c r="A328" s="262" t="s">
        <v>86</v>
      </c>
      <c r="B328" s="132"/>
      <c r="C328" s="254"/>
      <c r="D328" s="132"/>
      <c r="E328" s="254"/>
      <c r="F328" s="269"/>
      <c r="G328" s="269"/>
      <c r="H328" s="254"/>
    </row>
    <row r="329" spans="1:8" x14ac:dyDescent="0.25">
      <c r="A329" s="262" t="s">
        <v>86</v>
      </c>
      <c r="B329" s="132"/>
      <c r="C329" s="254"/>
      <c r="D329" s="132"/>
      <c r="E329" s="254"/>
      <c r="F329" s="269"/>
      <c r="G329" s="269"/>
      <c r="H329" s="254"/>
    </row>
    <row r="330" spans="1:8" x14ac:dyDescent="0.25">
      <c r="A330" s="262" t="s">
        <v>86</v>
      </c>
      <c r="B330" s="132"/>
      <c r="C330" s="254"/>
      <c r="D330" s="132"/>
      <c r="E330" s="254"/>
      <c r="F330" s="269"/>
      <c r="G330" s="269"/>
      <c r="H330" s="254"/>
    </row>
    <row r="331" spans="1:8" x14ac:dyDescent="0.25">
      <c r="A331" s="262" t="s">
        <v>86</v>
      </c>
      <c r="B331" s="132"/>
      <c r="C331" s="254"/>
      <c r="D331" s="132"/>
      <c r="E331" s="254"/>
      <c r="F331" s="269"/>
      <c r="G331" s="269"/>
      <c r="H331" s="254"/>
    </row>
    <row r="332" spans="1:8" x14ac:dyDescent="0.25">
      <c r="A332" s="262" t="s">
        <v>86</v>
      </c>
      <c r="B332" s="132"/>
      <c r="C332" s="254"/>
      <c r="D332" s="132"/>
      <c r="E332" s="254"/>
      <c r="F332" s="269"/>
      <c r="G332" s="269"/>
      <c r="H332" s="254"/>
    </row>
    <row r="333" spans="1:8" x14ac:dyDescent="0.25">
      <c r="A333" s="262" t="s">
        <v>86</v>
      </c>
      <c r="B333" s="132"/>
      <c r="C333" s="254"/>
      <c r="D333" s="132"/>
      <c r="E333" s="254"/>
      <c r="F333" s="269"/>
      <c r="G333" s="269"/>
      <c r="H333" s="254"/>
    </row>
    <row r="334" spans="1:8" x14ac:dyDescent="0.25">
      <c r="A334" s="262" t="s">
        <v>86</v>
      </c>
      <c r="B334" s="132"/>
      <c r="C334" s="254"/>
      <c r="D334" s="132"/>
      <c r="E334" s="254"/>
      <c r="F334" s="269"/>
      <c r="G334" s="269"/>
      <c r="H334" s="254"/>
    </row>
    <row r="335" spans="1:8" x14ac:dyDescent="0.25">
      <c r="A335" s="262" t="s">
        <v>86</v>
      </c>
      <c r="B335" s="132"/>
      <c r="C335" s="254"/>
      <c r="D335" s="132"/>
      <c r="E335" s="254"/>
      <c r="F335" s="269"/>
      <c r="G335" s="269"/>
      <c r="H335" s="254"/>
    </row>
    <row r="336" spans="1:8" x14ac:dyDescent="0.25">
      <c r="A336" s="262" t="s">
        <v>86</v>
      </c>
      <c r="B336" s="132"/>
      <c r="C336" s="254"/>
      <c r="D336" s="132"/>
      <c r="E336" s="254"/>
      <c r="F336" s="269"/>
      <c r="G336" s="269"/>
      <c r="H336" s="254"/>
    </row>
    <row r="337" spans="1:8" x14ac:dyDescent="0.25">
      <c r="A337" s="262" t="s">
        <v>86</v>
      </c>
      <c r="B337" s="132"/>
      <c r="C337" s="254"/>
      <c r="D337" s="132"/>
      <c r="E337" s="254"/>
      <c r="F337" s="269"/>
      <c r="G337" s="269"/>
      <c r="H337" s="254"/>
    </row>
    <row r="338" spans="1:8" x14ac:dyDescent="0.25">
      <c r="A338" s="262" t="s">
        <v>86</v>
      </c>
      <c r="B338" s="132"/>
      <c r="C338" s="254"/>
      <c r="D338" s="132"/>
      <c r="E338" s="254"/>
      <c r="F338" s="269"/>
      <c r="G338" s="269"/>
      <c r="H338" s="254"/>
    </row>
    <row r="339" spans="1:8" x14ac:dyDescent="0.25">
      <c r="A339" s="262" t="s">
        <v>86</v>
      </c>
      <c r="B339" s="132"/>
      <c r="C339" s="254"/>
      <c r="D339" s="132"/>
      <c r="E339" s="254"/>
      <c r="F339" s="269"/>
      <c r="G339" s="269"/>
      <c r="H339" s="254"/>
    </row>
    <row r="340" spans="1:8" x14ac:dyDescent="0.25">
      <c r="A340" s="262" t="s">
        <v>86</v>
      </c>
      <c r="B340" s="132"/>
      <c r="C340" s="254"/>
      <c r="D340" s="132"/>
      <c r="E340" s="254"/>
      <c r="F340" s="269"/>
      <c r="G340" s="269"/>
      <c r="H340" s="254"/>
    </row>
    <row r="341" spans="1:8" x14ac:dyDescent="0.25">
      <c r="A341" s="262" t="s">
        <v>86</v>
      </c>
      <c r="B341" s="132"/>
      <c r="C341" s="254"/>
      <c r="D341" s="132"/>
      <c r="E341" s="254"/>
      <c r="F341" s="269"/>
      <c r="G341" s="269"/>
      <c r="H341" s="254"/>
    </row>
    <row r="342" spans="1:8" x14ac:dyDescent="0.25">
      <c r="A342" s="262" t="s">
        <v>86</v>
      </c>
      <c r="B342" s="132"/>
      <c r="C342" s="254"/>
      <c r="D342" s="132"/>
      <c r="E342" s="254"/>
      <c r="F342" s="269"/>
      <c r="G342" s="269"/>
      <c r="H342" s="254"/>
    </row>
    <row r="343" spans="1:8" x14ac:dyDescent="0.25">
      <c r="A343" s="262" t="s">
        <v>86</v>
      </c>
      <c r="B343" s="132"/>
      <c r="C343" s="254"/>
      <c r="D343" s="132"/>
      <c r="E343" s="254"/>
      <c r="F343" s="269"/>
      <c r="G343" s="269"/>
      <c r="H343" s="254"/>
    </row>
    <row r="344" spans="1:8" x14ac:dyDescent="0.25">
      <c r="A344" s="262" t="s">
        <v>86</v>
      </c>
      <c r="B344" s="132"/>
      <c r="C344" s="254"/>
      <c r="D344" s="132"/>
      <c r="E344" s="254"/>
      <c r="F344" s="269"/>
      <c r="G344" s="269"/>
      <c r="H344" s="254"/>
    </row>
    <row r="345" spans="1:8" x14ac:dyDescent="0.25">
      <c r="A345" s="262" t="s">
        <v>86</v>
      </c>
      <c r="B345" s="132"/>
      <c r="C345" s="254"/>
      <c r="D345" s="132"/>
      <c r="E345" s="254"/>
      <c r="F345" s="269"/>
      <c r="G345" s="269"/>
      <c r="H345" s="254"/>
    </row>
    <row r="346" spans="1:8" x14ac:dyDescent="0.25">
      <c r="A346" s="262" t="s">
        <v>86</v>
      </c>
      <c r="B346" s="132"/>
      <c r="C346" s="254"/>
      <c r="D346" s="132"/>
      <c r="E346" s="254"/>
      <c r="F346" s="269"/>
      <c r="G346" s="269"/>
      <c r="H346" s="254"/>
    </row>
    <row r="347" spans="1:8" x14ac:dyDescent="0.25">
      <c r="A347" s="262" t="s">
        <v>86</v>
      </c>
      <c r="B347" s="132"/>
      <c r="C347" s="254"/>
      <c r="D347" s="132"/>
      <c r="E347" s="254"/>
      <c r="F347" s="269"/>
      <c r="G347" s="269"/>
      <c r="H347" s="254"/>
    </row>
    <row r="348" spans="1:8" x14ac:dyDescent="0.25">
      <c r="A348" s="262" t="s">
        <v>86</v>
      </c>
      <c r="B348" s="132"/>
      <c r="C348" s="254"/>
      <c r="D348" s="132"/>
      <c r="E348" s="254"/>
      <c r="F348" s="269"/>
      <c r="G348" s="269"/>
      <c r="H348" s="254"/>
    </row>
    <row r="349" spans="1:8" x14ac:dyDescent="0.25">
      <c r="A349" s="262" t="s">
        <v>86</v>
      </c>
      <c r="B349" s="132"/>
      <c r="C349" s="254"/>
      <c r="D349" s="132"/>
      <c r="E349" s="254"/>
      <c r="F349" s="269"/>
      <c r="G349" s="269"/>
      <c r="H349" s="254"/>
    </row>
    <row r="350" spans="1:8" x14ac:dyDescent="0.25">
      <c r="A350" s="262" t="s">
        <v>86</v>
      </c>
      <c r="B350" s="132"/>
      <c r="C350" s="254"/>
      <c r="D350" s="132"/>
      <c r="E350" s="254"/>
      <c r="F350" s="269"/>
      <c r="G350" s="269"/>
      <c r="H350" s="254"/>
    </row>
    <row r="351" spans="1:8" x14ac:dyDescent="0.25">
      <c r="A351" s="262" t="s">
        <v>86</v>
      </c>
      <c r="B351" s="132"/>
      <c r="C351" s="254"/>
      <c r="D351" s="132"/>
      <c r="E351" s="254"/>
      <c r="F351" s="269"/>
      <c r="G351" s="269"/>
      <c r="H351" s="254"/>
    </row>
    <row r="352" spans="1:8" x14ac:dyDescent="0.25">
      <c r="A352" s="262" t="s">
        <v>86</v>
      </c>
      <c r="B352" s="132"/>
      <c r="C352" s="254"/>
      <c r="D352" s="132"/>
      <c r="E352" s="254"/>
      <c r="F352" s="269"/>
      <c r="G352" s="269"/>
      <c r="H352" s="254"/>
    </row>
    <row r="353" spans="1:8" x14ac:dyDescent="0.25">
      <c r="A353" s="262" t="s">
        <v>86</v>
      </c>
      <c r="B353" s="132"/>
      <c r="C353" s="254"/>
      <c r="D353" s="132"/>
      <c r="E353" s="254"/>
      <c r="F353" s="269"/>
      <c r="G353" s="269"/>
      <c r="H353" s="254"/>
    </row>
    <row r="354" spans="1:8" x14ac:dyDescent="0.25">
      <c r="A354" s="262" t="s">
        <v>86</v>
      </c>
      <c r="B354" s="132"/>
      <c r="C354" s="254"/>
      <c r="D354" s="132"/>
      <c r="E354" s="254"/>
      <c r="F354" s="269"/>
      <c r="G354" s="269"/>
      <c r="H354" s="254"/>
    </row>
    <row r="355" spans="1:8" ht="15.75" thickBot="1" x14ac:dyDescent="0.3">
      <c r="A355" s="265" t="s">
        <v>86</v>
      </c>
      <c r="B355" s="266"/>
      <c r="C355" s="156"/>
      <c r="D355" s="266"/>
      <c r="E355" s="156"/>
      <c r="F355" s="270"/>
      <c r="G355" s="270"/>
      <c r="H355" s="254"/>
    </row>
    <row r="356" spans="1:8" ht="15.75" thickBot="1" x14ac:dyDescent="0.3"/>
    <row r="357" spans="1:8" x14ac:dyDescent="0.25">
      <c r="A357" s="119" t="str">
        <f>N_2!B166</f>
        <v>Kraftwerk 9</v>
      </c>
      <c r="B357" s="145" t="s">
        <v>84</v>
      </c>
      <c r="C357" s="145" t="s">
        <v>85</v>
      </c>
      <c r="D357" s="146" t="s">
        <v>95</v>
      </c>
      <c r="E357" s="146" t="s">
        <v>97</v>
      </c>
      <c r="F357" s="146" t="s">
        <v>88</v>
      </c>
      <c r="G357" s="146" t="s">
        <v>3</v>
      </c>
      <c r="H357" s="146"/>
    </row>
    <row r="358" spans="1:8" x14ac:dyDescent="0.25">
      <c r="A358" s="84" t="str">
        <f>N_2!B174</f>
        <v>Arbeitskosten</v>
      </c>
      <c r="B358" s="110">
        <f>SUM(B359:B399)</f>
        <v>0</v>
      </c>
      <c r="C358" s="199">
        <f>SUM(C359:C399)</f>
        <v>0</v>
      </c>
      <c r="D358" s="130">
        <f>SUM(D360:D399)</f>
        <v>0</v>
      </c>
      <c r="E358" s="200">
        <f>SUM(E360:E399)</f>
        <v>0</v>
      </c>
      <c r="F358" s="200"/>
      <c r="G358" s="201"/>
      <c r="H358" s="201"/>
    </row>
    <row r="359" spans="1:8" x14ac:dyDescent="0.25">
      <c r="A359" s="74"/>
      <c r="B359" s="203"/>
      <c r="C359" s="203"/>
      <c r="D359" s="122"/>
      <c r="E359" s="122"/>
      <c r="F359" s="202"/>
      <c r="G359" s="202"/>
      <c r="H359" s="202"/>
    </row>
    <row r="360" spans="1:8" x14ac:dyDescent="0.25">
      <c r="A360" s="262" t="s">
        <v>86</v>
      </c>
      <c r="B360" s="132"/>
      <c r="C360" s="254"/>
      <c r="D360" s="132"/>
      <c r="E360" s="254"/>
      <c r="F360" s="269"/>
      <c r="G360" s="269"/>
      <c r="H360" s="254"/>
    </row>
    <row r="361" spans="1:8" x14ac:dyDescent="0.25">
      <c r="A361" s="262" t="s">
        <v>86</v>
      </c>
      <c r="B361" s="132"/>
      <c r="C361" s="254"/>
      <c r="D361" s="132"/>
      <c r="E361" s="254"/>
      <c r="F361" s="269"/>
      <c r="G361" s="269"/>
      <c r="H361" s="254"/>
    </row>
    <row r="362" spans="1:8" x14ac:dyDescent="0.25">
      <c r="A362" s="262" t="s">
        <v>86</v>
      </c>
      <c r="B362" s="132"/>
      <c r="C362" s="254"/>
      <c r="D362" s="132"/>
      <c r="E362" s="254"/>
      <c r="F362" s="269"/>
      <c r="G362" s="269"/>
      <c r="H362" s="254"/>
    </row>
    <row r="363" spans="1:8" x14ac:dyDescent="0.25">
      <c r="A363" s="262" t="s">
        <v>86</v>
      </c>
      <c r="B363" s="132"/>
      <c r="C363" s="254"/>
      <c r="D363" s="132"/>
      <c r="E363" s="254"/>
      <c r="F363" s="269"/>
      <c r="G363" s="269"/>
      <c r="H363" s="254"/>
    </row>
    <row r="364" spans="1:8" x14ac:dyDescent="0.25">
      <c r="A364" s="262" t="s">
        <v>86</v>
      </c>
      <c r="B364" s="132"/>
      <c r="C364" s="254"/>
      <c r="D364" s="132"/>
      <c r="E364" s="254"/>
      <c r="F364" s="269"/>
      <c r="G364" s="269"/>
      <c r="H364" s="254"/>
    </row>
    <row r="365" spans="1:8" x14ac:dyDescent="0.25">
      <c r="A365" s="262" t="s">
        <v>86</v>
      </c>
      <c r="B365" s="132"/>
      <c r="C365" s="254"/>
      <c r="D365" s="132"/>
      <c r="E365" s="254"/>
      <c r="F365" s="269"/>
      <c r="G365" s="269"/>
      <c r="H365" s="254"/>
    </row>
    <row r="366" spans="1:8" x14ac:dyDescent="0.25">
      <c r="A366" s="262" t="s">
        <v>86</v>
      </c>
      <c r="B366" s="132"/>
      <c r="C366" s="254"/>
      <c r="D366" s="132"/>
      <c r="E366" s="254"/>
      <c r="F366" s="269"/>
      <c r="G366" s="269"/>
      <c r="H366" s="254"/>
    </row>
    <row r="367" spans="1:8" x14ac:dyDescent="0.25">
      <c r="A367" s="262" t="s">
        <v>86</v>
      </c>
      <c r="B367" s="132"/>
      <c r="C367" s="254"/>
      <c r="D367" s="132"/>
      <c r="E367" s="254"/>
      <c r="F367" s="269"/>
      <c r="G367" s="269"/>
      <c r="H367" s="254"/>
    </row>
    <row r="368" spans="1:8" x14ac:dyDescent="0.25">
      <c r="A368" s="262" t="s">
        <v>86</v>
      </c>
      <c r="B368" s="132"/>
      <c r="C368" s="254"/>
      <c r="D368" s="132"/>
      <c r="E368" s="254"/>
      <c r="F368" s="269"/>
      <c r="G368" s="269"/>
      <c r="H368" s="254"/>
    </row>
    <row r="369" spans="1:8" x14ac:dyDescent="0.25">
      <c r="A369" s="262" t="s">
        <v>86</v>
      </c>
      <c r="B369" s="132"/>
      <c r="C369" s="254"/>
      <c r="D369" s="132"/>
      <c r="E369" s="254"/>
      <c r="F369" s="269"/>
      <c r="G369" s="269"/>
      <c r="H369" s="254"/>
    </row>
    <row r="370" spans="1:8" x14ac:dyDescent="0.25">
      <c r="A370" s="262" t="s">
        <v>86</v>
      </c>
      <c r="B370" s="132"/>
      <c r="C370" s="254"/>
      <c r="D370" s="132"/>
      <c r="E370" s="254"/>
      <c r="F370" s="269"/>
      <c r="G370" s="269"/>
      <c r="H370" s="254"/>
    </row>
    <row r="371" spans="1:8" x14ac:dyDescent="0.25">
      <c r="A371" s="262" t="s">
        <v>86</v>
      </c>
      <c r="B371" s="132"/>
      <c r="C371" s="254"/>
      <c r="D371" s="132"/>
      <c r="E371" s="254"/>
      <c r="F371" s="269"/>
      <c r="G371" s="269"/>
      <c r="H371" s="254"/>
    </row>
    <row r="372" spans="1:8" x14ac:dyDescent="0.25">
      <c r="A372" s="262" t="s">
        <v>86</v>
      </c>
      <c r="B372" s="132"/>
      <c r="C372" s="254"/>
      <c r="D372" s="132"/>
      <c r="E372" s="254"/>
      <c r="F372" s="269"/>
      <c r="G372" s="269"/>
      <c r="H372" s="254"/>
    </row>
    <row r="373" spans="1:8" x14ac:dyDescent="0.25">
      <c r="A373" s="262" t="s">
        <v>86</v>
      </c>
      <c r="B373" s="132"/>
      <c r="C373" s="254"/>
      <c r="D373" s="132"/>
      <c r="E373" s="254"/>
      <c r="F373" s="269"/>
      <c r="G373" s="269"/>
      <c r="H373" s="254"/>
    </row>
    <row r="374" spans="1:8" x14ac:dyDescent="0.25">
      <c r="A374" s="262" t="s">
        <v>86</v>
      </c>
      <c r="B374" s="132"/>
      <c r="C374" s="254"/>
      <c r="D374" s="132"/>
      <c r="E374" s="254"/>
      <c r="F374" s="269"/>
      <c r="G374" s="269"/>
      <c r="H374" s="254"/>
    </row>
    <row r="375" spans="1:8" x14ac:dyDescent="0.25">
      <c r="A375" s="262" t="s">
        <v>86</v>
      </c>
      <c r="B375" s="132"/>
      <c r="C375" s="254"/>
      <c r="D375" s="132"/>
      <c r="E375" s="254"/>
      <c r="F375" s="269"/>
      <c r="G375" s="269"/>
      <c r="H375" s="254"/>
    </row>
    <row r="376" spans="1:8" x14ac:dyDescent="0.25">
      <c r="A376" s="262" t="s">
        <v>86</v>
      </c>
      <c r="B376" s="132"/>
      <c r="C376" s="254"/>
      <c r="D376" s="132"/>
      <c r="E376" s="254"/>
      <c r="F376" s="269"/>
      <c r="G376" s="269"/>
      <c r="H376" s="254"/>
    </row>
    <row r="377" spans="1:8" x14ac:dyDescent="0.25">
      <c r="A377" s="262" t="s">
        <v>86</v>
      </c>
      <c r="B377" s="132"/>
      <c r="C377" s="254"/>
      <c r="D377" s="132"/>
      <c r="E377" s="254"/>
      <c r="F377" s="269"/>
      <c r="G377" s="269"/>
      <c r="H377" s="254"/>
    </row>
    <row r="378" spans="1:8" x14ac:dyDescent="0.25">
      <c r="A378" s="262" t="s">
        <v>86</v>
      </c>
      <c r="B378" s="132"/>
      <c r="C378" s="254"/>
      <c r="D378" s="132"/>
      <c r="E378" s="254"/>
      <c r="F378" s="269"/>
      <c r="G378" s="269"/>
      <c r="H378" s="254"/>
    </row>
    <row r="379" spans="1:8" x14ac:dyDescent="0.25">
      <c r="A379" s="262" t="s">
        <v>86</v>
      </c>
      <c r="B379" s="132"/>
      <c r="C379" s="254"/>
      <c r="D379" s="132"/>
      <c r="E379" s="254"/>
      <c r="F379" s="269"/>
      <c r="G379" s="269"/>
      <c r="H379" s="254"/>
    </row>
    <row r="380" spans="1:8" x14ac:dyDescent="0.25">
      <c r="A380" s="262" t="s">
        <v>86</v>
      </c>
      <c r="B380" s="132"/>
      <c r="C380" s="254"/>
      <c r="D380" s="132"/>
      <c r="E380" s="254"/>
      <c r="F380" s="269"/>
      <c r="G380" s="269"/>
      <c r="H380" s="254"/>
    </row>
    <row r="381" spans="1:8" x14ac:dyDescent="0.25">
      <c r="A381" s="262" t="s">
        <v>86</v>
      </c>
      <c r="B381" s="132"/>
      <c r="C381" s="254"/>
      <c r="D381" s="132"/>
      <c r="E381" s="254"/>
      <c r="F381" s="269"/>
      <c r="G381" s="269"/>
      <c r="H381" s="254"/>
    </row>
    <row r="382" spans="1:8" x14ac:dyDescent="0.25">
      <c r="A382" s="262" t="s">
        <v>86</v>
      </c>
      <c r="B382" s="132"/>
      <c r="C382" s="254"/>
      <c r="D382" s="132"/>
      <c r="E382" s="254"/>
      <c r="F382" s="269"/>
      <c r="G382" s="269"/>
      <c r="H382" s="254"/>
    </row>
    <row r="383" spans="1:8" x14ac:dyDescent="0.25">
      <c r="A383" s="262" t="s">
        <v>86</v>
      </c>
      <c r="B383" s="132"/>
      <c r="C383" s="254"/>
      <c r="D383" s="132"/>
      <c r="E383" s="254"/>
      <c r="F383" s="269"/>
      <c r="G383" s="269"/>
      <c r="H383" s="254"/>
    </row>
    <row r="384" spans="1:8" x14ac:dyDescent="0.25">
      <c r="A384" s="262" t="s">
        <v>86</v>
      </c>
      <c r="B384" s="132"/>
      <c r="C384" s="254"/>
      <c r="D384" s="132"/>
      <c r="E384" s="254"/>
      <c r="F384" s="269"/>
      <c r="G384" s="269"/>
      <c r="H384" s="254"/>
    </row>
    <row r="385" spans="1:8" x14ac:dyDescent="0.25">
      <c r="A385" s="262" t="s">
        <v>86</v>
      </c>
      <c r="B385" s="132"/>
      <c r="C385" s="254"/>
      <c r="D385" s="132"/>
      <c r="E385" s="254"/>
      <c r="F385" s="269"/>
      <c r="G385" s="269"/>
      <c r="H385" s="254"/>
    </row>
    <row r="386" spans="1:8" x14ac:dyDescent="0.25">
      <c r="A386" s="262" t="s">
        <v>86</v>
      </c>
      <c r="B386" s="132"/>
      <c r="C386" s="254"/>
      <c r="D386" s="132"/>
      <c r="E386" s="254"/>
      <c r="F386" s="269"/>
      <c r="G386" s="269"/>
      <c r="H386" s="254"/>
    </row>
    <row r="387" spans="1:8" x14ac:dyDescent="0.25">
      <c r="A387" s="262" t="s">
        <v>86</v>
      </c>
      <c r="B387" s="132"/>
      <c r="C387" s="254"/>
      <c r="D387" s="132"/>
      <c r="E387" s="254"/>
      <c r="F387" s="269"/>
      <c r="G387" s="269"/>
      <c r="H387" s="254"/>
    </row>
    <row r="388" spans="1:8" x14ac:dyDescent="0.25">
      <c r="A388" s="262" t="s">
        <v>86</v>
      </c>
      <c r="B388" s="132"/>
      <c r="C388" s="254"/>
      <c r="D388" s="132"/>
      <c r="E388" s="254"/>
      <c r="F388" s="269"/>
      <c r="G388" s="269"/>
      <c r="H388" s="254"/>
    </row>
    <row r="389" spans="1:8" x14ac:dyDescent="0.25">
      <c r="A389" s="262" t="s">
        <v>86</v>
      </c>
      <c r="B389" s="132"/>
      <c r="C389" s="254"/>
      <c r="D389" s="132"/>
      <c r="E389" s="254"/>
      <c r="F389" s="269"/>
      <c r="G389" s="269"/>
      <c r="H389" s="254"/>
    </row>
    <row r="390" spans="1:8" x14ac:dyDescent="0.25">
      <c r="A390" s="262" t="s">
        <v>86</v>
      </c>
      <c r="B390" s="132"/>
      <c r="C390" s="254"/>
      <c r="D390" s="132"/>
      <c r="E390" s="254"/>
      <c r="F390" s="269"/>
      <c r="G390" s="269"/>
      <c r="H390" s="254"/>
    </row>
    <row r="391" spans="1:8" x14ac:dyDescent="0.25">
      <c r="A391" s="262" t="s">
        <v>86</v>
      </c>
      <c r="B391" s="132"/>
      <c r="C391" s="254"/>
      <c r="D391" s="132"/>
      <c r="E391" s="254"/>
      <c r="F391" s="269"/>
      <c r="G391" s="269"/>
      <c r="H391" s="254"/>
    </row>
    <row r="392" spans="1:8" x14ac:dyDescent="0.25">
      <c r="A392" s="262" t="s">
        <v>86</v>
      </c>
      <c r="B392" s="132"/>
      <c r="C392" s="254"/>
      <c r="D392" s="132"/>
      <c r="E392" s="254"/>
      <c r="F392" s="269"/>
      <c r="G392" s="269"/>
      <c r="H392" s="254"/>
    </row>
    <row r="393" spans="1:8" x14ac:dyDescent="0.25">
      <c r="A393" s="262" t="s">
        <v>86</v>
      </c>
      <c r="B393" s="132"/>
      <c r="C393" s="254"/>
      <c r="D393" s="132"/>
      <c r="E393" s="254"/>
      <c r="F393" s="269"/>
      <c r="G393" s="269"/>
      <c r="H393" s="254"/>
    </row>
    <row r="394" spans="1:8" x14ac:dyDescent="0.25">
      <c r="A394" s="262" t="s">
        <v>86</v>
      </c>
      <c r="B394" s="132"/>
      <c r="C394" s="254"/>
      <c r="D394" s="132"/>
      <c r="E394" s="254"/>
      <c r="F394" s="269"/>
      <c r="G394" s="269"/>
      <c r="H394" s="254"/>
    </row>
    <row r="395" spans="1:8" x14ac:dyDescent="0.25">
      <c r="A395" s="262" t="s">
        <v>86</v>
      </c>
      <c r="B395" s="132"/>
      <c r="C395" s="254"/>
      <c r="D395" s="132"/>
      <c r="E395" s="254"/>
      <c r="F395" s="269"/>
      <c r="G395" s="269"/>
      <c r="H395" s="254"/>
    </row>
    <row r="396" spans="1:8" x14ac:dyDescent="0.25">
      <c r="A396" s="262" t="s">
        <v>86</v>
      </c>
      <c r="B396" s="132"/>
      <c r="C396" s="254"/>
      <c r="D396" s="132"/>
      <c r="E396" s="254"/>
      <c r="F396" s="269"/>
      <c r="G396" s="269"/>
      <c r="H396" s="254"/>
    </row>
    <row r="397" spans="1:8" x14ac:dyDescent="0.25">
      <c r="A397" s="262" t="s">
        <v>86</v>
      </c>
      <c r="B397" s="132"/>
      <c r="C397" s="254"/>
      <c r="D397" s="132"/>
      <c r="E397" s="254"/>
      <c r="F397" s="269"/>
      <c r="G397" s="269"/>
      <c r="H397" s="254"/>
    </row>
    <row r="398" spans="1:8" x14ac:dyDescent="0.25">
      <c r="A398" s="262" t="s">
        <v>86</v>
      </c>
      <c r="B398" s="132"/>
      <c r="C398" s="254"/>
      <c r="D398" s="132"/>
      <c r="E398" s="254"/>
      <c r="F398" s="269"/>
      <c r="G398" s="269"/>
      <c r="H398" s="254"/>
    </row>
    <row r="399" spans="1:8" ht="15.75" thickBot="1" x14ac:dyDescent="0.3">
      <c r="A399" s="265" t="s">
        <v>86</v>
      </c>
      <c r="B399" s="266"/>
      <c r="C399" s="156"/>
      <c r="D399" s="266"/>
      <c r="E399" s="156"/>
      <c r="F399" s="270"/>
      <c r="G399" s="270"/>
      <c r="H399" s="254"/>
    </row>
    <row r="400" spans="1:8" ht="15.75" thickBot="1" x14ac:dyDescent="0.3"/>
    <row r="401" spans="1:8" x14ac:dyDescent="0.25">
      <c r="A401" s="144" t="str">
        <f>N_2!B184</f>
        <v>Kraftwerk 10</v>
      </c>
      <c r="B401" s="145" t="s">
        <v>84</v>
      </c>
      <c r="C401" s="145" t="s">
        <v>85</v>
      </c>
      <c r="D401" s="146" t="s">
        <v>95</v>
      </c>
      <c r="E401" s="146" t="s">
        <v>97</v>
      </c>
      <c r="F401" s="146" t="s">
        <v>88</v>
      </c>
      <c r="G401" s="146" t="s">
        <v>3</v>
      </c>
      <c r="H401" s="146"/>
    </row>
    <row r="402" spans="1:8" x14ac:dyDescent="0.25">
      <c r="A402" s="84" t="str">
        <f>N_2!B192</f>
        <v>Arbeitskosten</v>
      </c>
      <c r="B402" s="110">
        <f>SUM(B403:B443)</f>
        <v>0</v>
      </c>
      <c r="C402" s="199">
        <f>SUM(C403:C443)</f>
        <v>0</v>
      </c>
      <c r="D402" s="130">
        <f>SUM(D404:D443)</f>
        <v>0</v>
      </c>
      <c r="E402" s="200">
        <f>SUM(E404:E443)</f>
        <v>0</v>
      </c>
      <c r="F402" s="200"/>
      <c r="G402" s="201"/>
      <c r="H402" s="201"/>
    </row>
    <row r="403" spans="1:8" x14ac:dyDescent="0.25">
      <c r="A403" s="74"/>
      <c r="B403" s="203"/>
      <c r="C403" s="203"/>
      <c r="D403" s="122"/>
      <c r="E403" s="122"/>
      <c r="F403" s="202"/>
      <c r="G403" s="202"/>
      <c r="H403" s="202"/>
    </row>
    <row r="404" spans="1:8" x14ac:dyDescent="0.25">
      <c r="A404" s="262" t="s">
        <v>86</v>
      </c>
      <c r="B404" s="132"/>
      <c r="C404" s="254"/>
      <c r="D404" s="132"/>
      <c r="E404" s="254"/>
      <c r="F404" s="269"/>
      <c r="G404" s="269"/>
      <c r="H404" s="254"/>
    </row>
    <row r="405" spans="1:8" x14ac:dyDescent="0.25">
      <c r="A405" s="262" t="s">
        <v>86</v>
      </c>
      <c r="B405" s="132"/>
      <c r="C405" s="254"/>
      <c r="D405" s="132"/>
      <c r="E405" s="254"/>
      <c r="F405" s="269"/>
      <c r="G405" s="269"/>
      <c r="H405" s="254"/>
    </row>
    <row r="406" spans="1:8" x14ac:dyDescent="0.25">
      <c r="A406" s="262" t="s">
        <v>86</v>
      </c>
      <c r="B406" s="132"/>
      <c r="C406" s="254"/>
      <c r="D406" s="132"/>
      <c r="E406" s="254"/>
      <c r="F406" s="269"/>
      <c r="G406" s="269"/>
      <c r="H406" s="254"/>
    </row>
    <row r="407" spans="1:8" x14ac:dyDescent="0.25">
      <c r="A407" s="262" t="s">
        <v>86</v>
      </c>
      <c r="B407" s="132"/>
      <c r="C407" s="254"/>
      <c r="D407" s="132"/>
      <c r="E407" s="254"/>
      <c r="F407" s="269"/>
      <c r="G407" s="269"/>
      <c r="H407" s="254"/>
    </row>
    <row r="408" spans="1:8" x14ac:dyDescent="0.25">
      <c r="A408" s="262" t="s">
        <v>86</v>
      </c>
      <c r="B408" s="132"/>
      <c r="C408" s="254"/>
      <c r="D408" s="132"/>
      <c r="E408" s="254"/>
      <c r="F408" s="269"/>
      <c r="G408" s="269"/>
      <c r="H408" s="254"/>
    </row>
    <row r="409" spans="1:8" x14ac:dyDescent="0.25">
      <c r="A409" s="262" t="s">
        <v>86</v>
      </c>
      <c r="B409" s="132"/>
      <c r="C409" s="254"/>
      <c r="D409" s="132"/>
      <c r="E409" s="254"/>
      <c r="F409" s="269"/>
      <c r="G409" s="269"/>
      <c r="H409" s="254"/>
    </row>
    <row r="410" spans="1:8" x14ac:dyDescent="0.25">
      <c r="A410" s="262" t="s">
        <v>86</v>
      </c>
      <c r="B410" s="132"/>
      <c r="C410" s="254"/>
      <c r="D410" s="132"/>
      <c r="E410" s="254"/>
      <c r="F410" s="269"/>
      <c r="G410" s="269"/>
      <c r="H410" s="254"/>
    </row>
    <row r="411" spans="1:8" x14ac:dyDescent="0.25">
      <c r="A411" s="262" t="s">
        <v>86</v>
      </c>
      <c r="B411" s="132"/>
      <c r="C411" s="254"/>
      <c r="D411" s="132"/>
      <c r="E411" s="254"/>
      <c r="F411" s="269"/>
      <c r="G411" s="269"/>
      <c r="H411" s="254"/>
    </row>
    <row r="412" spans="1:8" x14ac:dyDescent="0.25">
      <c r="A412" s="262" t="s">
        <v>86</v>
      </c>
      <c r="B412" s="132"/>
      <c r="C412" s="254"/>
      <c r="D412" s="132"/>
      <c r="E412" s="254"/>
      <c r="F412" s="269"/>
      <c r="G412" s="269"/>
      <c r="H412" s="254"/>
    </row>
    <row r="413" spans="1:8" x14ac:dyDescent="0.25">
      <c r="A413" s="262" t="s">
        <v>86</v>
      </c>
      <c r="B413" s="132"/>
      <c r="C413" s="254"/>
      <c r="D413" s="132"/>
      <c r="E413" s="254"/>
      <c r="F413" s="269"/>
      <c r="G413" s="269"/>
      <c r="H413" s="254"/>
    </row>
    <row r="414" spans="1:8" x14ac:dyDescent="0.25">
      <c r="A414" s="262" t="s">
        <v>86</v>
      </c>
      <c r="B414" s="132"/>
      <c r="C414" s="254"/>
      <c r="D414" s="132"/>
      <c r="E414" s="254"/>
      <c r="F414" s="269"/>
      <c r="G414" s="269"/>
      <c r="H414" s="254"/>
    </row>
    <row r="415" spans="1:8" x14ac:dyDescent="0.25">
      <c r="A415" s="262" t="s">
        <v>86</v>
      </c>
      <c r="B415" s="132"/>
      <c r="C415" s="254"/>
      <c r="D415" s="132"/>
      <c r="E415" s="254"/>
      <c r="F415" s="269"/>
      <c r="G415" s="254"/>
      <c r="H415" s="254"/>
    </row>
    <row r="416" spans="1:8" x14ac:dyDescent="0.25">
      <c r="A416" s="262" t="s">
        <v>86</v>
      </c>
      <c r="B416" s="132"/>
      <c r="C416" s="254"/>
      <c r="D416" s="132"/>
      <c r="E416" s="254"/>
      <c r="F416" s="269"/>
      <c r="G416" s="269"/>
      <c r="H416" s="254"/>
    </row>
    <row r="417" spans="1:8" x14ac:dyDescent="0.25">
      <c r="A417" s="262" t="s">
        <v>86</v>
      </c>
      <c r="B417" s="132"/>
      <c r="C417" s="254"/>
      <c r="D417" s="132"/>
      <c r="E417" s="254"/>
      <c r="F417" s="269"/>
      <c r="G417" s="269"/>
      <c r="H417" s="254"/>
    </row>
    <row r="418" spans="1:8" x14ac:dyDescent="0.25">
      <c r="A418" s="262" t="s">
        <v>86</v>
      </c>
      <c r="B418" s="132"/>
      <c r="C418" s="254"/>
      <c r="D418" s="132"/>
      <c r="E418" s="254"/>
      <c r="F418" s="269"/>
      <c r="G418" s="269"/>
      <c r="H418" s="254"/>
    </row>
    <row r="419" spans="1:8" x14ac:dyDescent="0.25">
      <c r="A419" s="262" t="s">
        <v>86</v>
      </c>
      <c r="B419" s="132"/>
      <c r="C419" s="254"/>
      <c r="D419" s="132"/>
      <c r="E419" s="254"/>
      <c r="F419" s="269"/>
      <c r="G419" s="269"/>
      <c r="H419" s="254"/>
    </row>
    <row r="420" spans="1:8" x14ac:dyDescent="0.25">
      <c r="A420" s="262" t="s">
        <v>86</v>
      </c>
      <c r="B420" s="132"/>
      <c r="C420" s="254"/>
      <c r="D420" s="132"/>
      <c r="E420" s="254"/>
      <c r="F420" s="269"/>
      <c r="G420" s="269"/>
      <c r="H420" s="254"/>
    </row>
    <row r="421" spans="1:8" x14ac:dyDescent="0.25">
      <c r="A421" s="262" t="s">
        <v>86</v>
      </c>
      <c r="B421" s="132"/>
      <c r="C421" s="254"/>
      <c r="D421" s="132"/>
      <c r="E421" s="254"/>
      <c r="F421" s="269"/>
      <c r="G421" s="269"/>
      <c r="H421" s="254"/>
    </row>
    <row r="422" spans="1:8" x14ac:dyDescent="0.25">
      <c r="A422" s="262" t="s">
        <v>86</v>
      </c>
      <c r="B422" s="132"/>
      <c r="C422" s="254"/>
      <c r="D422" s="132"/>
      <c r="E422" s="254"/>
      <c r="F422" s="269"/>
      <c r="G422" s="269"/>
      <c r="H422" s="254"/>
    </row>
    <row r="423" spans="1:8" x14ac:dyDescent="0.25">
      <c r="A423" s="262" t="s">
        <v>86</v>
      </c>
      <c r="B423" s="132"/>
      <c r="C423" s="254"/>
      <c r="D423" s="132"/>
      <c r="E423" s="254"/>
      <c r="F423" s="269"/>
      <c r="G423" s="269"/>
      <c r="H423" s="254"/>
    </row>
    <row r="424" spans="1:8" x14ac:dyDescent="0.25">
      <c r="A424" s="262" t="s">
        <v>86</v>
      </c>
      <c r="B424" s="132"/>
      <c r="C424" s="254"/>
      <c r="D424" s="132"/>
      <c r="E424" s="254"/>
      <c r="F424" s="269"/>
      <c r="G424" s="269"/>
      <c r="H424" s="254"/>
    </row>
    <row r="425" spans="1:8" x14ac:dyDescent="0.25">
      <c r="A425" s="262" t="s">
        <v>86</v>
      </c>
      <c r="B425" s="132"/>
      <c r="C425" s="254"/>
      <c r="D425" s="132"/>
      <c r="E425" s="254"/>
      <c r="F425" s="269"/>
      <c r="G425" s="269"/>
      <c r="H425" s="254"/>
    </row>
    <row r="426" spans="1:8" x14ac:dyDescent="0.25">
      <c r="A426" s="262" t="s">
        <v>86</v>
      </c>
      <c r="B426" s="132"/>
      <c r="C426" s="254"/>
      <c r="D426" s="132"/>
      <c r="E426" s="254"/>
      <c r="F426" s="269"/>
      <c r="G426" s="269"/>
      <c r="H426" s="254"/>
    </row>
    <row r="427" spans="1:8" x14ac:dyDescent="0.25">
      <c r="A427" s="262" t="s">
        <v>86</v>
      </c>
      <c r="B427" s="132"/>
      <c r="C427" s="254"/>
      <c r="D427" s="132"/>
      <c r="E427" s="254"/>
      <c r="F427" s="269"/>
      <c r="G427" s="269"/>
      <c r="H427" s="254"/>
    </row>
    <row r="428" spans="1:8" x14ac:dyDescent="0.25">
      <c r="A428" s="262" t="s">
        <v>86</v>
      </c>
      <c r="B428" s="132"/>
      <c r="C428" s="254"/>
      <c r="D428" s="132"/>
      <c r="E428" s="254"/>
      <c r="F428" s="269"/>
      <c r="G428" s="269"/>
      <c r="H428" s="254"/>
    </row>
    <row r="429" spans="1:8" x14ac:dyDescent="0.25">
      <c r="A429" s="262" t="s">
        <v>86</v>
      </c>
      <c r="B429" s="132"/>
      <c r="C429" s="254"/>
      <c r="D429" s="132"/>
      <c r="E429" s="254"/>
      <c r="F429" s="269"/>
      <c r="G429" s="269"/>
      <c r="H429" s="254"/>
    </row>
    <row r="430" spans="1:8" x14ac:dyDescent="0.25">
      <c r="A430" s="262" t="s">
        <v>86</v>
      </c>
      <c r="B430" s="132"/>
      <c r="C430" s="254"/>
      <c r="D430" s="132"/>
      <c r="E430" s="254"/>
      <c r="F430" s="269"/>
      <c r="G430" s="269"/>
      <c r="H430" s="254"/>
    </row>
    <row r="431" spans="1:8" x14ac:dyDescent="0.25">
      <c r="A431" s="262" t="s">
        <v>86</v>
      </c>
      <c r="B431" s="132"/>
      <c r="C431" s="254"/>
      <c r="D431" s="132"/>
      <c r="E431" s="254"/>
      <c r="F431" s="269"/>
      <c r="G431" s="269"/>
      <c r="H431" s="254"/>
    </row>
    <row r="432" spans="1:8" x14ac:dyDescent="0.25">
      <c r="A432" s="262" t="s">
        <v>86</v>
      </c>
      <c r="B432" s="132"/>
      <c r="C432" s="254"/>
      <c r="D432" s="132"/>
      <c r="E432" s="254"/>
      <c r="F432" s="269"/>
      <c r="G432" s="269"/>
      <c r="H432" s="254"/>
    </row>
    <row r="433" spans="1:8" x14ac:dyDescent="0.25">
      <c r="A433" s="262" t="s">
        <v>86</v>
      </c>
      <c r="B433" s="132"/>
      <c r="C433" s="254"/>
      <c r="D433" s="132"/>
      <c r="E433" s="254"/>
      <c r="F433" s="269"/>
      <c r="G433" s="269"/>
      <c r="H433" s="254"/>
    </row>
    <row r="434" spans="1:8" x14ac:dyDescent="0.25">
      <c r="A434" s="262" t="s">
        <v>86</v>
      </c>
      <c r="B434" s="132"/>
      <c r="C434" s="254"/>
      <c r="D434" s="132"/>
      <c r="E434" s="254"/>
      <c r="F434" s="269"/>
      <c r="G434" s="269"/>
      <c r="H434" s="254"/>
    </row>
    <row r="435" spans="1:8" x14ac:dyDescent="0.25">
      <c r="A435" s="262" t="s">
        <v>86</v>
      </c>
      <c r="B435" s="132"/>
      <c r="C435" s="254"/>
      <c r="D435" s="132"/>
      <c r="E435" s="254"/>
      <c r="F435" s="269"/>
      <c r="G435" s="269"/>
      <c r="H435" s="254"/>
    </row>
    <row r="436" spans="1:8" x14ac:dyDescent="0.25">
      <c r="A436" s="262" t="s">
        <v>86</v>
      </c>
      <c r="B436" s="132"/>
      <c r="C436" s="254"/>
      <c r="D436" s="132"/>
      <c r="E436" s="254"/>
      <c r="F436" s="269"/>
      <c r="G436" s="269"/>
      <c r="H436" s="254"/>
    </row>
    <row r="437" spans="1:8" x14ac:dyDescent="0.25">
      <c r="A437" s="262" t="s">
        <v>86</v>
      </c>
      <c r="B437" s="132"/>
      <c r="C437" s="254"/>
      <c r="D437" s="132"/>
      <c r="E437" s="254"/>
      <c r="F437" s="269"/>
      <c r="G437" s="269"/>
      <c r="H437" s="254"/>
    </row>
    <row r="438" spans="1:8" x14ac:dyDescent="0.25">
      <c r="A438" s="262" t="s">
        <v>86</v>
      </c>
      <c r="B438" s="132"/>
      <c r="C438" s="254"/>
      <c r="D438" s="132"/>
      <c r="E438" s="254"/>
      <c r="F438" s="269"/>
      <c r="G438" s="269"/>
      <c r="H438" s="254"/>
    </row>
    <row r="439" spans="1:8" x14ac:dyDescent="0.25">
      <c r="A439" s="262" t="s">
        <v>86</v>
      </c>
      <c r="B439" s="132"/>
      <c r="C439" s="254"/>
      <c r="D439" s="132"/>
      <c r="E439" s="254"/>
      <c r="F439" s="269"/>
      <c r="G439" s="269"/>
      <c r="H439" s="254"/>
    </row>
    <row r="440" spans="1:8" x14ac:dyDescent="0.25">
      <c r="A440" s="262" t="s">
        <v>86</v>
      </c>
      <c r="B440" s="132"/>
      <c r="C440" s="254"/>
      <c r="D440" s="132"/>
      <c r="E440" s="254"/>
      <c r="F440" s="269"/>
      <c r="G440" s="269"/>
      <c r="H440" s="254"/>
    </row>
    <row r="441" spans="1:8" x14ac:dyDescent="0.25">
      <c r="A441" s="262" t="s">
        <v>86</v>
      </c>
      <c r="B441" s="132"/>
      <c r="C441" s="254"/>
      <c r="D441" s="132"/>
      <c r="E441" s="254"/>
      <c r="F441" s="269"/>
      <c r="G441" s="269"/>
      <c r="H441" s="254"/>
    </row>
    <row r="442" spans="1:8" x14ac:dyDescent="0.25">
      <c r="A442" s="262" t="s">
        <v>86</v>
      </c>
      <c r="B442" s="132"/>
      <c r="C442" s="254"/>
      <c r="D442" s="132"/>
      <c r="E442" s="254"/>
      <c r="F442" s="269"/>
      <c r="G442" s="269"/>
      <c r="H442" s="254"/>
    </row>
    <row r="443" spans="1:8" ht="15.75" thickBot="1" x14ac:dyDescent="0.3">
      <c r="A443" s="265" t="s">
        <v>86</v>
      </c>
      <c r="B443" s="266"/>
      <c r="C443" s="156"/>
      <c r="D443" s="266"/>
      <c r="E443" s="156"/>
      <c r="F443" s="270"/>
      <c r="G443" s="270"/>
      <c r="H443" s="254"/>
    </row>
    <row r="444" spans="1:8" ht="15.75" thickBot="1" x14ac:dyDescent="0.3"/>
    <row r="445" spans="1:8" ht="19.5" thickBot="1" x14ac:dyDescent="0.35">
      <c r="A445" s="197" t="s">
        <v>7</v>
      </c>
      <c r="B445" s="98"/>
      <c r="C445" s="98"/>
      <c r="D445" s="99"/>
      <c r="E445" s="196"/>
      <c r="F445" s="196"/>
      <c r="G445" s="100"/>
      <c r="H445"/>
    </row>
    <row r="446" spans="1:8" ht="15.75" thickBot="1" x14ac:dyDescent="0.3">
      <c r="A446" s="505"/>
      <c r="B446" s="505"/>
      <c r="C446" s="505"/>
      <c r="D446" s="44"/>
      <c r="E446" s="79"/>
      <c r="F446" s="454"/>
      <c r="G446" s="454"/>
    </row>
    <row r="447" spans="1:8" x14ac:dyDescent="0.25">
      <c r="A447" s="95" t="str">
        <f>N_2!B207</f>
        <v xml:space="preserve">Kraftwerk 1 </v>
      </c>
      <c r="B447" s="142" t="s">
        <v>84</v>
      </c>
      <c r="C447" s="142" t="s">
        <v>85</v>
      </c>
      <c r="D447" s="143" t="s">
        <v>95</v>
      </c>
      <c r="E447" s="143" t="s">
        <v>96</v>
      </c>
      <c r="F447" s="198" t="s">
        <v>3</v>
      </c>
      <c r="G447" s="198"/>
      <c r="H447"/>
    </row>
    <row r="448" spans="1:8" x14ac:dyDescent="0.25">
      <c r="A448" s="94" t="str">
        <f>N_2!B210</f>
        <v>Arbeitskosten</v>
      </c>
      <c r="B448" s="96">
        <f>SUM(B449:B489)</f>
        <v>0</v>
      </c>
      <c r="C448" s="162">
        <f>SUM(C449:C489)</f>
        <v>0</v>
      </c>
      <c r="D448" s="164">
        <f>SUM(D450:D489)</f>
        <v>0</v>
      </c>
      <c r="E448" s="165">
        <f>SUM(E450:E489)</f>
        <v>0</v>
      </c>
      <c r="F448" s="195"/>
      <c r="G448" s="194"/>
      <c r="H448"/>
    </row>
    <row r="449" spans="1:8" x14ac:dyDescent="0.25">
      <c r="A449" s="97"/>
      <c r="B449" s="160"/>
      <c r="C449" s="160"/>
      <c r="D449" s="163"/>
      <c r="E449" s="163"/>
      <c r="F449" s="193"/>
      <c r="G449" s="194"/>
      <c r="H449"/>
    </row>
    <row r="450" spans="1:8" x14ac:dyDescent="0.25">
      <c r="A450" s="262" t="s">
        <v>86</v>
      </c>
      <c r="B450" s="132"/>
      <c r="C450" s="254"/>
      <c r="D450" s="132"/>
      <c r="E450" s="254"/>
      <c r="F450" s="263"/>
      <c r="G450" s="264"/>
      <c r="H450"/>
    </row>
    <row r="451" spans="1:8" x14ac:dyDescent="0.25">
      <c r="A451" s="262" t="s">
        <v>86</v>
      </c>
      <c r="B451" s="132"/>
      <c r="C451" s="254"/>
      <c r="D451" s="132"/>
      <c r="E451" s="254"/>
      <c r="F451" s="263"/>
      <c r="G451" s="264"/>
      <c r="H451"/>
    </row>
    <row r="452" spans="1:8" x14ac:dyDescent="0.25">
      <c r="A452" s="262" t="s">
        <v>86</v>
      </c>
      <c r="B452" s="132"/>
      <c r="C452" s="254"/>
      <c r="D452" s="132"/>
      <c r="E452" s="254"/>
      <c r="F452" s="263"/>
      <c r="G452" s="264"/>
      <c r="H452"/>
    </row>
    <row r="453" spans="1:8" x14ac:dyDescent="0.25">
      <c r="A453" s="262" t="s">
        <v>86</v>
      </c>
      <c r="B453" s="132"/>
      <c r="C453" s="254"/>
      <c r="D453" s="132"/>
      <c r="E453" s="254"/>
      <c r="F453" s="263"/>
      <c r="G453" s="264"/>
      <c r="H453"/>
    </row>
    <row r="454" spans="1:8" x14ac:dyDescent="0.25">
      <c r="A454" s="262" t="s">
        <v>86</v>
      </c>
      <c r="B454" s="132"/>
      <c r="C454" s="254"/>
      <c r="D454" s="132"/>
      <c r="E454" s="254"/>
      <c r="F454" s="263"/>
      <c r="G454" s="264"/>
      <c r="H454"/>
    </row>
    <row r="455" spans="1:8" x14ac:dyDescent="0.25">
      <c r="A455" s="262" t="s">
        <v>86</v>
      </c>
      <c r="B455" s="132"/>
      <c r="C455" s="254"/>
      <c r="D455" s="132"/>
      <c r="E455" s="254"/>
      <c r="F455" s="263"/>
      <c r="G455" s="264"/>
      <c r="H455"/>
    </row>
    <row r="456" spans="1:8" x14ac:dyDescent="0.25">
      <c r="A456" s="262" t="s">
        <v>86</v>
      </c>
      <c r="B456" s="132"/>
      <c r="C456" s="254"/>
      <c r="D456" s="132"/>
      <c r="E456" s="254"/>
      <c r="F456" s="263"/>
      <c r="G456" s="264"/>
      <c r="H456"/>
    </row>
    <row r="457" spans="1:8" x14ac:dyDescent="0.25">
      <c r="A457" s="262" t="s">
        <v>86</v>
      </c>
      <c r="B457" s="132"/>
      <c r="C457" s="254"/>
      <c r="D457" s="132"/>
      <c r="E457" s="254"/>
      <c r="F457" s="263"/>
      <c r="G457" s="264"/>
      <c r="H457"/>
    </row>
    <row r="458" spans="1:8" x14ac:dyDescent="0.25">
      <c r="A458" s="262" t="s">
        <v>86</v>
      </c>
      <c r="B458" s="132"/>
      <c r="C458" s="254"/>
      <c r="D458" s="132"/>
      <c r="E458" s="254"/>
      <c r="F458" s="263"/>
      <c r="G458" s="264"/>
      <c r="H458"/>
    </row>
    <row r="459" spans="1:8" x14ac:dyDescent="0.25">
      <c r="A459" s="262" t="s">
        <v>86</v>
      </c>
      <c r="B459" s="132"/>
      <c r="C459" s="254"/>
      <c r="D459" s="132"/>
      <c r="E459" s="254"/>
      <c r="F459" s="263"/>
      <c r="G459" s="264"/>
      <c r="H459"/>
    </row>
    <row r="460" spans="1:8" x14ac:dyDescent="0.25">
      <c r="A460" s="262" t="s">
        <v>86</v>
      </c>
      <c r="B460" s="132"/>
      <c r="C460" s="254"/>
      <c r="D460" s="132"/>
      <c r="E460" s="254"/>
      <c r="F460" s="263"/>
      <c r="G460" s="264"/>
      <c r="H460"/>
    </row>
    <row r="461" spans="1:8" x14ac:dyDescent="0.25">
      <c r="A461" s="262" t="s">
        <v>86</v>
      </c>
      <c r="B461" s="132"/>
      <c r="C461" s="254"/>
      <c r="D461" s="132"/>
      <c r="E461" s="254"/>
      <c r="F461" s="263"/>
      <c r="G461" s="264"/>
      <c r="H461"/>
    </row>
    <row r="462" spans="1:8" x14ac:dyDescent="0.25">
      <c r="A462" s="262" t="s">
        <v>86</v>
      </c>
      <c r="B462" s="132"/>
      <c r="C462" s="254"/>
      <c r="D462" s="132"/>
      <c r="E462" s="254"/>
      <c r="F462" s="263"/>
      <c r="G462" s="264"/>
      <c r="H462"/>
    </row>
    <row r="463" spans="1:8" x14ac:dyDescent="0.25">
      <c r="A463" s="262" t="s">
        <v>86</v>
      </c>
      <c r="B463" s="132"/>
      <c r="C463" s="254"/>
      <c r="D463" s="132"/>
      <c r="E463" s="254"/>
      <c r="F463" s="263"/>
      <c r="G463" s="264"/>
      <c r="H463"/>
    </row>
    <row r="464" spans="1:8" x14ac:dyDescent="0.25">
      <c r="A464" s="262" t="s">
        <v>86</v>
      </c>
      <c r="B464" s="132"/>
      <c r="C464" s="254"/>
      <c r="D464" s="132"/>
      <c r="E464" s="254"/>
      <c r="F464" s="263"/>
      <c r="G464" s="264"/>
      <c r="H464"/>
    </row>
    <row r="465" spans="1:8" x14ac:dyDescent="0.25">
      <c r="A465" s="262" t="s">
        <v>86</v>
      </c>
      <c r="B465" s="132"/>
      <c r="C465" s="254"/>
      <c r="D465" s="132"/>
      <c r="E465" s="254"/>
      <c r="F465" s="263"/>
      <c r="G465" s="264"/>
      <c r="H465"/>
    </row>
    <row r="466" spans="1:8" x14ac:dyDescent="0.25">
      <c r="A466" s="262" t="s">
        <v>86</v>
      </c>
      <c r="B466" s="132"/>
      <c r="C466" s="254"/>
      <c r="D466" s="132"/>
      <c r="E466" s="254"/>
      <c r="F466" s="263"/>
      <c r="G466" s="264"/>
      <c r="H466"/>
    </row>
    <row r="467" spans="1:8" x14ac:dyDescent="0.25">
      <c r="A467" s="262" t="s">
        <v>86</v>
      </c>
      <c r="B467" s="132"/>
      <c r="C467" s="254"/>
      <c r="D467" s="132"/>
      <c r="E467" s="254"/>
      <c r="F467" s="263"/>
      <c r="G467" s="264"/>
      <c r="H467"/>
    </row>
    <row r="468" spans="1:8" x14ac:dyDescent="0.25">
      <c r="A468" s="262" t="s">
        <v>86</v>
      </c>
      <c r="B468" s="132"/>
      <c r="C468" s="254"/>
      <c r="D468" s="132"/>
      <c r="E468" s="254"/>
      <c r="F468" s="263"/>
      <c r="G468" s="264"/>
      <c r="H468"/>
    </row>
    <row r="469" spans="1:8" x14ac:dyDescent="0.25">
      <c r="A469" s="262" t="s">
        <v>86</v>
      </c>
      <c r="B469" s="132"/>
      <c r="C469" s="254"/>
      <c r="D469" s="132"/>
      <c r="E469" s="254"/>
      <c r="F469" s="263"/>
      <c r="G469" s="264"/>
      <c r="H469"/>
    </row>
    <row r="470" spans="1:8" x14ac:dyDescent="0.25">
      <c r="A470" s="262" t="s">
        <v>86</v>
      </c>
      <c r="B470" s="132"/>
      <c r="C470" s="254"/>
      <c r="D470" s="132"/>
      <c r="E470" s="254"/>
      <c r="F470" s="263"/>
      <c r="G470" s="264"/>
      <c r="H470"/>
    </row>
    <row r="471" spans="1:8" x14ac:dyDescent="0.25">
      <c r="A471" s="262" t="s">
        <v>86</v>
      </c>
      <c r="B471" s="132"/>
      <c r="C471" s="254"/>
      <c r="D471" s="132"/>
      <c r="E471" s="254"/>
      <c r="F471" s="263"/>
      <c r="G471" s="264"/>
      <c r="H471"/>
    </row>
    <row r="472" spans="1:8" x14ac:dyDescent="0.25">
      <c r="A472" s="262" t="s">
        <v>86</v>
      </c>
      <c r="B472" s="132"/>
      <c r="C472" s="254"/>
      <c r="D472" s="132"/>
      <c r="E472" s="254"/>
      <c r="F472" s="263"/>
      <c r="G472" s="264"/>
      <c r="H472"/>
    </row>
    <row r="473" spans="1:8" x14ac:dyDescent="0.25">
      <c r="A473" s="262" t="s">
        <v>86</v>
      </c>
      <c r="B473" s="132"/>
      <c r="C473" s="254"/>
      <c r="D473" s="132"/>
      <c r="E473" s="254"/>
      <c r="F473" s="263"/>
      <c r="G473" s="264"/>
      <c r="H473"/>
    </row>
    <row r="474" spans="1:8" x14ac:dyDescent="0.25">
      <c r="A474" s="262" t="s">
        <v>86</v>
      </c>
      <c r="B474" s="132"/>
      <c r="C474" s="254"/>
      <c r="D474" s="132"/>
      <c r="E474" s="254"/>
      <c r="F474" s="263"/>
      <c r="G474" s="264"/>
      <c r="H474"/>
    </row>
    <row r="475" spans="1:8" x14ac:dyDescent="0.25">
      <c r="A475" s="262" t="s">
        <v>86</v>
      </c>
      <c r="B475" s="132"/>
      <c r="C475" s="254"/>
      <c r="D475" s="132"/>
      <c r="E475" s="254"/>
      <c r="F475" s="263"/>
      <c r="G475" s="264"/>
      <c r="H475"/>
    </row>
    <row r="476" spans="1:8" x14ac:dyDescent="0.25">
      <c r="A476" s="262" t="s">
        <v>86</v>
      </c>
      <c r="B476" s="132"/>
      <c r="C476" s="254"/>
      <c r="D476" s="132"/>
      <c r="E476" s="254"/>
      <c r="F476" s="263"/>
      <c r="G476" s="264"/>
      <c r="H476"/>
    </row>
    <row r="477" spans="1:8" x14ac:dyDescent="0.25">
      <c r="A477" s="262" t="s">
        <v>86</v>
      </c>
      <c r="B477" s="132"/>
      <c r="C477" s="254"/>
      <c r="D477" s="132"/>
      <c r="E477" s="254"/>
      <c r="F477" s="263"/>
      <c r="G477" s="264"/>
      <c r="H477"/>
    </row>
    <row r="478" spans="1:8" x14ac:dyDescent="0.25">
      <c r="A478" s="262" t="s">
        <v>86</v>
      </c>
      <c r="B478" s="132"/>
      <c r="C478" s="254"/>
      <c r="D478" s="132"/>
      <c r="E478" s="254"/>
      <c r="F478" s="263"/>
      <c r="G478" s="264"/>
      <c r="H478"/>
    </row>
    <row r="479" spans="1:8" x14ac:dyDescent="0.25">
      <c r="A479" s="262" t="s">
        <v>86</v>
      </c>
      <c r="B479" s="132"/>
      <c r="C479" s="254"/>
      <c r="D479" s="132"/>
      <c r="E479" s="254"/>
      <c r="F479" s="263"/>
      <c r="G479" s="264"/>
      <c r="H479"/>
    </row>
    <row r="480" spans="1:8" x14ac:dyDescent="0.25">
      <c r="A480" s="262" t="s">
        <v>86</v>
      </c>
      <c r="B480" s="132"/>
      <c r="C480" s="254"/>
      <c r="D480" s="132"/>
      <c r="E480" s="254"/>
      <c r="F480" s="263"/>
      <c r="G480" s="264"/>
      <c r="H480"/>
    </row>
    <row r="481" spans="1:8" x14ac:dyDescent="0.25">
      <c r="A481" s="262" t="s">
        <v>86</v>
      </c>
      <c r="B481" s="132"/>
      <c r="C481" s="254"/>
      <c r="D481" s="132"/>
      <c r="E481" s="254"/>
      <c r="F481" s="263"/>
      <c r="G481" s="264"/>
      <c r="H481"/>
    </row>
    <row r="482" spans="1:8" x14ac:dyDescent="0.25">
      <c r="A482" s="262" t="s">
        <v>86</v>
      </c>
      <c r="B482" s="132"/>
      <c r="C482" s="254"/>
      <c r="D482" s="132"/>
      <c r="E482" s="254"/>
      <c r="F482" s="263"/>
      <c r="G482" s="264"/>
      <c r="H482"/>
    </row>
    <row r="483" spans="1:8" x14ac:dyDescent="0.25">
      <c r="A483" s="262" t="s">
        <v>86</v>
      </c>
      <c r="B483" s="132"/>
      <c r="C483" s="254"/>
      <c r="D483" s="132"/>
      <c r="E483" s="254"/>
      <c r="F483" s="263"/>
      <c r="G483" s="264"/>
      <c r="H483"/>
    </row>
    <row r="484" spans="1:8" x14ac:dyDescent="0.25">
      <c r="A484" s="262" t="s">
        <v>86</v>
      </c>
      <c r="B484" s="132"/>
      <c r="C484" s="254"/>
      <c r="D484" s="132"/>
      <c r="E484" s="254"/>
      <c r="F484" s="263"/>
      <c r="G484" s="264"/>
      <c r="H484"/>
    </row>
    <row r="485" spans="1:8" x14ac:dyDescent="0.25">
      <c r="A485" s="262" t="s">
        <v>86</v>
      </c>
      <c r="B485" s="132"/>
      <c r="C485" s="254"/>
      <c r="D485" s="132"/>
      <c r="E485" s="254"/>
      <c r="F485" s="263"/>
      <c r="G485" s="264"/>
      <c r="H485"/>
    </row>
    <row r="486" spans="1:8" x14ac:dyDescent="0.25">
      <c r="A486" s="262" t="s">
        <v>86</v>
      </c>
      <c r="B486" s="132"/>
      <c r="C486" s="254"/>
      <c r="D486" s="132"/>
      <c r="E486" s="254"/>
      <c r="F486" s="263"/>
      <c r="G486" s="264"/>
      <c r="H486"/>
    </row>
    <row r="487" spans="1:8" x14ac:dyDescent="0.25">
      <c r="A487" s="262" t="s">
        <v>86</v>
      </c>
      <c r="B487" s="132"/>
      <c r="C487" s="254"/>
      <c r="D487" s="132"/>
      <c r="E487" s="254"/>
      <c r="F487" s="263"/>
      <c r="G487" s="264"/>
      <c r="H487"/>
    </row>
    <row r="488" spans="1:8" x14ac:dyDescent="0.25">
      <c r="A488" s="262" t="s">
        <v>86</v>
      </c>
      <c r="B488" s="132"/>
      <c r="C488" s="254"/>
      <c r="D488" s="132"/>
      <c r="E488" s="254"/>
      <c r="F488" s="263"/>
      <c r="G488" s="264"/>
      <c r="H488"/>
    </row>
    <row r="489" spans="1:8" ht="15.75" thickBot="1" x14ac:dyDescent="0.3">
      <c r="A489" s="265" t="s">
        <v>86</v>
      </c>
      <c r="B489" s="266"/>
      <c r="C489" s="156"/>
      <c r="D489" s="266"/>
      <c r="E489" s="156"/>
      <c r="F489" s="267"/>
      <c r="G489" s="268"/>
      <c r="H489"/>
    </row>
    <row r="490" spans="1:8" ht="15.75" thickBot="1" x14ac:dyDescent="0.3"/>
    <row r="491" spans="1:8" x14ac:dyDescent="0.25">
      <c r="A491" s="95" t="str">
        <f>N_2!B212</f>
        <v>Kraftwerk 2</v>
      </c>
      <c r="B491" s="142" t="s">
        <v>84</v>
      </c>
      <c r="C491" s="142" t="s">
        <v>85</v>
      </c>
      <c r="D491" s="143" t="s">
        <v>95</v>
      </c>
      <c r="E491" s="143" t="s">
        <v>96</v>
      </c>
      <c r="F491" s="198" t="s">
        <v>3</v>
      </c>
      <c r="G491" s="198"/>
      <c r="H491"/>
    </row>
    <row r="492" spans="1:8" x14ac:dyDescent="0.25">
      <c r="A492" s="94" t="str">
        <f>N_2!B215</f>
        <v>Arbeitskosten</v>
      </c>
      <c r="B492" s="96">
        <f>SUM(B493:B533)</f>
        <v>0</v>
      </c>
      <c r="C492" s="162">
        <f>SUM(C493:C533)</f>
        <v>0</v>
      </c>
      <c r="D492" s="164">
        <f>SUM(D494:D533)</f>
        <v>0</v>
      </c>
      <c r="E492" s="165">
        <f>SUM(E494:E533)</f>
        <v>0</v>
      </c>
      <c r="F492" s="195"/>
      <c r="G492" s="194"/>
      <c r="H492"/>
    </row>
    <row r="493" spans="1:8" x14ac:dyDescent="0.25">
      <c r="A493" s="97"/>
      <c r="B493" s="160"/>
      <c r="C493" s="160"/>
      <c r="D493" s="163"/>
      <c r="E493" s="163"/>
      <c r="F493" s="193"/>
      <c r="G493" s="194"/>
      <c r="H493"/>
    </row>
    <row r="494" spans="1:8" x14ac:dyDescent="0.25">
      <c r="A494" s="262" t="s">
        <v>86</v>
      </c>
      <c r="B494" s="132"/>
      <c r="C494" s="254"/>
      <c r="D494" s="132"/>
      <c r="E494" s="254"/>
      <c r="F494" s="263"/>
      <c r="G494" s="264"/>
      <c r="H494"/>
    </row>
    <row r="495" spans="1:8" x14ac:dyDescent="0.25">
      <c r="A495" s="262" t="s">
        <v>86</v>
      </c>
      <c r="B495" s="132"/>
      <c r="C495" s="254"/>
      <c r="D495" s="132"/>
      <c r="E495" s="254"/>
      <c r="F495" s="263"/>
      <c r="G495" s="264"/>
      <c r="H495"/>
    </row>
    <row r="496" spans="1:8" x14ac:dyDescent="0.25">
      <c r="A496" s="262" t="s">
        <v>86</v>
      </c>
      <c r="B496" s="132"/>
      <c r="C496" s="254"/>
      <c r="D496" s="132"/>
      <c r="E496" s="254"/>
      <c r="F496" s="263"/>
      <c r="G496" s="264"/>
      <c r="H496"/>
    </row>
    <row r="497" spans="1:8" x14ac:dyDescent="0.25">
      <c r="A497" s="262" t="s">
        <v>86</v>
      </c>
      <c r="B497" s="132"/>
      <c r="C497" s="254"/>
      <c r="D497" s="132"/>
      <c r="E497" s="254"/>
      <c r="F497" s="263"/>
      <c r="G497" s="264"/>
      <c r="H497"/>
    </row>
    <row r="498" spans="1:8" x14ac:dyDescent="0.25">
      <c r="A498" s="262" t="s">
        <v>86</v>
      </c>
      <c r="B498" s="132"/>
      <c r="C498" s="254"/>
      <c r="D498" s="132"/>
      <c r="E498" s="254"/>
      <c r="F498" s="263"/>
      <c r="G498" s="264"/>
      <c r="H498"/>
    </row>
    <row r="499" spans="1:8" x14ac:dyDescent="0.25">
      <c r="A499" s="262" t="s">
        <v>86</v>
      </c>
      <c r="B499" s="132"/>
      <c r="C499" s="254"/>
      <c r="D499" s="132"/>
      <c r="E499" s="254"/>
      <c r="F499" s="263"/>
      <c r="G499" s="264"/>
      <c r="H499"/>
    </row>
    <row r="500" spans="1:8" x14ac:dyDescent="0.25">
      <c r="A500" s="262" t="s">
        <v>86</v>
      </c>
      <c r="B500" s="132"/>
      <c r="C500" s="254"/>
      <c r="D500" s="132"/>
      <c r="E500" s="254"/>
      <c r="F500" s="263"/>
      <c r="G500" s="264"/>
      <c r="H500"/>
    </row>
    <row r="501" spans="1:8" x14ac:dyDescent="0.25">
      <c r="A501" s="262" t="s">
        <v>86</v>
      </c>
      <c r="B501" s="132"/>
      <c r="C501" s="254"/>
      <c r="D501" s="132"/>
      <c r="E501" s="254"/>
      <c r="F501" s="263"/>
      <c r="G501" s="264"/>
      <c r="H501"/>
    </row>
    <row r="502" spans="1:8" x14ac:dyDescent="0.25">
      <c r="A502" s="262" t="s">
        <v>86</v>
      </c>
      <c r="B502" s="132"/>
      <c r="C502" s="254"/>
      <c r="D502" s="132"/>
      <c r="E502" s="254"/>
      <c r="F502" s="263"/>
      <c r="G502" s="264"/>
      <c r="H502"/>
    </row>
    <row r="503" spans="1:8" x14ac:dyDescent="0.25">
      <c r="A503" s="262" t="s">
        <v>86</v>
      </c>
      <c r="B503" s="132"/>
      <c r="C503" s="254"/>
      <c r="D503" s="132"/>
      <c r="E503" s="254"/>
      <c r="F503" s="263"/>
      <c r="G503" s="264"/>
      <c r="H503"/>
    </row>
    <row r="504" spans="1:8" x14ac:dyDescent="0.25">
      <c r="A504" s="262" t="s">
        <v>86</v>
      </c>
      <c r="B504" s="132"/>
      <c r="C504" s="254"/>
      <c r="D504" s="132"/>
      <c r="E504" s="254"/>
      <c r="F504" s="263"/>
      <c r="G504" s="264"/>
      <c r="H504"/>
    </row>
    <row r="505" spans="1:8" x14ac:dyDescent="0.25">
      <c r="A505" s="262" t="s">
        <v>86</v>
      </c>
      <c r="B505" s="132"/>
      <c r="C505" s="254"/>
      <c r="D505" s="132"/>
      <c r="E505" s="254"/>
      <c r="F505" s="263"/>
      <c r="G505" s="264"/>
      <c r="H505"/>
    </row>
    <row r="506" spans="1:8" x14ac:dyDescent="0.25">
      <c r="A506" s="262" t="s">
        <v>86</v>
      </c>
      <c r="B506" s="132"/>
      <c r="C506" s="254"/>
      <c r="D506" s="132"/>
      <c r="E506" s="254"/>
      <c r="F506" s="263"/>
      <c r="G506" s="264"/>
      <c r="H506"/>
    </row>
    <row r="507" spans="1:8" x14ac:dyDescent="0.25">
      <c r="A507" s="262" t="s">
        <v>86</v>
      </c>
      <c r="B507" s="132"/>
      <c r="C507" s="254"/>
      <c r="D507" s="132"/>
      <c r="E507" s="254"/>
      <c r="F507" s="263"/>
      <c r="G507" s="264"/>
      <c r="H507"/>
    </row>
    <row r="508" spans="1:8" x14ac:dyDescent="0.25">
      <c r="A508" s="262" t="s">
        <v>86</v>
      </c>
      <c r="B508" s="132"/>
      <c r="C508" s="254"/>
      <c r="D508" s="132"/>
      <c r="E508" s="254"/>
      <c r="F508" s="263"/>
      <c r="G508" s="264"/>
      <c r="H508"/>
    </row>
    <row r="509" spans="1:8" x14ac:dyDescent="0.25">
      <c r="A509" s="262" t="s">
        <v>86</v>
      </c>
      <c r="B509" s="132"/>
      <c r="C509" s="254"/>
      <c r="D509" s="132"/>
      <c r="E509" s="254"/>
      <c r="F509" s="263"/>
      <c r="G509" s="264"/>
      <c r="H509"/>
    </row>
    <row r="510" spans="1:8" x14ac:dyDescent="0.25">
      <c r="A510" s="262" t="s">
        <v>86</v>
      </c>
      <c r="B510" s="132"/>
      <c r="C510" s="254"/>
      <c r="D510" s="132"/>
      <c r="E510" s="254"/>
      <c r="F510" s="263"/>
      <c r="G510" s="264"/>
      <c r="H510"/>
    </row>
    <row r="511" spans="1:8" x14ac:dyDescent="0.25">
      <c r="A511" s="262" t="s">
        <v>86</v>
      </c>
      <c r="B511" s="132"/>
      <c r="C511" s="254"/>
      <c r="D511" s="132"/>
      <c r="E511" s="254"/>
      <c r="F511" s="263"/>
      <c r="G511" s="264"/>
      <c r="H511"/>
    </row>
    <row r="512" spans="1:8" x14ac:dyDescent="0.25">
      <c r="A512" s="262" t="s">
        <v>86</v>
      </c>
      <c r="B512" s="132"/>
      <c r="C512" s="254"/>
      <c r="D512" s="132"/>
      <c r="E512" s="254"/>
      <c r="F512" s="263"/>
      <c r="G512" s="264"/>
      <c r="H512"/>
    </row>
    <row r="513" spans="1:8" x14ac:dyDescent="0.25">
      <c r="A513" s="262" t="s">
        <v>86</v>
      </c>
      <c r="B513" s="132"/>
      <c r="C513" s="254"/>
      <c r="D513" s="132"/>
      <c r="E513" s="254"/>
      <c r="F513" s="263"/>
      <c r="G513" s="264"/>
      <c r="H513"/>
    </row>
    <row r="514" spans="1:8" x14ac:dyDescent="0.25">
      <c r="A514" s="262" t="s">
        <v>86</v>
      </c>
      <c r="B514" s="132"/>
      <c r="C514" s="254"/>
      <c r="D514" s="132"/>
      <c r="E514" s="254"/>
      <c r="F514" s="263"/>
      <c r="G514" s="264"/>
      <c r="H514"/>
    </row>
    <row r="515" spans="1:8" x14ac:dyDescent="0.25">
      <c r="A515" s="262" t="s">
        <v>86</v>
      </c>
      <c r="B515" s="132"/>
      <c r="C515" s="254"/>
      <c r="D515" s="132"/>
      <c r="E515" s="254"/>
      <c r="F515" s="263"/>
      <c r="G515" s="264"/>
      <c r="H515"/>
    </row>
    <row r="516" spans="1:8" x14ac:dyDescent="0.25">
      <c r="A516" s="262" t="s">
        <v>86</v>
      </c>
      <c r="B516" s="132"/>
      <c r="C516" s="254"/>
      <c r="D516" s="132"/>
      <c r="E516" s="254"/>
      <c r="F516" s="263"/>
      <c r="G516" s="264"/>
      <c r="H516"/>
    </row>
    <row r="517" spans="1:8" x14ac:dyDescent="0.25">
      <c r="A517" s="262" t="s">
        <v>86</v>
      </c>
      <c r="B517" s="132"/>
      <c r="C517" s="254"/>
      <c r="D517" s="132"/>
      <c r="E517" s="254"/>
      <c r="F517" s="263"/>
      <c r="G517" s="264"/>
      <c r="H517"/>
    </row>
    <row r="518" spans="1:8" x14ac:dyDescent="0.25">
      <c r="A518" s="262" t="s">
        <v>86</v>
      </c>
      <c r="B518" s="132"/>
      <c r="C518" s="254"/>
      <c r="D518" s="132"/>
      <c r="E518" s="254"/>
      <c r="F518" s="263"/>
      <c r="G518" s="264"/>
      <c r="H518"/>
    </row>
    <row r="519" spans="1:8" x14ac:dyDescent="0.25">
      <c r="A519" s="262" t="s">
        <v>86</v>
      </c>
      <c r="B519" s="132"/>
      <c r="C519" s="254"/>
      <c r="D519" s="132"/>
      <c r="E519" s="254"/>
      <c r="F519" s="263"/>
      <c r="G519" s="264"/>
      <c r="H519"/>
    </row>
    <row r="520" spans="1:8" x14ac:dyDescent="0.25">
      <c r="A520" s="262" t="s">
        <v>86</v>
      </c>
      <c r="B520" s="132"/>
      <c r="C520" s="254"/>
      <c r="D520" s="132"/>
      <c r="E520" s="254"/>
      <c r="F520" s="263"/>
      <c r="G520" s="264"/>
      <c r="H520"/>
    </row>
    <row r="521" spans="1:8" x14ac:dyDescent="0.25">
      <c r="A521" s="262" t="s">
        <v>86</v>
      </c>
      <c r="B521" s="132"/>
      <c r="C521" s="254"/>
      <c r="D521" s="132"/>
      <c r="E521" s="254"/>
      <c r="F521" s="263"/>
      <c r="G521" s="264"/>
      <c r="H521"/>
    </row>
    <row r="522" spans="1:8" x14ac:dyDescent="0.25">
      <c r="A522" s="262" t="s">
        <v>86</v>
      </c>
      <c r="B522" s="132"/>
      <c r="C522" s="254"/>
      <c r="D522" s="132"/>
      <c r="E522" s="254"/>
      <c r="F522" s="263"/>
      <c r="G522" s="264"/>
      <c r="H522"/>
    </row>
    <row r="523" spans="1:8" x14ac:dyDescent="0.25">
      <c r="A523" s="262" t="s">
        <v>86</v>
      </c>
      <c r="B523" s="132"/>
      <c r="C523" s="254"/>
      <c r="D523" s="132"/>
      <c r="E523" s="254"/>
      <c r="F523" s="263"/>
      <c r="G523" s="264"/>
      <c r="H523"/>
    </row>
    <row r="524" spans="1:8" x14ac:dyDescent="0.25">
      <c r="A524" s="262" t="s">
        <v>86</v>
      </c>
      <c r="B524" s="132"/>
      <c r="C524" s="254"/>
      <c r="D524" s="132"/>
      <c r="E524" s="254"/>
      <c r="F524" s="263"/>
      <c r="G524" s="264"/>
      <c r="H524"/>
    </row>
    <row r="525" spans="1:8" x14ac:dyDescent="0.25">
      <c r="A525" s="262" t="s">
        <v>86</v>
      </c>
      <c r="B525" s="132"/>
      <c r="C525" s="254"/>
      <c r="D525" s="132"/>
      <c r="E525" s="254"/>
      <c r="F525" s="263"/>
      <c r="G525" s="264"/>
      <c r="H525"/>
    </row>
    <row r="526" spans="1:8" x14ac:dyDescent="0.25">
      <c r="A526" s="262" t="s">
        <v>86</v>
      </c>
      <c r="B526" s="132"/>
      <c r="C526" s="254"/>
      <c r="D526" s="132"/>
      <c r="E526" s="254"/>
      <c r="F526" s="263"/>
      <c r="G526" s="264"/>
      <c r="H526"/>
    </row>
    <row r="527" spans="1:8" x14ac:dyDescent="0.25">
      <c r="A527" s="262" t="s">
        <v>86</v>
      </c>
      <c r="B527" s="132"/>
      <c r="C527" s="254"/>
      <c r="D527" s="132"/>
      <c r="E527" s="254"/>
      <c r="F527" s="263"/>
      <c r="G527" s="264"/>
      <c r="H527"/>
    </row>
    <row r="528" spans="1:8" x14ac:dyDescent="0.25">
      <c r="A528" s="262" t="s">
        <v>86</v>
      </c>
      <c r="B528" s="132"/>
      <c r="C528" s="254"/>
      <c r="D528" s="132"/>
      <c r="E528" s="254"/>
      <c r="F528" s="263"/>
      <c r="G528" s="264"/>
      <c r="H528"/>
    </row>
    <row r="529" spans="1:8" x14ac:dyDescent="0.25">
      <c r="A529" s="262" t="s">
        <v>86</v>
      </c>
      <c r="B529" s="132"/>
      <c r="C529" s="254"/>
      <c r="D529" s="132"/>
      <c r="E529" s="254"/>
      <c r="F529" s="263"/>
      <c r="G529" s="264"/>
      <c r="H529"/>
    </row>
    <row r="530" spans="1:8" x14ac:dyDescent="0.25">
      <c r="A530" s="262" t="s">
        <v>86</v>
      </c>
      <c r="B530" s="132"/>
      <c r="C530" s="254"/>
      <c r="D530" s="132"/>
      <c r="E530" s="254"/>
      <c r="F530" s="263"/>
      <c r="G530" s="264"/>
      <c r="H530"/>
    </row>
    <row r="531" spans="1:8" x14ac:dyDescent="0.25">
      <c r="A531" s="262" t="s">
        <v>86</v>
      </c>
      <c r="B531" s="132"/>
      <c r="C531" s="254"/>
      <c r="D531" s="132"/>
      <c r="E531" s="254"/>
      <c r="F531" s="263"/>
      <c r="G531" s="264"/>
      <c r="H531"/>
    </row>
    <row r="532" spans="1:8" x14ac:dyDescent="0.25">
      <c r="A532" s="262" t="s">
        <v>86</v>
      </c>
      <c r="B532" s="132"/>
      <c r="C532" s="254"/>
      <c r="D532" s="132"/>
      <c r="E532" s="254"/>
      <c r="F532" s="263"/>
      <c r="G532" s="264"/>
      <c r="H532"/>
    </row>
    <row r="533" spans="1:8" ht="15.75" thickBot="1" x14ac:dyDescent="0.3">
      <c r="A533" s="265" t="s">
        <v>86</v>
      </c>
      <c r="B533" s="266"/>
      <c r="C533" s="156"/>
      <c r="D533" s="266"/>
      <c r="E533" s="156"/>
      <c r="F533" s="267"/>
      <c r="G533" s="268"/>
      <c r="H533"/>
    </row>
    <row r="534" spans="1:8" ht="15.75" thickBot="1" x14ac:dyDescent="0.3"/>
    <row r="535" spans="1:8" x14ac:dyDescent="0.25">
      <c r="A535" s="95" t="str">
        <f>N_2!B217</f>
        <v>Kraftwerk 3</v>
      </c>
      <c r="B535" s="142" t="s">
        <v>84</v>
      </c>
      <c r="C535" s="142" t="s">
        <v>85</v>
      </c>
      <c r="D535" s="143" t="s">
        <v>95</v>
      </c>
      <c r="E535" s="143" t="s">
        <v>96</v>
      </c>
      <c r="F535" s="198" t="s">
        <v>3</v>
      </c>
      <c r="G535" s="198"/>
      <c r="H535"/>
    </row>
    <row r="536" spans="1:8" x14ac:dyDescent="0.25">
      <c r="A536" s="94" t="str">
        <f>N_2!B220</f>
        <v>Arbeitskosten</v>
      </c>
      <c r="B536" s="96">
        <f>SUM(B537:B577)</f>
        <v>0</v>
      </c>
      <c r="C536" s="162">
        <f>SUM(C537:C577)</f>
        <v>0</v>
      </c>
      <c r="D536" s="164">
        <f>SUM(D538:D577)</f>
        <v>0</v>
      </c>
      <c r="E536" s="165">
        <f>SUM(E538:E577)</f>
        <v>0</v>
      </c>
      <c r="F536" s="195"/>
      <c r="G536" s="194"/>
      <c r="H536"/>
    </row>
    <row r="537" spans="1:8" x14ac:dyDescent="0.25">
      <c r="A537" s="97"/>
      <c r="B537" s="160"/>
      <c r="C537" s="160"/>
      <c r="D537" s="163"/>
      <c r="E537" s="163"/>
      <c r="F537" s="193"/>
      <c r="G537" s="194"/>
      <c r="H537"/>
    </row>
    <row r="538" spans="1:8" x14ac:dyDescent="0.25">
      <c r="A538" s="262" t="s">
        <v>86</v>
      </c>
      <c r="B538" s="132"/>
      <c r="C538" s="254"/>
      <c r="D538" s="132"/>
      <c r="E538" s="254"/>
      <c r="F538" s="263"/>
      <c r="G538" s="264"/>
      <c r="H538"/>
    </row>
    <row r="539" spans="1:8" x14ac:dyDescent="0.25">
      <c r="A539" s="262" t="s">
        <v>86</v>
      </c>
      <c r="B539" s="132"/>
      <c r="C539" s="254"/>
      <c r="D539" s="132"/>
      <c r="E539" s="254"/>
      <c r="F539" s="263"/>
      <c r="G539" s="264"/>
      <c r="H539"/>
    </row>
    <row r="540" spans="1:8" x14ac:dyDescent="0.25">
      <c r="A540" s="262" t="s">
        <v>86</v>
      </c>
      <c r="B540" s="132"/>
      <c r="C540" s="254"/>
      <c r="D540" s="132"/>
      <c r="E540" s="254"/>
      <c r="F540" s="263"/>
      <c r="G540" s="264"/>
      <c r="H540"/>
    </row>
    <row r="541" spans="1:8" x14ac:dyDescent="0.25">
      <c r="A541" s="262" t="s">
        <v>86</v>
      </c>
      <c r="B541" s="132"/>
      <c r="C541" s="254"/>
      <c r="D541" s="132"/>
      <c r="E541" s="254"/>
      <c r="F541" s="263"/>
      <c r="G541" s="264"/>
      <c r="H541"/>
    </row>
    <row r="542" spans="1:8" x14ac:dyDescent="0.25">
      <c r="A542" s="262" t="s">
        <v>86</v>
      </c>
      <c r="B542" s="132"/>
      <c r="C542" s="254"/>
      <c r="D542" s="132"/>
      <c r="E542" s="254"/>
      <c r="F542" s="263"/>
      <c r="G542" s="264"/>
      <c r="H542"/>
    </row>
    <row r="543" spans="1:8" x14ac:dyDescent="0.25">
      <c r="A543" s="262" t="s">
        <v>86</v>
      </c>
      <c r="B543" s="132"/>
      <c r="C543" s="254"/>
      <c r="D543" s="132"/>
      <c r="E543" s="254"/>
      <c r="F543" s="263"/>
      <c r="G543" s="264"/>
      <c r="H543"/>
    </row>
    <row r="544" spans="1:8" x14ac:dyDescent="0.25">
      <c r="A544" s="262" t="s">
        <v>86</v>
      </c>
      <c r="B544" s="132"/>
      <c r="C544" s="254"/>
      <c r="D544" s="132"/>
      <c r="E544" s="254"/>
      <c r="F544" s="263"/>
      <c r="G544" s="264"/>
      <c r="H544"/>
    </row>
    <row r="545" spans="1:8" x14ac:dyDescent="0.25">
      <c r="A545" s="262" t="s">
        <v>86</v>
      </c>
      <c r="B545" s="132"/>
      <c r="C545" s="254"/>
      <c r="D545" s="132"/>
      <c r="E545" s="254"/>
      <c r="F545" s="263"/>
      <c r="G545" s="264"/>
      <c r="H545"/>
    </row>
    <row r="546" spans="1:8" x14ac:dyDescent="0.25">
      <c r="A546" s="262" t="s">
        <v>86</v>
      </c>
      <c r="B546" s="132"/>
      <c r="C546" s="254"/>
      <c r="D546" s="132"/>
      <c r="E546" s="254"/>
      <c r="F546" s="263"/>
      <c r="G546" s="264"/>
      <c r="H546"/>
    </row>
    <row r="547" spans="1:8" x14ac:dyDescent="0.25">
      <c r="A547" s="262" t="s">
        <v>86</v>
      </c>
      <c r="B547" s="132"/>
      <c r="C547" s="254"/>
      <c r="D547" s="132"/>
      <c r="E547" s="254"/>
      <c r="F547" s="263"/>
      <c r="G547" s="264"/>
      <c r="H547"/>
    </row>
    <row r="548" spans="1:8" x14ac:dyDescent="0.25">
      <c r="A548" s="262" t="s">
        <v>86</v>
      </c>
      <c r="B548" s="132"/>
      <c r="C548" s="254"/>
      <c r="D548" s="132"/>
      <c r="E548" s="254"/>
      <c r="F548" s="263"/>
      <c r="G548" s="264"/>
      <c r="H548"/>
    </row>
    <row r="549" spans="1:8" x14ac:dyDescent="0.25">
      <c r="A549" s="262" t="s">
        <v>86</v>
      </c>
      <c r="B549" s="132"/>
      <c r="C549" s="254"/>
      <c r="D549" s="132"/>
      <c r="E549" s="254"/>
      <c r="F549" s="263"/>
      <c r="G549" s="264"/>
      <c r="H549"/>
    </row>
    <row r="550" spans="1:8" x14ac:dyDescent="0.25">
      <c r="A550" s="262" t="s">
        <v>86</v>
      </c>
      <c r="B550" s="132"/>
      <c r="C550" s="254"/>
      <c r="D550" s="132"/>
      <c r="E550" s="254"/>
      <c r="F550" s="263"/>
      <c r="G550" s="264"/>
      <c r="H550"/>
    </row>
    <row r="551" spans="1:8" x14ac:dyDescent="0.25">
      <c r="A551" s="262" t="s">
        <v>86</v>
      </c>
      <c r="B551" s="132"/>
      <c r="C551" s="254"/>
      <c r="D551" s="132"/>
      <c r="E551" s="254"/>
      <c r="F551" s="263"/>
      <c r="G551" s="264"/>
      <c r="H551"/>
    </row>
    <row r="552" spans="1:8" x14ac:dyDescent="0.25">
      <c r="A552" s="262" t="s">
        <v>86</v>
      </c>
      <c r="B552" s="132"/>
      <c r="C552" s="254"/>
      <c r="D552" s="132"/>
      <c r="E552" s="254"/>
      <c r="F552" s="263"/>
      <c r="G552" s="264"/>
      <c r="H552"/>
    </row>
    <row r="553" spans="1:8" x14ac:dyDescent="0.25">
      <c r="A553" s="262" t="s">
        <v>86</v>
      </c>
      <c r="B553" s="132"/>
      <c r="C553" s="254"/>
      <c r="D553" s="132"/>
      <c r="E553" s="254"/>
      <c r="F553" s="263"/>
      <c r="G553" s="264"/>
      <c r="H553"/>
    </row>
    <row r="554" spans="1:8" x14ac:dyDescent="0.25">
      <c r="A554" s="262" t="s">
        <v>86</v>
      </c>
      <c r="B554" s="132"/>
      <c r="C554" s="254"/>
      <c r="D554" s="132"/>
      <c r="E554" s="254"/>
      <c r="F554" s="263"/>
      <c r="G554" s="264"/>
      <c r="H554"/>
    </row>
    <row r="555" spans="1:8" x14ac:dyDescent="0.25">
      <c r="A555" s="262" t="s">
        <v>86</v>
      </c>
      <c r="B555" s="132"/>
      <c r="C555" s="254"/>
      <c r="D555" s="132"/>
      <c r="E555" s="254"/>
      <c r="F555" s="263"/>
      <c r="G555" s="264"/>
      <c r="H555"/>
    </row>
    <row r="556" spans="1:8" x14ac:dyDescent="0.25">
      <c r="A556" s="262" t="s">
        <v>86</v>
      </c>
      <c r="B556" s="132"/>
      <c r="C556" s="254"/>
      <c r="D556" s="132"/>
      <c r="E556" s="254"/>
      <c r="F556" s="263"/>
      <c r="G556" s="264"/>
      <c r="H556"/>
    </row>
    <row r="557" spans="1:8" x14ac:dyDescent="0.25">
      <c r="A557" s="262" t="s">
        <v>86</v>
      </c>
      <c r="B557" s="132"/>
      <c r="C557" s="254"/>
      <c r="D557" s="132"/>
      <c r="E557" s="254"/>
      <c r="F557" s="263"/>
      <c r="G557" s="264"/>
      <c r="H557"/>
    </row>
    <row r="558" spans="1:8" x14ac:dyDescent="0.25">
      <c r="A558" s="262" t="s">
        <v>86</v>
      </c>
      <c r="B558" s="132"/>
      <c r="C558" s="254"/>
      <c r="D558" s="132"/>
      <c r="E558" s="254"/>
      <c r="F558" s="263"/>
      <c r="G558" s="264"/>
      <c r="H558"/>
    </row>
    <row r="559" spans="1:8" x14ac:dyDescent="0.25">
      <c r="A559" s="262" t="s">
        <v>86</v>
      </c>
      <c r="B559" s="132"/>
      <c r="C559" s="254"/>
      <c r="D559" s="132"/>
      <c r="E559" s="254"/>
      <c r="F559" s="263"/>
      <c r="G559" s="264"/>
      <c r="H559"/>
    </row>
    <row r="560" spans="1:8" x14ac:dyDescent="0.25">
      <c r="A560" s="262" t="s">
        <v>86</v>
      </c>
      <c r="B560" s="132"/>
      <c r="C560" s="254"/>
      <c r="D560" s="132"/>
      <c r="E560" s="254"/>
      <c r="F560" s="263"/>
      <c r="G560" s="264"/>
      <c r="H560"/>
    </row>
    <row r="561" spans="1:8" x14ac:dyDescent="0.25">
      <c r="A561" s="262" t="s">
        <v>86</v>
      </c>
      <c r="B561" s="132"/>
      <c r="C561" s="254"/>
      <c r="D561" s="132"/>
      <c r="E561" s="254"/>
      <c r="F561" s="263"/>
      <c r="G561" s="264"/>
      <c r="H561"/>
    </row>
    <row r="562" spans="1:8" x14ac:dyDescent="0.25">
      <c r="A562" s="262" t="s">
        <v>86</v>
      </c>
      <c r="B562" s="132"/>
      <c r="C562" s="254"/>
      <c r="D562" s="132"/>
      <c r="E562" s="254"/>
      <c r="F562" s="263"/>
      <c r="G562" s="264"/>
      <c r="H562"/>
    </row>
    <row r="563" spans="1:8" x14ac:dyDescent="0.25">
      <c r="A563" s="262" t="s">
        <v>86</v>
      </c>
      <c r="B563" s="132"/>
      <c r="C563" s="254"/>
      <c r="D563" s="132"/>
      <c r="E563" s="254"/>
      <c r="F563" s="263"/>
      <c r="G563" s="264"/>
      <c r="H563"/>
    </row>
    <row r="564" spans="1:8" x14ac:dyDescent="0.25">
      <c r="A564" s="262" t="s">
        <v>86</v>
      </c>
      <c r="B564" s="132"/>
      <c r="C564" s="254"/>
      <c r="D564" s="132"/>
      <c r="E564" s="254"/>
      <c r="F564" s="263"/>
      <c r="G564" s="264"/>
      <c r="H564"/>
    </row>
    <row r="565" spans="1:8" x14ac:dyDescent="0.25">
      <c r="A565" s="262" t="s">
        <v>86</v>
      </c>
      <c r="B565" s="132"/>
      <c r="C565" s="254"/>
      <c r="D565" s="132"/>
      <c r="E565" s="254"/>
      <c r="F565" s="263"/>
      <c r="G565" s="264"/>
      <c r="H565"/>
    </row>
    <row r="566" spans="1:8" x14ac:dyDescent="0.25">
      <c r="A566" s="262" t="s">
        <v>86</v>
      </c>
      <c r="B566" s="132"/>
      <c r="C566" s="254"/>
      <c r="D566" s="132"/>
      <c r="E566" s="254"/>
      <c r="F566" s="263"/>
      <c r="G566" s="264"/>
      <c r="H566"/>
    </row>
    <row r="567" spans="1:8" x14ac:dyDescent="0.25">
      <c r="A567" s="262" t="s">
        <v>86</v>
      </c>
      <c r="B567" s="132"/>
      <c r="C567" s="254"/>
      <c r="D567" s="132"/>
      <c r="E567" s="254"/>
      <c r="F567" s="263"/>
      <c r="G567" s="264"/>
      <c r="H567"/>
    </row>
    <row r="568" spans="1:8" x14ac:dyDescent="0.25">
      <c r="A568" s="262" t="s">
        <v>86</v>
      </c>
      <c r="B568" s="132"/>
      <c r="C568" s="254"/>
      <c r="D568" s="132"/>
      <c r="E568" s="254"/>
      <c r="F568" s="263"/>
      <c r="G568" s="264"/>
      <c r="H568"/>
    </row>
    <row r="569" spans="1:8" x14ac:dyDescent="0.25">
      <c r="A569" s="262" t="s">
        <v>86</v>
      </c>
      <c r="B569" s="132"/>
      <c r="C569" s="254"/>
      <c r="D569" s="132"/>
      <c r="E569" s="254"/>
      <c r="F569" s="263"/>
      <c r="G569" s="264"/>
      <c r="H569"/>
    </row>
    <row r="570" spans="1:8" x14ac:dyDescent="0.25">
      <c r="A570" s="262" t="s">
        <v>86</v>
      </c>
      <c r="B570" s="132"/>
      <c r="C570" s="254"/>
      <c r="D570" s="132"/>
      <c r="E570" s="254"/>
      <c r="F570" s="263"/>
      <c r="G570" s="264"/>
      <c r="H570"/>
    </row>
    <row r="571" spans="1:8" x14ac:dyDescent="0.25">
      <c r="A571" s="262" t="s">
        <v>86</v>
      </c>
      <c r="B571" s="132"/>
      <c r="C571" s="254"/>
      <c r="D571" s="132"/>
      <c r="E571" s="254"/>
      <c r="F571" s="263"/>
      <c r="G571" s="264"/>
      <c r="H571"/>
    </row>
    <row r="572" spans="1:8" x14ac:dyDescent="0.25">
      <c r="A572" s="262" t="s">
        <v>86</v>
      </c>
      <c r="B572" s="132"/>
      <c r="C572" s="254"/>
      <c r="D572" s="132"/>
      <c r="E572" s="254"/>
      <c r="F572" s="263"/>
      <c r="G572" s="264"/>
      <c r="H572"/>
    </row>
    <row r="573" spans="1:8" x14ac:dyDescent="0.25">
      <c r="A573" s="262" t="s">
        <v>86</v>
      </c>
      <c r="B573" s="132"/>
      <c r="C573" s="254"/>
      <c r="D573" s="132"/>
      <c r="E573" s="254"/>
      <c r="F573" s="263"/>
      <c r="G573" s="264"/>
      <c r="H573"/>
    </row>
    <row r="574" spans="1:8" x14ac:dyDescent="0.25">
      <c r="A574" s="262" t="s">
        <v>86</v>
      </c>
      <c r="B574" s="132"/>
      <c r="C574" s="254"/>
      <c r="D574" s="132"/>
      <c r="E574" s="254"/>
      <c r="F574" s="263"/>
      <c r="G574" s="264"/>
      <c r="H574"/>
    </row>
    <row r="575" spans="1:8" x14ac:dyDescent="0.25">
      <c r="A575" s="262" t="s">
        <v>86</v>
      </c>
      <c r="B575" s="132"/>
      <c r="C575" s="254"/>
      <c r="D575" s="132"/>
      <c r="E575" s="254"/>
      <c r="F575" s="263"/>
      <c r="G575" s="264"/>
      <c r="H575"/>
    </row>
    <row r="576" spans="1:8" x14ac:dyDescent="0.25">
      <c r="A576" s="262" t="s">
        <v>86</v>
      </c>
      <c r="B576" s="132"/>
      <c r="C576" s="254"/>
      <c r="D576" s="132"/>
      <c r="E576" s="254"/>
      <c r="F576" s="263"/>
      <c r="G576" s="264"/>
      <c r="H576"/>
    </row>
    <row r="577" spans="1:8" ht="15.75" thickBot="1" x14ac:dyDescent="0.3">
      <c r="A577" s="265" t="s">
        <v>86</v>
      </c>
      <c r="B577" s="266"/>
      <c r="C577" s="156"/>
      <c r="D577" s="266"/>
      <c r="E577" s="156"/>
      <c r="F577" s="267"/>
      <c r="G577" s="268"/>
      <c r="H577"/>
    </row>
    <row r="578" spans="1:8" ht="15.75" thickBot="1" x14ac:dyDescent="0.3"/>
    <row r="579" spans="1:8" x14ac:dyDescent="0.25">
      <c r="A579" s="95" t="str">
        <f>N_2!B222</f>
        <v xml:space="preserve">Kraftwerk 4 </v>
      </c>
      <c r="B579" s="142" t="s">
        <v>84</v>
      </c>
      <c r="C579" s="142" t="s">
        <v>85</v>
      </c>
      <c r="D579" s="143" t="s">
        <v>95</v>
      </c>
      <c r="E579" s="143" t="s">
        <v>96</v>
      </c>
      <c r="F579" s="198" t="s">
        <v>3</v>
      </c>
      <c r="G579" s="198"/>
      <c r="H579"/>
    </row>
    <row r="580" spans="1:8" x14ac:dyDescent="0.25">
      <c r="A580" s="94" t="str">
        <f>N_2!B225</f>
        <v>Arbeitskosten</v>
      </c>
      <c r="B580" s="96">
        <f>SUM(B581:B621)</f>
        <v>0</v>
      </c>
      <c r="C580" s="162">
        <f>SUM(C581:C621)</f>
        <v>0</v>
      </c>
      <c r="D580" s="164">
        <f>SUM(D582:D621)</f>
        <v>0</v>
      </c>
      <c r="E580" s="165">
        <f>SUM(E582:E621)</f>
        <v>0</v>
      </c>
      <c r="F580" s="195"/>
      <c r="G580" s="194"/>
      <c r="H580"/>
    </row>
    <row r="581" spans="1:8" x14ac:dyDescent="0.25">
      <c r="A581" s="97"/>
      <c r="B581" s="160"/>
      <c r="C581" s="160"/>
      <c r="D581" s="163"/>
      <c r="E581" s="163"/>
      <c r="F581" s="193"/>
      <c r="G581" s="194"/>
      <c r="H581"/>
    </row>
    <row r="582" spans="1:8" x14ac:dyDescent="0.25">
      <c r="A582" s="262" t="s">
        <v>86</v>
      </c>
      <c r="B582" s="132"/>
      <c r="C582" s="254"/>
      <c r="D582" s="132"/>
      <c r="E582" s="254"/>
      <c r="F582" s="263"/>
      <c r="G582" s="264"/>
      <c r="H582"/>
    </row>
    <row r="583" spans="1:8" x14ac:dyDescent="0.25">
      <c r="A583" s="262" t="s">
        <v>86</v>
      </c>
      <c r="B583" s="132"/>
      <c r="C583" s="254"/>
      <c r="D583" s="132"/>
      <c r="E583" s="254"/>
      <c r="F583" s="263"/>
      <c r="G583" s="264"/>
      <c r="H583"/>
    </row>
    <row r="584" spans="1:8" x14ac:dyDescent="0.25">
      <c r="A584" s="262" t="s">
        <v>86</v>
      </c>
      <c r="B584" s="132"/>
      <c r="C584" s="254"/>
      <c r="D584" s="132"/>
      <c r="E584" s="254"/>
      <c r="F584" s="263"/>
      <c r="G584" s="264"/>
      <c r="H584"/>
    </row>
    <row r="585" spans="1:8" x14ac:dyDescent="0.25">
      <c r="A585" s="262" t="s">
        <v>86</v>
      </c>
      <c r="B585" s="132"/>
      <c r="C585" s="254"/>
      <c r="D585" s="132"/>
      <c r="E585" s="254"/>
      <c r="F585" s="263"/>
      <c r="G585" s="264"/>
      <c r="H585"/>
    </row>
    <row r="586" spans="1:8" x14ac:dyDescent="0.25">
      <c r="A586" s="262" t="s">
        <v>86</v>
      </c>
      <c r="B586" s="132"/>
      <c r="C586" s="254"/>
      <c r="D586" s="132"/>
      <c r="E586" s="254"/>
      <c r="F586" s="263"/>
      <c r="G586" s="264"/>
      <c r="H586"/>
    </row>
    <row r="587" spans="1:8" x14ac:dyDescent="0.25">
      <c r="A587" s="262" t="s">
        <v>86</v>
      </c>
      <c r="B587" s="132"/>
      <c r="C587" s="254"/>
      <c r="D587" s="132"/>
      <c r="E587" s="254"/>
      <c r="F587" s="263"/>
      <c r="G587" s="264"/>
      <c r="H587"/>
    </row>
    <row r="588" spans="1:8" x14ac:dyDescent="0.25">
      <c r="A588" s="262" t="s">
        <v>86</v>
      </c>
      <c r="B588" s="132"/>
      <c r="C588" s="254"/>
      <c r="D588" s="132"/>
      <c r="E588" s="254"/>
      <c r="F588" s="263"/>
      <c r="G588" s="264"/>
      <c r="H588"/>
    </row>
    <row r="589" spans="1:8" x14ac:dyDescent="0.25">
      <c r="A589" s="262" t="s">
        <v>86</v>
      </c>
      <c r="B589" s="132"/>
      <c r="C589" s="254"/>
      <c r="D589" s="132"/>
      <c r="E589" s="254"/>
      <c r="F589" s="263"/>
      <c r="G589" s="264"/>
      <c r="H589"/>
    </row>
    <row r="590" spans="1:8" x14ac:dyDescent="0.25">
      <c r="A590" s="262" t="s">
        <v>86</v>
      </c>
      <c r="B590" s="132"/>
      <c r="C590" s="254"/>
      <c r="D590" s="132"/>
      <c r="E590" s="254"/>
      <c r="F590" s="263"/>
      <c r="G590" s="264"/>
      <c r="H590"/>
    </row>
    <row r="591" spans="1:8" x14ac:dyDescent="0.25">
      <c r="A591" s="262" t="s">
        <v>86</v>
      </c>
      <c r="B591" s="132"/>
      <c r="C591" s="254"/>
      <c r="D591" s="132"/>
      <c r="E591" s="254"/>
      <c r="F591" s="263"/>
      <c r="G591" s="264"/>
      <c r="H591"/>
    </row>
    <row r="592" spans="1:8" x14ac:dyDescent="0.25">
      <c r="A592" s="262" t="s">
        <v>86</v>
      </c>
      <c r="B592" s="132"/>
      <c r="C592" s="254"/>
      <c r="D592" s="132"/>
      <c r="E592" s="254"/>
      <c r="F592" s="263"/>
      <c r="G592" s="264"/>
      <c r="H592"/>
    </row>
    <row r="593" spans="1:8" x14ac:dyDescent="0.25">
      <c r="A593" s="262" t="s">
        <v>86</v>
      </c>
      <c r="B593" s="132"/>
      <c r="C593" s="254"/>
      <c r="D593" s="132"/>
      <c r="E593" s="254"/>
      <c r="F593" s="263"/>
      <c r="G593" s="264"/>
      <c r="H593"/>
    </row>
    <row r="594" spans="1:8" x14ac:dyDescent="0.25">
      <c r="A594" s="262" t="s">
        <v>86</v>
      </c>
      <c r="B594" s="132"/>
      <c r="C594" s="254"/>
      <c r="D594" s="132"/>
      <c r="E594" s="254"/>
      <c r="F594" s="263"/>
      <c r="G594" s="264"/>
      <c r="H594"/>
    </row>
    <row r="595" spans="1:8" x14ac:dyDescent="0.25">
      <c r="A595" s="262" t="s">
        <v>86</v>
      </c>
      <c r="B595" s="132"/>
      <c r="C595" s="254"/>
      <c r="D595" s="132"/>
      <c r="E595" s="254"/>
      <c r="F595" s="263"/>
      <c r="G595" s="264"/>
      <c r="H595"/>
    </row>
    <row r="596" spans="1:8" x14ac:dyDescent="0.25">
      <c r="A596" s="262" t="s">
        <v>86</v>
      </c>
      <c r="B596" s="132"/>
      <c r="C596" s="254"/>
      <c r="D596" s="132"/>
      <c r="E596" s="254"/>
      <c r="F596" s="263"/>
      <c r="G596" s="264"/>
      <c r="H596"/>
    </row>
    <row r="597" spans="1:8" x14ac:dyDescent="0.25">
      <c r="A597" s="262" t="s">
        <v>86</v>
      </c>
      <c r="B597" s="132"/>
      <c r="C597" s="254"/>
      <c r="D597" s="132"/>
      <c r="E597" s="254"/>
      <c r="F597" s="263"/>
      <c r="G597" s="264"/>
      <c r="H597"/>
    </row>
    <row r="598" spans="1:8" x14ac:dyDescent="0.25">
      <c r="A598" s="262" t="s">
        <v>86</v>
      </c>
      <c r="B598" s="132"/>
      <c r="C598" s="254"/>
      <c r="D598" s="132"/>
      <c r="E598" s="254"/>
      <c r="F598" s="263"/>
      <c r="G598" s="264"/>
      <c r="H598"/>
    </row>
    <row r="599" spans="1:8" x14ac:dyDescent="0.25">
      <c r="A599" s="262" t="s">
        <v>86</v>
      </c>
      <c r="B599" s="132"/>
      <c r="C599" s="254"/>
      <c r="D599" s="132"/>
      <c r="E599" s="254"/>
      <c r="F599" s="263"/>
      <c r="G599" s="264"/>
      <c r="H599"/>
    </row>
    <row r="600" spans="1:8" x14ac:dyDescent="0.25">
      <c r="A600" s="262" t="s">
        <v>86</v>
      </c>
      <c r="B600" s="132"/>
      <c r="C600" s="254"/>
      <c r="D600" s="132"/>
      <c r="E600" s="254"/>
      <c r="F600" s="263"/>
      <c r="G600" s="264"/>
      <c r="H600"/>
    </row>
    <row r="601" spans="1:8" x14ac:dyDescent="0.25">
      <c r="A601" s="262" t="s">
        <v>86</v>
      </c>
      <c r="B601" s="132"/>
      <c r="C601" s="254"/>
      <c r="D601" s="132"/>
      <c r="E601" s="254"/>
      <c r="F601" s="263"/>
      <c r="G601" s="264"/>
      <c r="H601"/>
    </row>
    <row r="602" spans="1:8" x14ac:dyDescent="0.25">
      <c r="A602" s="262" t="s">
        <v>86</v>
      </c>
      <c r="B602" s="132"/>
      <c r="C602" s="254"/>
      <c r="D602" s="132"/>
      <c r="E602" s="254"/>
      <c r="F602" s="263"/>
      <c r="G602" s="264"/>
      <c r="H602"/>
    </row>
    <row r="603" spans="1:8" x14ac:dyDescent="0.25">
      <c r="A603" s="262" t="s">
        <v>86</v>
      </c>
      <c r="B603" s="132"/>
      <c r="C603" s="254"/>
      <c r="D603" s="132"/>
      <c r="E603" s="254"/>
      <c r="F603" s="263"/>
      <c r="G603" s="264"/>
      <c r="H603"/>
    </row>
    <row r="604" spans="1:8" x14ac:dyDescent="0.25">
      <c r="A604" s="262" t="s">
        <v>86</v>
      </c>
      <c r="B604" s="132"/>
      <c r="C604" s="254"/>
      <c r="D604" s="132"/>
      <c r="E604" s="254"/>
      <c r="F604" s="263"/>
      <c r="G604" s="264"/>
      <c r="H604"/>
    </row>
    <row r="605" spans="1:8" x14ac:dyDescent="0.25">
      <c r="A605" s="262" t="s">
        <v>86</v>
      </c>
      <c r="B605" s="132"/>
      <c r="C605" s="254"/>
      <c r="D605" s="132"/>
      <c r="E605" s="254"/>
      <c r="F605" s="263"/>
      <c r="G605" s="264"/>
      <c r="H605"/>
    </row>
    <row r="606" spans="1:8" x14ac:dyDescent="0.25">
      <c r="A606" s="262" t="s">
        <v>86</v>
      </c>
      <c r="B606" s="132"/>
      <c r="C606" s="254"/>
      <c r="D606" s="132"/>
      <c r="E606" s="254"/>
      <c r="F606" s="263"/>
      <c r="G606" s="264"/>
      <c r="H606"/>
    </row>
    <row r="607" spans="1:8" x14ac:dyDescent="0.25">
      <c r="A607" s="262" t="s">
        <v>86</v>
      </c>
      <c r="B607" s="132"/>
      <c r="C607" s="254"/>
      <c r="D607" s="132"/>
      <c r="E607" s="254"/>
      <c r="F607" s="263"/>
      <c r="G607" s="264"/>
      <c r="H607"/>
    </row>
    <row r="608" spans="1:8" x14ac:dyDescent="0.25">
      <c r="A608" s="262" t="s">
        <v>86</v>
      </c>
      <c r="B608" s="132"/>
      <c r="C608" s="254"/>
      <c r="D608" s="132"/>
      <c r="E608" s="254"/>
      <c r="F608" s="263"/>
      <c r="G608" s="264"/>
      <c r="H608"/>
    </row>
    <row r="609" spans="1:8" x14ac:dyDescent="0.25">
      <c r="A609" s="262" t="s">
        <v>86</v>
      </c>
      <c r="B609" s="132"/>
      <c r="C609" s="254"/>
      <c r="D609" s="132"/>
      <c r="E609" s="254"/>
      <c r="F609" s="263"/>
      <c r="G609" s="264"/>
      <c r="H609"/>
    </row>
    <row r="610" spans="1:8" x14ac:dyDescent="0.25">
      <c r="A610" s="262" t="s">
        <v>86</v>
      </c>
      <c r="B610" s="132"/>
      <c r="C610" s="254"/>
      <c r="D610" s="132"/>
      <c r="E610" s="254"/>
      <c r="F610" s="263"/>
      <c r="G610" s="264"/>
      <c r="H610"/>
    </row>
    <row r="611" spans="1:8" x14ac:dyDescent="0.25">
      <c r="A611" s="262" t="s">
        <v>86</v>
      </c>
      <c r="B611" s="132"/>
      <c r="C611" s="254"/>
      <c r="D611" s="132"/>
      <c r="E611" s="254"/>
      <c r="F611" s="263"/>
      <c r="G611" s="264"/>
      <c r="H611"/>
    </row>
    <row r="612" spans="1:8" x14ac:dyDescent="0.25">
      <c r="A612" s="262" t="s">
        <v>86</v>
      </c>
      <c r="B612" s="132"/>
      <c r="C612" s="254"/>
      <c r="D612" s="132"/>
      <c r="E612" s="254"/>
      <c r="F612" s="263"/>
      <c r="G612" s="264"/>
      <c r="H612"/>
    </row>
    <row r="613" spans="1:8" x14ac:dyDescent="0.25">
      <c r="A613" s="262" t="s">
        <v>86</v>
      </c>
      <c r="B613" s="132"/>
      <c r="C613" s="254"/>
      <c r="D613" s="132"/>
      <c r="E613" s="254"/>
      <c r="F613" s="263"/>
      <c r="G613" s="264"/>
      <c r="H613"/>
    </row>
    <row r="614" spans="1:8" x14ac:dyDescent="0.25">
      <c r="A614" s="262" t="s">
        <v>86</v>
      </c>
      <c r="B614" s="132"/>
      <c r="C614" s="254"/>
      <c r="D614" s="132"/>
      <c r="E614" s="254"/>
      <c r="F614" s="263"/>
      <c r="G614" s="264"/>
      <c r="H614"/>
    </row>
    <row r="615" spans="1:8" x14ac:dyDescent="0.25">
      <c r="A615" s="262" t="s">
        <v>86</v>
      </c>
      <c r="B615" s="132"/>
      <c r="C615" s="254"/>
      <c r="D615" s="132"/>
      <c r="E615" s="254"/>
      <c r="F615" s="263"/>
      <c r="G615" s="264"/>
      <c r="H615"/>
    </row>
    <row r="616" spans="1:8" x14ac:dyDescent="0.25">
      <c r="A616" s="262" t="s">
        <v>86</v>
      </c>
      <c r="B616" s="132"/>
      <c r="C616" s="254"/>
      <c r="D616" s="132"/>
      <c r="E616" s="254"/>
      <c r="F616" s="263"/>
      <c r="G616" s="264"/>
      <c r="H616"/>
    </row>
    <row r="617" spans="1:8" x14ac:dyDescent="0.25">
      <c r="A617" s="262" t="s">
        <v>86</v>
      </c>
      <c r="B617" s="132"/>
      <c r="C617" s="254"/>
      <c r="D617" s="132"/>
      <c r="E617" s="254"/>
      <c r="F617" s="263"/>
      <c r="G617" s="264"/>
      <c r="H617"/>
    </row>
    <row r="618" spans="1:8" x14ac:dyDescent="0.25">
      <c r="A618" s="262" t="s">
        <v>86</v>
      </c>
      <c r="B618" s="132"/>
      <c r="C618" s="254"/>
      <c r="D618" s="132"/>
      <c r="E618" s="254"/>
      <c r="F618" s="263"/>
      <c r="G618" s="264"/>
      <c r="H618"/>
    </row>
    <row r="619" spans="1:8" x14ac:dyDescent="0.25">
      <c r="A619" s="262" t="s">
        <v>86</v>
      </c>
      <c r="B619" s="132"/>
      <c r="C619" s="254"/>
      <c r="D619" s="132"/>
      <c r="E619" s="254"/>
      <c r="F619" s="263"/>
      <c r="G619" s="264"/>
      <c r="H619"/>
    </row>
    <row r="620" spans="1:8" x14ac:dyDescent="0.25">
      <c r="A620" s="262" t="s">
        <v>86</v>
      </c>
      <c r="B620" s="132"/>
      <c r="C620" s="254"/>
      <c r="D620" s="132"/>
      <c r="E620" s="254"/>
      <c r="F620" s="263"/>
      <c r="G620" s="264"/>
      <c r="H620"/>
    </row>
    <row r="621" spans="1:8" ht="15.75" thickBot="1" x14ac:dyDescent="0.3">
      <c r="A621" s="265" t="s">
        <v>86</v>
      </c>
      <c r="B621" s="266"/>
      <c r="C621" s="156"/>
      <c r="D621" s="266"/>
      <c r="E621" s="156"/>
      <c r="F621" s="267"/>
      <c r="G621" s="268"/>
      <c r="H621"/>
    </row>
    <row r="622" spans="1:8" ht="15.75" thickBot="1" x14ac:dyDescent="0.3"/>
    <row r="623" spans="1:8" x14ac:dyDescent="0.25">
      <c r="A623" s="95" t="str">
        <f>N_2!B227</f>
        <v>Kraftwerk 5</v>
      </c>
      <c r="B623" s="142" t="s">
        <v>84</v>
      </c>
      <c r="C623" s="142" t="s">
        <v>85</v>
      </c>
      <c r="D623" s="143" t="s">
        <v>95</v>
      </c>
      <c r="E623" s="143" t="s">
        <v>96</v>
      </c>
      <c r="F623" s="198" t="s">
        <v>3</v>
      </c>
      <c r="G623" s="198"/>
      <c r="H623"/>
    </row>
    <row r="624" spans="1:8" x14ac:dyDescent="0.25">
      <c r="A624" s="94" t="str">
        <f>N_2!B230</f>
        <v>Arbeitskosten</v>
      </c>
      <c r="B624" s="96">
        <f>SUM(B625:B665)</f>
        <v>0</v>
      </c>
      <c r="C624" s="162">
        <f>SUM(C625:C665)</f>
        <v>0</v>
      </c>
      <c r="D624" s="164">
        <f>SUM(D626:D665)</f>
        <v>0</v>
      </c>
      <c r="E624" s="165">
        <f>SUM(E626:E665)</f>
        <v>0</v>
      </c>
      <c r="F624" s="195"/>
      <c r="G624" s="194"/>
      <c r="H624"/>
    </row>
    <row r="625" spans="1:8" x14ac:dyDescent="0.25">
      <c r="A625" s="97"/>
      <c r="B625" s="160"/>
      <c r="C625" s="160"/>
      <c r="D625" s="163"/>
      <c r="E625" s="163"/>
      <c r="F625" s="193"/>
      <c r="G625" s="194"/>
      <c r="H625"/>
    </row>
    <row r="626" spans="1:8" x14ac:dyDescent="0.25">
      <c r="A626" s="262" t="s">
        <v>86</v>
      </c>
      <c r="B626" s="132"/>
      <c r="C626" s="254"/>
      <c r="D626" s="132"/>
      <c r="E626" s="254"/>
      <c r="F626" s="263"/>
      <c r="G626" s="264"/>
      <c r="H626"/>
    </row>
    <row r="627" spans="1:8" x14ac:dyDescent="0.25">
      <c r="A627" s="262" t="s">
        <v>86</v>
      </c>
      <c r="B627" s="132"/>
      <c r="C627" s="254"/>
      <c r="D627" s="132"/>
      <c r="E627" s="254"/>
      <c r="F627" s="263"/>
      <c r="G627" s="264"/>
      <c r="H627"/>
    </row>
    <row r="628" spans="1:8" x14ac:dyDescent="0.25">
      <c r="A628" s="262" t="s">
        <v>86</v>
      </c>
      <c r="B628" s="132"/>
      <c r="C628" s="254"/>
      <c r="D628" s="132"/>
      <c r="E628" s="254"/>
      <c r="F628" s="263"/>
      <c r="G628" s="264"/>
      <c r="H628"/>
    </row>
    <row r="629" spans="1:8" x14ac:dyDescent="0.25">
      <c r="A629" s="262" t="s">
        <v>86</v>
      </c>
      <c r="B629" s="132"/>
      <c r="C629" s="254"/>
      <c r="D629" s="132"/>
      <c r="E629" s="254"/>
      <c r="F629" s="263"/>
      <c r="G629" s="264"/>
      <c r="H629"/>
    </row>
    <row r="630" spans="1:8" x14ac:dyDescent="0.25">
      <c r="A630" s="262" t="s">
        <v>86</v>
      </c>
      <c r="B630" s="132"/>
      <c r="C630" s="254"/>
      <c r="D630" s="132"/>
      <c r="E630" s="254"/>
      <c r="F630" s="263"/>
      <c r="G630" s="264"/>
      <c r="H630"/>
    </row>
    <row r="631" spans="1:8" x14ac:dyDescent="0.25">
      <c r="A631" s="262" t="s">
        <v>86</v>
      </c>
      <c r="B631" s="132"/>
      <c r="C631" s="254"/>
      <c r="D631" s="132"/>
      <c r="E631" s="254"/>
      <c r="F631" s="263"/>
      <c r="G631" s="264"/>
      <c r="H631"/>
    </row>
    <row r="632" spans="1:8" x14ac:dyDescent="0.25">
      <c r="A632" s="262" t="s">
        <v>86</v>
      </c>
      <c r="B632" s="132"/>
      <c r="C632" s="254"/>
      <c r="D632" s="132"/>
      <c r="E632" s="254"/>
      <c r="F632" s="263"/>
      <c r="G632" s="264"/>
      <c r="H632"/>
    </row>
    <row r="633" spans="1:8" x14ac:dyDescent="0.25">
      <c r="A633" s="262" t="s">
        <v>86</v>
      </c>
      <c r="B633" s="132"/>
      <c r="C633" s="254"/>
      <c r="D633" s="132"/>
      <c r="E633" s="254"/>
      <c r="F633" s="263"/>
      <c r="G633" s="264"/>
      <c r="H633"/>
    </row>
    <row r="634" spans="1:8" x14ac:dyDescent="0.25">
      <c r="A634" s="262" t="s">
        <v>86</v>
      </c>
      <c r="B634" s="132"/>
      <c r="C634" s="254"/>
      <c r="D634" s="132"/>
      <c r="E634" s="254"/>
      <c r="F634" s="263"/>
      <c r="G634" s="264"/>
      <c r="H634"/>
    </row>
    <row r="635" spans="1:8" x14ac:dyDescent="0.25">
      <c r="A635" s="262" t="s">
        <v>86</v>
      </c>
      <c r="B635" s="132"/>
      <c r="C635" s="254"/>
      <c r="D635" s="132"/>
      <c r="E635" s="254"/>
      <c r="F635" s="263"/>
      <c r="G635" s="264"/>
      <c r="H635"/>
    </row>
    <row r="636" spans="1:8" x14ac:dyDescent="0.25">
      <c r="A636" s="262" t="s">
        <v>86</v>
      </c>
      <c r="B636" s="132"/>
      <c r="C636" s="254"/>
      <c r="D636" s="132"/>
      <c r="E636" s="254"/>
      <c r="F636" s="263"/>
      <c r="G636" s="264"/>
      <c r="H636"/>
    </row>
    <row r="637" spans="1:8" x14ac:dyDescent="0.25">
      <c r="A637" s="262" t="s">
        <v>86</v>
      </c>
      <c r="B637" s="132"/>
      <c r="C637" s="254"/>
      <c r="D637" s="132"/>
      <c r="E637" s="254"/>
      <c r="F637" s="263"/>
      <c r="G637" s="264"/>
      <c r="H637"/>
    </row>
    <row r="638" spans="1:8" x14ac:dyDescent="0.25">
      <c r="A638" s="262" t="s">
        <v>86</v>
      </c>
      <c r="B638" s="132"/>
      <c r="C638" s="254"/>
      <c r="D638" s="132"/>
      <c r="E638" s="254"/>
      <c r="F638" s="263"/>
      <c r="G638" s="264"/>
      <c r="H638"/>
    </row>
    <row r="639" spans="1:8" x14ac:dyDescent="0.25">
      <c r="A639" s="262" t="s">
        <v>86</v>
      </c>
      <c r="B639" s="132"/>
      <c r="C639" s="254"/>
      <c r="D639" s="132"/>
      <c r="E639" s="254"/>
      <c r="F639" s="263"/>
      <c r="G639" s="264"/>
      <c r="H639"/>
    </row>
    <row r="640" spans="1:8" x14ac:dyDescent="0.25">
      <c r="A640" s="262" t="s">
        <v>86</v>
      </c>
      <c r="B640" s="132"/>
      <c r="C640" s="254"/>
      <c r="D640" s="132"/>
      <c r="E640" s="254"/>
      <c r="F640" s="263"/>
      <c r="G640" s="264"/>
      <c r="H640"/>
    </row>
    <row r="641" spans="1:8" x14ac:dyDescent="0.25">
      <c r="A641" s="262" t="s">
        <v>86</v>
      </c>
      <c r="B641" s="132"/>
      <c r="C641" s="254"/>
      <c r="D641" s="132"/>
      <c r="E641" s="254"/>
      <c r="F641" s="263"/>
      <c r="G641" s="264"/>
      <c r="H641"/>
    </row>
    <row r="642" spans="1:8" x14ac:dyDescent="0.25">
      <c r="A642" s="262" t="s">
        <v>86</v>
      </c>
      <c r="B642" s="132"/>
      <c r="C642" s="254"/>
      <c r="D642" s="132"/>
      <c r="E642" s="254"/>
      <c r="F642" s="263"/>
      <c r="G642" s="264"/>
      <c r="H642"/>
    </row>
    <row r="643" spans="1:8" x14ac:dyDescent="0.25">
      <c r="A643" s="262" t="s">
        <v>86</v>
      </c>
      <c r="B643" s="132"/>
      <c r="C643" s="254"/>
      <c r="D643" s="132"/>
      <c r="E643" s="254"/>
      <c r="F643" s="263"/>
      <c r="G643" s="264"/>
      <c r="H643"/>
    </row>
    <row r="644" spans="1:8" x14ac:dyDescent="0.25">
      <c r="A644" s="262" t="s">
        <v>86</v>
      </c>
      <c r="B644" s="132"/>
      <c r="C644" s="254"/>
      <c r="D644" s="132"/>
      <c r="E644" s="254"/>
      <c r="F644" s="263"/>
      <c r="G644" s="264"/>
      <c r="H644"/>
    </row>
    <row r="645" spans="1:8" x14ac:dyDescent="0.25">
      <c r="A645" s="262" t="s">
        <v>86</v>
      </c>
      <c r="B645" s="132"/>
      <c r="C645" s="254"/>
      <c r="D645" s="132"/>
      <c r="E645" s="254"/>
      <c r="F645" s="263"/>
      <c r="G645" s="264"/>
      <c r="H645"/>
    </row>
    <row r="646" spans="1:8" x14ac:dyDescent="0.25">
      <c r="A646" s="262" t="s">
        <v>86</v>
      </c>
      <c r="B646" s="132"/>
      <c r="C646" s="254"/>
      <c r="D646" s="132"/>
      <c r="E646" s="254"/>
      <c r="F646" s="263"/>
      <c r="G646" s="264"/>
      <c r="H646"/>
    </row>
    <row r="647" spans="1:8" x14ac:dyDescent="0.25">
      <c r="A647" s="262" t="s">
        <v>86</v>
      </c>
      <c r="B647" s="132"/>
      <c r="C647" s="254"/>
      <c r="D647" s="132"/>
      <c r="E647" s="254"/>
      <c r="F647" s="263"/>
      <c r="G647" s="264"/>
      <c r="H647"/>
    </row>
    <row r="648" spans="1:8" x14ac:dyDescent="0.25">
      <c r="A648" s="262" t="s">
        <v>86</v>
      </c>
      <c r="B648" s="132"/>
      <c r="C648" s="254"/>
      <c r="D648" s="132"/>
      <c r="E648" s="254"/>
      <c r="F648" s="263"/>
      <c r="G648" s="264"/>
      <c r="H648"/>
    </row>
    <row r="649" spans="1:8" x14ac:dyDescent="0.25">
      <c r="A649" s="262" t="s">
        <v>86</v>
      </c>
      <c r="B649" s="132"/>
      <c r="C649" s="254"/>
      <c r="D649" s="132"/>
      <c r="E649" s="254"/>
      <c r="F649" s="263"/>
      <c r="G649" s="264"/>
      <c r="H649"/>
    </row>
    <row r="650" spans="1:8" x14ac:dyDescent="0.25">
      <c r="A650" s="262" t="s">
        <v>86</v>
      </c>
      <c r="B650" s="132"/>
      <c r="C650" s="254"/>
      <c r="D650" s="132"/>
      <c r="E650" s="254"/>
      <c r="F650" s="263"/>
      <c r="G650" s="264"/>
      <c r="H650"/>
    </row>
    <row r="651" spans="1:8" x14ac:dyDescent="0.25">
      <c r="A651" s="262" t="s">
        <v>86</v>
      </c>
      <c r="B651" s="132"/>
      <c r="C651" s="254"/>
      <c r="D651" s="132"/>
      <c r="E651" s="254"/>
      <c r="F651" s="263"/>
      <c r="G651" s="264"/>
      <c r="H651"/>
    </row>
    <row r="652" spans="1:8" x14ac:dyDescent="0.25">
      <c r="A652" s="262" t="s">
        <v>86</v>
      </c>
      <c r="B652" s="132"/>
      <c r="C652" s="254"/>
      <c r="D652" s="132"/>
      <c r="E652" s="254"/>
      <c r="F652" s="263"/>
      <c r="G652" s="264"/>
      <c r="H652"/>
    </row>
    <row r="653" spans="1:8" x14ac:dyDescent="0.25">
      <c r="A653" s="262" t="s">
        <v>86</v>
      </c>
      <c r="B653" s="132"/>
      <c r="C653" s="254"/>
      <c r="D653" s="132"/>
      <c r="E653" s="254"/>
      <c r="F653" s="263"/>
      <c r="G653" s="264"/>
      <c r="H653"/>
    </row>
    <row r="654" spans="1:8" x14ac:dyDescent="0.25">
      <c r="A654" s="262" t="s">
        <v>86</v>
      </c>
      <c r="B654" s="132"/>
      <c r="C654" s="254"/>
      <c r="D654" s="132"/>
      <c r="E654" s="254"/>
      <c r="F654" s="263"/>
      <c r="G654" s="264"/>
      <c r="H654"/>
    </row>
    <row r="655" spans="1:8" x14ac:dyDescent="0.25">
      <c r="A655" s="262" t="s">
        <v>86</v>
      </c>
      <c r="B655" s="132"/>
      <c r="C655" s="254"/>
      <c r="D655" s="132"/>
      <c r="E655" s="254"/>
      <c r="F655" s="263"/>
      <c r="G655" s="264"/>
      <c r="H655"/>
    </row>
    <row r="656" spans="1:8" x14ac:dyDescent="0.25">
      <c r="A656" s="262" t="s">
        <v>86</v>
      </c>
      <c r="B656" s="132"/>
      <c r="C656" s="254"/>
      <c r="D656" s="132"/>
      <c r="E656" s="254"/>
      <c r="F656" s="263"/>
      <c r="G656" s="264"/>
      <c r="H656"/>
    </row>
    <row r="657" spans="1:8" x14ac:dyDescent="0.25">
      <c r="A657" s="262" t="s">
        <v>86</v>
      </c>
      <c r="B657" s="132"/>
      <c r="C657" s="254"/>
      <c r="D657" s="132"/>
      <c r="E657" s="254"/>
      <c r="F657" s="263"/>
      <c r="G657" s="264"/>
      <c r="H657"/>
    </row>
    <row r="658" spans="1:8" x14ac:dyDescent="0.25">
      <c r="A658" s="262" t="s">
        <v>86</v>
      </c>
      <c r="B658" s="132"/>
      <c r="C658" s="254"/>
      <c r="D658" s="132"/>
      <c r="E658" s="254"/>
      <c r="F658" s="263"/>
      <c r="G658" s="264"/>
      <c r="H658"/>
    </row>
    <row r="659" spans="1:8" x14ac:dyDescent="0.25">
      <c r="A659" s="262" t="s">
        <v>86</v>
      </c>
      <c r="B659" s="132"/>
      <c r="C659" s="254"/>
      <c r="D659" s="132"/>
      <c r="E659" s="254"/>
      <c r="F659" s="263"/>
      <c r="G659" s="264"/>
      <c r="H659"/>
    </row>
    <row r="660" spans="1:8" x14ac:dyDescent="0.25">
      <c r="A660" s="262" t="s">
        <v>86</v>
      </c>
      <c r="B660" s="132"/>
      <c r="C660" s="254"/>
      <c r="D660" s="132"/>
      <c r="E660" s="254"/>
      <c r="F660" s="263"/>
      <c r="G660" s="264"/>
      <c r="H660"/>
    </row>
    <row r="661" spans="1:8" x14ac:dyDescent="0.25">
      <c r="A661" s="262" t="s">
        <v>86</v>
      </c>
      <c r="B661" s="132"/>
      <c r="C661" s="254"/>
      <c r="D661" s="132"/>
      <c r="E661" s="254"/>
      <c r="F661" s="263"/>
      <c r="G661" s="264"/>
      <c r="H661"/>
    </row>
    <row r="662" spans="1:8" x14ac:dyDescent="0.25">
      <c r="A662" s="262" t="s">
        <v>86</v>
      </c>
      <c r="B662" s="132"/>
      <c r="C662" s="254"/>
      <c r="D662" s="132"/>
      <c r="E662" s="254"/>
      <c r="F662" s="263"/>
      <c r="G662" s="264"/>
      <c r="H662"/>
    </row>
    <row r="663" spans="1:8" x14ac:dyDescent="0.25">
      <c r="A663" s="262" t="s">
        <v>86</v>
      </c>
      <c r="B663" s="132"/>
      <c r="C663" s="254"/>
      <c r="D663" s="132"/>
      <c r="E663" s="254"/>
      <c r="F663" s="263"/>
      <c r="G663" s="264"/>
      <c r="H663"/>
    </row>
    <row r="664" spans="1:8" x14ac:dyDescent="0.25">
      <c r="A664" s="262" t="s">
        <v>86</v>
      </c>
      <c r="B664" s="132"/>
      <c r="C664" s="254"/>
      <c r="D664" s="132"/>
      <c r="E664" s="254"/>
      <c r="F664" s="263"/>
      <c r="G664" s="264"/>
      <c r="H664"/>
    </row>
    <row r="665" spans="1:8" ht="15.75" thickBot="1" x14ac:dyDescent="0.3">
      <c r="A665" s="265" t="s">
        <v>86</v>
      </c>
      <c r="B665" s="266"/>
      <c r="C665" s="156"/>
      <c r="D665" s="266"/>
      <c r="E665" s="156"/>
      <c r="F665" s="267"/>
      <c r="G665" s="268"/>
      <c r="H665"/>
    </row>
    <row r="666" spans="1:8" ht="15.75" thickBot="1" x14ac:dyDescent="0.3"/>
    <row r="667" spans="1:8" x14ac:dyDescent="0.25">
      <c r="A667" s="95" t="str">
        <f>N_2!B232</f>
        <v>Kraftwerk 6</v>
      </c>
      <c r="B667" s="142" t="s">
        <v>84</v>
      </c>
      <c r="C667" s="142" t="s">
        <v>85</v>
      </c>
      <c r="D667" s="143" t="s">
        <v>95</v>
      </c>
      <c r="E667" s="143" t="s">
        <v>96</v>
      </c>
      <c r="F667" s="198" t="s">
        <v>3</v>
      </c>
      <c r="G667" s="198"/>
      <c r="H667"/>
    </row>
    <row r="668" spans="1:8" x14ac:dyDescent="0.25">
      <c r="A668" s="94" t="str">
        <f>N_2!B235</f>
        <v>Arbeitskosten</v>
      </c>
      <c r="B668" s="96">
        <f>SUM(B669:B709)</f>
        <v>0</v>
      </c>
      <c r="C668" s="162">
        <f>SUM(C669:C709)</f>
        <v>0</v>
      </c>
      <c r="D668" s="164">
        <f>SUM(D670:D709)</f>
        <v>0</v>
      </c>
      <c r="E668" s="165">
        <f>SUM(E670:E709)</f>
        <v>0</v>
      </c>
      <c r="F668" s="195"/>
      <c r="G668" s="194"/>
      <c r="H668"/>
    </row>
    <row r="669" spans="1:8" x14ac:dyDescent="0.25">
      <c r="A669" s="97"/>
      <c r="B669" s="160"/>
      <c r="C669" s="160"/>
      <c r="D669" s="163"/>
      <c r="E669" s="163"/>
      <c r="F669" s="193"/>
      <c r="G669" s="194"/>
      <c r="H669"/>
    </row>
    <row r="670" spans="1:8" x14ac:dyDescent="0.25">
      <c r="A670" s="262" t="s">
        <v>86</v>
      </c>
      <c r="B670" s="132"/>
      <c r="C670" s="254"/>
      <c r="D670" s="132"/>
      <c r="E670" s="254"/>
      <c r="F670" s="263"/>
      <c r="G670" s="264"/>
      <c r="H670"/>
    </row>
    <row r="671" spans="1:8" x14ac:dyDescent="0.25">
      <c r="A671" s="262" t="s">
        <v>86</v>
      </c>
      <c r="B671" s="132"/>
      <c r="C671" s="254"/>
      <c r="D671" s="132"/>
      <c r="E671" s="254"/>
      <c r="F671" s="263"/>
      <c r="G671" s="264"/>
      <c r="H671"/>
    </row>
    <row r="672" spans="1:8" x14ac:dyDescent="0.25">
      <c r="A672" s="262" t="s">
        <v>86</v>
      </c>
      <c r="B672" s="132"/>
      <c r="C672" s="254"/>
      <c r="D672" s="132"/>
      <c r="E672" s="254"/>
      <c r="F672" s="263"/>
      <c r="G672" s="264"/>
      <c r="H672"/>
    </row>
    <row r="673" spans="1:8" x14ac:dyDescent="0.25">
      <c r="A673" s="262" t="s">
        <v>86</v>
      </c>
      <c r="B673" s="132"/>
      <c r="C673" s="254"/>
      <c r="D673" s="132"/>
      <c r="E673" s="254"/>
      <c r="F673" s="263"/>
      <c r="G673" s="264"/>
      <c r="H673"/>
    </row>
    <row r="674" spans="1:8" x14ac:dyDescent="0.25">
      <c r="A674" s="262" t="s">
        <v>86</v>
      </c>
      <c r="B674" s="132"/>
      <c r="C674" s="254"/>
      <c r="D674" s="132"/>
      <c r="E674" s="254"/>
      <c r="F674" s="263"/>
      <c r="G674" s="264"/>
      <c r="H674"/>
    </row>
    <row r="675" spans="1:8" x14ac:dyDescent="0.25">
      <c r="A675" s="262" t="s">
        <v>86</v>
      </c>
      <c r="B675" s="132"/>
      <c r="C675" s="254"/>
      <c r="D675" s="132"/>
      <c r="E675" s="254"/>
      <c r="F675" s="263"/>
      <c r="G675" s="264"/>
      <c r="H675"/>
    </row>
    <row r="676" spans="1:8" x14ac:dyDescent="0.25">
      <c r="A676" s="262" t="s">
        <v>86</v>
      </c>
      <c r="B676" s="132"/>
      <c r="C676" s="254"/>
      <c r="D676" s="132"/>
      <c r="E676" s="254"/>
      <c r="F676" s="263"/>
      <c r="G676" s="264"/>
      <c r="H676"/>
    </row>
    <row r="677" spans="1:8" x14ac:dyDescent="0.25">
      <c r="A677" s="262" t="s">
        <v>86</v>
      </c>
      <c r="B677" s="132"/>
      <c r="C677" s="254"/>
      <c r="D677" s="132"/>
      <c r="E677" s="254"/>
      <c r="F677" s="263"/>
      <c r="G677" s="264"/>
      <c r="H677"/>
    </row>
    <row r="678" spans="1:8" x14ac:dyDescent="0.25">
      <c r="A678" s="262" t="s">
        <v>86</v>
      </c>
      <c r="B678" s="132"/>
      <c r="C678" s="254"/>
      <c r="D678" s="132"/>
      <c r="E678" s="254"/>
      <c r="F678" s="263"/>
      <c r="G678" s="264"/>
      <c r="H678"/>
    </row>
    <row r="679" spans="1:8" x14ac:dyDescent="0.25">
      <c r="A679" s="262" t="s">
        <v>86</v>
      </c>
      <c r="B679" s="132"/>
      <c r="C679" s="254"/>
      <c r="D679" s="132"/>
      <c r="E679" s="254"/>
      <c r="F679" s="263"/>
      <c r="G679" s="264"/>
      <c r="H679"/>
    </row>
    <row r="680" spans="1:8" x14ac:dyDescent="0.25">
      <c r="A680" s="262" t="s">
        <v>86</v>
      </c>
      <c r="B680" s="132"/>
      <c r="C680" s="254"/>
      <c r="D680" s="132"/>
      <c r="E680" s="254"/>
      <c r="F680" s="263"/>
      <c r="G680" s="264"/>
      <c r="H680"/>
    </row>
    <row r="681" spans="1:8" x14ac:dyDescent="0.25">
      <c r="A681" s="262" t="s">
        <v>86</v>
      </c>
      <c r="B681" s="132"/>
      <c r="C681" s="254"/>
      <c r="D681" s="132"/>
      <c r="E681" s="254"/>
      <c r="F681" s="263"/>
      <c r="G681" s="264"/>
      <c r="H681"/>
    </row>
    <row r="682" spans="1:8" x14ac:dyDescent="0.25">
      <c r="A682" s="262" t="s">
        <v>86</v>
      </c>
      <c r="B682" s="132"/>
      <c r="C682" s="254"/>
      <c r="D682" s="132"/>
      <c r="E682" s="254"/>
      <c r="F682" s="263"/>
      <c r="G682" s="264"/>
      <c r="H682"/>
    </row>
    <row r="683" spans="1:8" x14ac:dyDescent="0.25">
      <c r="A683" s="262" t="s">
        <v>86</v>
      </c>
      <c r="B683" s="132"/>
      <c r="C683" s="254"/>
      <c r="D683" s="132"/>
      <c r="E683" s="254"/>
      <c r="F683" s="263"/>
      <c r="G683" s="264"/>
      <c r="H683"/>
    </row>
    <row r="684" spans="1:8" x14ac:dyDescent="0.25">
      <c r="A684" s="262" t="s">
        <v>86</v>
      </c>
      <c r="B684" s="132"/>
      <c r="C684" s="254"/>
      <c r="D684" s="132"/>
      <c r="E684" s="254"/>
      <c r="F684" s="263"/>
      <c r="G684" s="264"/>
      <c r="H684"/>
    </row>
    <row r="685" spans="1:8" x14ac:dyDescent="0.25">
      <c r="A685" s="262" t="s">
        <v>86</v>
      </c>
      <c r="B685" s="132"/>
      <c r="C685" s="254"/>
      <c r="D685" s="132"/>
      <c r="E685" s="254"/>
      <c r="F685" s="263"/>
      <c r="G685" s="264"/>
      <c r="H685"/>
    </row>
    <row r="686" spans="1:8" x14ac:dyDescent="0.25">
      <c r="A686" s="262" t="s">
        <v>86</v>
      </c>
      <c r="B686" s="132"/>
      <c r="C686" s="254"/>
      <c r="D686" s="132"/>
      <c r="E686" s="254"/>
      <c r="F686" s="263"/>
      <c r="G686" s="264"/>
      <c r="H686"/>
    </row>
    <row r="687" spans="1:8" x14ac:dyDescent="0.25">
      <c r="A687" s="262" t="s">
        <v>86</v>
      </c>
      <c r="B687" s="132"/>
      <c r="C687" s="254"/>
      <c r="D687" s="132"/>
      <c r="E687" s="254"/>
      <c r="F687" s="263"/>
      <c r="G687" s="264"/>
      <c r="H687"/>
    </row>
    <row r="688" spans="1:8" x14ac:dyDescent="0.25">
      <c r="A688" s="262" t="s">
        <v>86</v>
      </c>
      <c r="B688" s="132"/>
      <c r="C688" s="254"/>
      <c r="D688" s="132"/>
      <c r="E688" s="254"/>
      <c r="F688" s="263"/>
      <c r="G688" s="264"/>
      <c r="H688"/>
    </row>
    <row r="689" spans="1:8" x14ac:dyDescent="0.25">
      <c r="A689" s="262" t="s">
        <v>86</v>
      </c>
      <c r="B689" s="132"/>
      <c r="C689" s="254"/>
      <c r="D689" s="132"/>
      <c r="E689" s="254"/>
      <c r="F689" s="263"/>
      <c r="G689" s="264"/>
      <c r="H689"/>
    </row>
    <row r="690" spans="1:8" x14ac:dyDescent="0.25">
      <c r="A690" s="262" t="s">
        <v>86</v>
      </c>
      <c r="B690" s="132"/>
      <c r="C690" s="254"/>
      <c r="D690" s="132"/>
      <c r="E690" s="254"/>
      <c r="F690" s="263"/>
      <c r="G690" s="264"/>
      <c r="H690"/>
    </row>
    <row r="691" spans="1:8" x14ac:dyDescent="0.25">
      <c r="A691" s="262" t="s">
        <v>86</v>
      </c>
      <c r="B691" s="132"/>
      <c r="C691" s="254"/>
      <c r="D691" s="132"/>
      <c r="E691" s="254"/>
      <c r="F691" s="263"/>
      <c r="G691" s="264"/>
      <c r="H691"/>
    </row>
    <row r="692" spans="1:8" x14ac:dyDescent="0.25">
      <c r="A692" s="262" t="s">
        <v>86</v>
      </c>
      <c r="B692" s="132"/>
      <c r="C692" s="254"/>
      <c r="D692" s="132"/>
      <c r="E692" s="254"/>
      <c r="F692" s="263"/>
      <c r="G692" s="264"/>
      <c r="H692"/>
    </row>
    <row r="693" spans="1:8" x14ac:dyDescent="0.25">
      <c r="A693" s="262" t="s">
        <v>86</v>
      </c>
      <c r="B693" s="132"/>
      <c r="C693" s="254"/>
      <c r="D693" s="132"/>
      <c r="E693" s="254"/>
      <c r="F693" s="263"/>
      <c r="G693" s="264"/>
      <c r="H693"/>
    </row>
    <row r="694" spans="1:8" x14ac:dyDescent="0.25">
      <c r="A694" s="262" t="s">
        <v>86</v>
      </c>
      <c r="B694" s="132"/>
      <c r="C694" s="254"/>
      <c r="D694" s="132"/>
      <c r="E694" s="254"/>
      <c r="F694" s="263"/>
      <c r="G694" s="264"/>
      <c r="H694"/>
    </row>
    <row r="695" spans="1:8" x14ac:dyDescent="0.25">
      <c r="A695" s="262" t="s">
        <v>86</v>
      </c>
      <c r="B695" s="132"/>
      <c r="C695" s="254"/>
      <c r="D695" s="132"/>
      <c r="E695" s="254"/>
      <c r="F695" s="263"/>
      <c r="G695" s="264"/>
      <c r="H695"/>
    </row>
    <row r="696" spans="1:8" x14ac:dyDescent="0.25">
      <c r="A696" s="262" t="s">
        <v>86</v>
      </c>
      <c r="B696" s="132"/>
      <c r="C696" s="254"/>
      <c r="D696" s="132"/>
      <c r="E696" s="254"/>
      <c r="F696" s="263"/>
      <c r="G696" s="264"/>
      <c r="H696"/>
    </row>
    <row r="697" spans="1:8" x14ac:dyDescent="0.25">
      <c r="A697" s="262" t="s">
        <v>86</v>
      </c>
      <c r="B697" s="132"/>
      <c r="C697" s="254"/>
      <c r="D697" s="132"/>
      <c r="E697" s="254"/>
      <c r="F697" s="263"/>
      <c r="G697" s="264"/>
      <c r="H697"/>
    </row>
    <row r="698" spans="1:8" x14ac:dyDescent="0.25">
      <c r="A698" s="262" t="s">
        <v>86</v>
      </c>
      <c r="B698" s="132"/>
      <c r="C698" s="254"/>
      <c r="D698" s="132"/>
      <c r="E698" s="254"/>
      <c r="F698" s="263"/>
      <c r="G698" s="264"/>
      <c r="H698"/>
    </row>
    <row r="699" spans="1:8" x14ac:dyDescent="0.25">
      <c r="A699" s="262" t="s">
        <v>86</v>
      </c>
      <c r="B699" s="132"/>
      <c r="C699" s="254"/>
      <c r="D699" s="132"/>
      <c r="E699" s="254"/>
      <c r="F699" s="263"/>
      <c r="G699" s="264"/>
      <c r="H699"/>
    </row>
    <row r="700" spans="1:8" x14ac:dyDescent="0.25">
      <c r="A700" s="262" t="s">
        <v>86</v>
      </c>
      <c r="B700" s="132"/>
      <c r="C700" s="254"/>
      <c r="D700" s="132"/>
      <c r="E700" s="254"/>
      <c r="F700" s="263"/>
      <c r="G700" s="264"/>
      <c r="H700"/>
    </row>
    <row r="701" spans="1:8" x14ac:dyDescent="0.25">
      <c r="A701" s="262" t="s">
        <v>86</v>
      </c>
      <c r="B701" s="132"/>
      <c r="C701" s="254"/>
      <c r="D701" s="132"/>
      <c r="E701" s="254"/>
      <c r="F701" s="263"/>
      <c r="G701" s="264"/>
      <c r="H701"/>
    </row>
    <row r="702" spans="1:8" x14ac:dyDescent="0.25">
      <c r="A702" s="262" t="s">
        <v>86</v>
      </c>
      <c r="B702" s="132"/>
      <c r="C702" s="254"/>
      <c r="D702" s="132"/>
      <c r="E702" s="254"/>
      <c r="F702" s="263"/>
      <c r="G702" s="264"/>
      <c r="H702"/>
    </row>
    <row r="703" spans="1:8" x14ac:dyDescent="0.25">
      <c r="A703" s="262" t="s">
        <v>86</v>
      </c>
      <c r="B703" s="132"/>
      <c r="C703" s="254"/>
      <c r="D703" s="132"/>
      <c r="E703" s="254"/>
      <c r="F703" s="263"/>
      <c r="G703" s="264"/>
      <c r="H703"/>
    </row>
    <row r="704" spans="1:8" x14ac:dyDescent="0.25">
      <c r="A704" s="262" t="s">
        <v>86</v>
      </c>
      <c r="B704" s="132"/>
      <c r="C704" s="254"/>
      <c r="D704" s="132"/>
      <c r="E704" s="254"/>
      <c r="F704" s="263"/>
      <c r="G704" s="264"/>
      <c r="H704"/>
    </row>
    <row r="705" spans="1:8" x14ac:dyDescent="0.25">
      <c r="A705" s="262" t="s">
        <v>86</v>
      </c>
      <c r="B705" s="132"/>
      <c r="C705" s="254"/>
      <c r="D705" s="132"/>
      <c r="E705" s="254"/>
      <c r="F705" s="263"/>
      <c r="G705" s="264"/>
      <c r="H705"/>
    </row>
    <row r="706" spans="1:8" x14ac:dyDescent="0.25">
      <c r="A706" s="262" t="s">
        <v>86</v>
      </c>
      <c r="B706" s="132"/>
      <c r="C706" s="254"/>
      <c r="D706" s="132"/>
      <c r="E706" s="254"/>
      <c r="F706" s="263"/>
      <c r="G706" s="264"/>
      <c r="H706"/>
    </row>
    <row r="707" spans="1:8" x14ac:dyDescent="0.25">
      <c r="A707" s="262" t="s">
        <v>86</v>
      </c>
      <c r="B707" s="132"/>
      <c r="C707" s="254"/>
      <c r="D707" s="132"/>
      <c r="E707" s="254"/>
      <c r="F707" s="263"/>
      <c r="G707" s="264"/>
      <c r="H707"/>
    </row>
    <row r="708" spans="1:8" x14ac:dyDescent="0.25">
      <c r="A708" s="262" t="s">
        <v>86</v>
      </c>
      <c r="B708" s="132"/>
      <c r="C708" s="254"/>
      <c r="D708" s="132"/>
      <c r="E708" s="254"/>
      <c r="F708" s="263"/>
      <c r="G708" s="264"/>
      <c r="H708"/>
    </row>
    <row r="709" spans="1:8" ht="15.75" thickBot="1" x14ac:dyDescent="0.3">
      <c r="A709" s="265" t="s">
        <v>86</v>
      </c>
      <c r="B709" s="266"/>
      <c r="C709" s="156"/>
      <c r="D709" s="266"/>
      <c r="E709" s="156"/>
      <c r="F709" s="267"/>
      <c r="G709" s="268"/>
      <c r="H709"/>
    </row>
    <row r="710" spans="1:8" ht="15.75" thickBot="1" x14ac:dyDescent="0.3"/>
    <row r="711" spans="1:8" x14ac:dyDescent="0.25">
      <c r="A711" s="95" t="str">
        <f>N_2!B237</f>
        <v>Kraftwerk 7</v>
      </c>
      <c r="B711" s="142" t="s">
        <v>84</v>
      </c>
      <c r="C711" s="142" t="s">
        <v>85</v>
      </c>
      <c r="D711" s="143" t="s">
        <v>95</v>
      </c>
      <c r="E711" s="143" t="s">
        <v>96</v>
      </c>
      <c r="F711" s="198" t="s">
        <v>3</v>
      </c>
      <c r="G711" s="198"/>
      <c r="H711"/>
    </row>
    <row r="712" spans="1:8" x14ac:dyDescent="0.25">
      <c r="A712" s="94" t="str">
        <f>N_2!B240</f>
        <v>Arbeitskosten</v>
      </c>
      <c r="B712" s="96">
        <f>SUM(B713:B753)</f>
        <v>0</v>
      </c>
      <c r="C712" s="162">
        <f>SUM(C713:C753)</f>
        <v>0</v>
      </c>
      <c r="D712" s="164">
        <f>SUM(D714:D753)</f>
        <v>0</v>
      </c>
      <c r="E712" s="165">
        <f>SUM(E714:E753)</f>
        <v>0</v>
      </c>
      <c r="F712" s="195"/>
      <c r="G712" s="194"/>
      <c r="H712"/>
    </row>
    <row r="713" spans="1:8" x14ac:dyDescent="0.25">
      <c r="A713" s="97"/>
      <c r="B713" s="160"/>
      <c r="C713" s="160"/>
      <c r="D713" s="163"/>
      <c r="E713" s="163"/>
      <c r="F713" s="193"/>
      <c r="G713" s="194"/>
      <c r="H713"/>
    </row>
    <row r="714" spans="1:8" x14ac:dyDescent="0.25">
      <c r="A714" s="262" t="s">
        <v>86</v>
      </c>
      <c r="B714" s="132"/>
      <c r="C714" s="254"/>
      <c r="D714" s="132"/>
      <c r="E714" s="254"/>
      <c r="F714" s="263"/>
      <c r="G714" s="264"/>
      <c r="H714"/>
    </row>
    <row r="715" spans="1:8" x14ac:dyDescent="0.25">
      <c r="A715" s="262" t="s">
        <v>86</v>
      </c>
      <c r="B715" s="132"/>
      <c r="C715" s="254"/>
      <c r="D715" s="132"/>
      <c r="E715" s="254"/>
      <c r="F715" s="263"/>
      <c r="G715" s="264"/>
      <c r="H715"/>
    </row>
    <row r="716" spans="1:8" x14ac:dyDescent="0.25">
      <c r="A716" s="262" t="s">
        <v>86</v>
      </c>
      <c r="B716" s="132"/>
      <c r="C716" s="254"/>
      <c r="D716" s="132"/>
      <c r="E716" s="254"/>
      <c r="F716" s="263"/>
      <c r="G716" s="264"/>
      <c r="H716"/>
    </row>
    <row r="717" spans="1:8" x14ac:dyDescent="0.25">
      <c r="A717" s="262" t="s">
        <v>86</v>
      </c>
      <c r="B717" s="132"/>
      <c r="C717" s="254"/>
      <c r="D717" s="132"/>
      <c r="E717" s="254"/>
      <c r="F717" s="263"/>
      <c r="G717" s="264"/>
      <c r="H717"/>
    </row>
    <row r="718" spans="1:8" x14ac:dyDescent="0.25">
      <c r="A718" s="262" t="s">
        <v>86</v>
      </c>
      <c r="B718" s="132"/>
      <c r="C718" s="254"/>
      <c r="D718" s="132"/>
      <c r="E718" s="254"/>
      <c r="F718" s="263"/>
      <c r="G718" s="264"/>
      <c r="H718"/>
    </row>
    <row r="719" spans="1:8" x14ac:dyDescent="0.25">
      <c r="A719" s="262" t="s">
        <v>86</v>
      </c>
      <c r="B719" s="132"/>
      <c r="C719" s="254"/>
      <c r="D719" s="132"/>
      <c r="E719" s="254"/>
      <c r="F719" s="263"/>
      <c r="G719" s="264"/>
      <c r="H719"/>
    </row>
    <row r="720" spans="1:8" x14ac:dyDescent="0.25">
      <c r="A720" s="262" t="s">
        <v>86</v>
      </c>
      <c r="B720" s="132"/>
      <c r="C720" s="254"/>
      <c r="D720" s="132"/>
      <c r="E720" s="254"/>
      <c r="F720" s="263"/>
      <c r="G720" s="264"/>
      <c r="H720"/>
    </row>
    <row r="721" spans="1:8" x14ac:dyDescent="0.25">
      <c r="A721" s="262" t="s">
        <v>86</v>
      </c>
      <c r="B721" s="132"/>
      <c r="C721" s="254"/>
      <c r="D721" s="132"/>
      <c r="E721" s="254"/>
      <c r="F721" s="263"/>
      <c r="G721" s="264"/>
      <c r="H721"/>
    </row>
    <row r="722" spans="1:8" x14ac:dyDescent="0.25">
      <c r="A722" s="262" t="s">
        <v>86</v>
      </c>
      <c r="B722" s="132"/>
      <c r="C722" s="254"/>
      <c r="D722" s="132"/>
      <c r="E722" s="254"/>
      <c r="F722" s="263"/>
      <c r="G722" s="264"/>
      <c r="H722"/>
    </row>
    <row r="723" spans="1:8" x14ac:dyDescent="0.25">
      <c r="A723" s="262" t="s">
        <v>86</v>
      </c>
      <c r="B723" s="132"/>
      <c r="C723" s="254"/>
      <c r="D723" s="132"/>
      <c r="E723" s="254"/>
      <c r="F723" s="263"/>
      <c r="G723" s="264"/>
      <c r="H723"/>
    </row>
    <row r="724" spans="1:8" x14ac:dyDescent="0.25">
      <c r="A724" s="262" t="s">
        <v>86</v>
      </c>
      <c r="B724" s="132"/>
      <c r="C724" s="254"/>
      <c r="D724" s="132"/>
      <c r="E724" s="254"/>
      <c r="F724" s="263"/>
      <c r="G724" s="264"/>
      <c r="H724"/>
    </row>
    <row r="725" spans="1:8" x14ac:dyDescent="0.25">
      <c r="A725" s="262" t="s">
        <v>86</v>
      </c>
      <c r="B725" s="132"/>
      <c r="C725" s="254"/>
      <c r="D725" s="132"/>
      <c r="E725" s="254"/>
      <c r="F725" s="263"/>
      <c r="G725" s="264"/>
      <c r="H725"/>
    </row>
    <row r="726" spans="1:8" x14ac:dyDescent="0.25">
      <c r="A726" s="262" t="s">
        <v>86</v>
      </c>
      <c r="B726" s="132"/>
      <c r="C726" s="254"/>
      <c r="D726" s="132"/>
      <c r="E726" s="254"/>
      <c r="F726" s="263"/>
      <c r="G726" s="264"/>
      <c r="H726"/>
    </row>
    <row r="727" spans="1:8" x14ac:dyDescent="0.25">
      <c r="A727" s="262" t="s">
        <v>86</v>
      </c>
      <c r="B727" s="132"/>
      <c r="C727" s="254"/>
      <c r="D727" s="132"/>
      <c r="E727" s="254"/>
      <c r="F727" s="263"/>
      <c r="G727" s="264"/>
      <c r="H727"/>
    </row>
    <row r="728" spans="1:8" x14ac:dyDescent="0.25">
      <c r="A728" s="262" t="s">
        <v>86</v>
      </c>
      <c r="B728" s="132"/>
      <c r="C728" s="254"/>
      <c r="D728" s="132"/>
      <c r="E728" s="254"/>
      <c r="F728" s="263"/>
      <c r="G728" s="264"/>
      <c r="H728"/>
    </row>
    <row r="729" spans="1:8" x14ac:dyDescent="0.25">
      <c r="A729" s="262" t="s">
        <v>86</v>
      </c>
      <c r="B729" s="132"/>
      <c r="C729" s="254"/>
      <c r="D729" s="132"/>
      <c r="E729" s="254"/>
      <c r="F729" s="263"/>
      <c r="G729" s="264"/>
      <c r="H729"/>
    </row>
    <row r="730" spans="1:8" x14ac:dyDescent="0.25">
      <c r="A730" s="262" t="s">
        <v>86</v>
      </c>
      <c r="B730" s="132"/>
      <c r="C730" s="254"/>
      <c r="D730" s="132"/>
      <c r="E730" s="254"/>
      <c r="F730" s="263"/>
      <c r="G730" s="264"/>
      <c r="H730"/>
    </row>
    <row r="731" spans="1:8" x14ac:dyDescent="0.25">
      <c r="A731" s="262" t="s">
        <v>86</v>
      </c>
      <c r="B731" s="132"/>
      <c r="C731" s="254"/>
      <c r="D731" s="132"/>
      <c r="E731" s="254"/>
      <c r="F731" s="263"/>
      <c r="G731" s="264"/>
      <c r="H731"/>
    </row>
    <row r="732" spans="1:8" x14ac:dyDescent="0.25">
      <c r="A732" s="262" t="s">
        <v>86</v>
      </c>
      <c r="B732" s="132"/>
      <c r="C732" s="254"/>
      <c r="D732" s="132"/>
      <c r="E732" s="254"/>
      <c r="F732" s="263"/>
      <c r="G732" s="264"/>
      <c r="H732"/>
    </row>
    <row r="733" spans="1:8" x14ac:dyDescent="0.25">
      <c r="A733" s="262" t="s">
        <v>86</v>
      </c>
      <c r="B733" s="132"/>
      <c r="C733" s="254"/>
      <c r="D733" s="132"/>
      <c r="E733" s="254"/>
      <c r="F733" s="263"/>
      <c r="G733" s="264"/>
      <c r="H733"/>
    </row>
    <row r="734" spans="1:8" x14ac:dyDescent="0.25">
      <c r="A734" s="262" t="s">
        <v>86</v>
      </c>
      <c r="B734" s="132"/>
      <c r="C734" s="254"/>
      <c r="D734" s="132"/>
      <c r="E734" s="254"/>
      <c r="F734" s="263"/>
      <c r="G734" s="264"/>
      <c r="H734"/>
    </row>
    <row r="735" spans="1:8" x14ac:dyDescent="0.25">
      <c r="A735" s="262" t="s">
        <v>86</v>
      </c>
      <c r="B735" s="132"/>
      <c r="C735" s="254"/>
      <c r="D735" s="132"/>
      <c r="E735" s="254"/>
      <c r="F735" s="263"/>
      <c r="G735" s="264"/>
      <c r="H735"/>
    </row>
    <row r="736" spans="1:8" x14ac:dyDescent="0.25">
      <c r="A736" s="262" t="s">
        <v>86</v>
      </c>
      <c r="B736" s="132"/>
      <c r="C736" s="254"/>
      <c r="D736" s="132"/>
      <c r="E736" s="254"/>
      <c r="F736" s="263"/>
      <c r="G736" s="264"/>
      <c r="H736"/>
    </row>
    <row r="737" spans="1:8" x14ac:dyDescent="0.25">
      <c r="A737" s="262" t="s">
        <v>86</v>
      </c>
      <c r="B737" s="132"/>
      <c r="C737" s="254"/>
      <c r="D737" s="132"/>
      <c r="E737" s="254"/>
      <c r="F737" s="263"/>
      <c r="G737" s="264"/>
      <c r="H737"/>
    </row>
    <row r="738" spans="1:8" x14ac:dyDescent="0.25">
      <c r="A738" s="262" t="s">
        <v>86</v>
      </c>
      <c r="B738" s="132"/>
      <c r="C738" s="254"/>
      <c r="D738" s="132"/>
      <c r="E738" s="254"/>
      <c r="F738" s="263"/>
      <c r="G738" s="264"/>
      <c r="H738"/>
    </row>
    <row r="739" spans="1:8" x14ac:dyDescent="0.25">
      <c r="A739" s="262" t="s">
        <v>86</v>
      </c>
      <c r="B739" s="132"/>
      <c r="C739" s="254"/>
      <c r="D739" s="132"/>
      <c r="E739" s="254"/>
      <c r="F739" s="263"/>
      <c r="G739" s="264"/>
      <c r="H739"/>
    </row>
    <row r="740" spans="1:8" x14ac:dyDescent="0.25">
      <c r="A740" s="262" t="s">
        <v>86</v>
      </c>
      <c r="B740" s="132"/>
      <c r="C740" s="254"/>
      <c r="D740" s="132"/>
      <c r="E740" s="254"/>
      <c r="F740" s="263"/>
      <c r="G740" s="264"/>
      <c r="H740"/>
    </row>
    <row r="741" spans="1:8" x14ac:dyDescent="0.25">
      <c r="A741" s="262" t="s">
        <v>86</v>
      </c>
      <c r="B741" s="132"/>
      <c r="C741" s="254"/>
      <c r="D741" s="132"/>
      <c r="E741" s="254"/>
      <c r="F741" s="263"/>
      <c r="G741" s="264"/>
      <c r="H741"/>
    </row>
    <row r="742" spans="1:8" x14ac:dyDescent="0.25">
      <c r="A742" s="262" t="s">
        <v>86</v>
      </c>
      <c r="B742" s="132"/>
      <c r="C742" s="254"/>
      <c r="D742" s="132"/>
      <c r="E742" s="254"/>
      <c r="F742" s="263"/>
      <c r="G742" s="264"/>
      <c r="H742"/>
    </row>
    <row r="743" spans="1:8" x14ac:dyDescent="0.25">
      <c r="A743" s="262" t="s">
        <v>86</v>
      </c>
      <c r="B743" s="132"/>
      <c r="C743" s="254"/>
      <c r="D743" s="132"/>
      <c r="E743" s="254"/>
      <c r="F743" s="263"/>
      <c r="G743" s="264"/>
      <c r="H743"/>
    </row>
    <row r="744" spans="1:8" x14ac:dyDescent="0.25">
      <c r="A744" s="262" t="s">
        <v>86</v>
      </c>
      <c r="B744" s="132"/>
      <c r="C744" s="254"/>
      <c r="D744" s="132"/>
      <c r="E744" s="254"/>
      <c r="F744" s="263"/>
      <c r="G744" s="264"/>
      <c r="H744"/>
    </row>
    <row r="745" spans="1:8" x14ac:dyDescent="0.25">
      <c r="A745" s="262" t="s">
        <v>86</v>
      </c>
      <c r="B745" s="132"/>
      <c r="C745" s="254"/>
      <c r="D745" s="132"/>
      <c r="E745" s="254"/>
      <c r="F745" s="263"/>
      <c r="G745" s="264"/>
      <c r="H745"/>
    </row>
    <row r="746" spans="1:8" x14ac:dyDescent="0.25">
      <c r="A746" s="262" t="s">
        <v>86</v>
      </c>
      <c r="B746" s="132"/>
      <c r="C746" s="254"/>
      <c r="D746" s="132"/>
      <c r="E746" s="254"/>
      <c r="F746" s="263"/>
      <c r="G746" s="264"/>
      <c r="H746"/>
    </row>
    <row r="747" spans="1:8" x14ac:dyDescent="0.25">
      <c r="A747" s="262" t="s">
        <v>86</v>
      </c>
      <c r="B747" s="132"/>
      <c r="C747" s="254"/>
      <c r="D747" s="132"/>
      <c r="E747" s="254"/>
      <c r="F747" s="263"/>
      <c r="G747" s="264"/>
      <c r="H747"/>
    </row>
    <row r="748" spans="1:8" x14ac:dyDescent="0.25">
      <c r="A748" s="262" t="s">
        <v>86</v>
      </c>
      <c r="B748" s="132"/>
      <c r="C748" s="254"/>
      <c r="D748" s="132"/>
      <c r="E748" s="254"/>
      <c r="F748" s="263"/>
      <c r="G748" s="264"/>
      <c r="H748"/>
    </row>
    <row r="749" spans="1:8" x14ac:dyDescent="0.25">
      <c r="A749" s="262" t="s">
        <v>86</v>
      </c>
      <c r="B749" s="132"/>
      <c r="C749" s="254"/>
      <c r="D749" s="132"/>
      <c r="E749" s="254"/>
      <c r="F749" s="263"/>
      <c r="G749" s="264"/>
      <c r="H749"/>
    </row>
    <row r="750" spans="1:8" x14ac:dyDescent="0.25">
      <c r="A750" s="262" t="s">
        <v>86</v>
      </c>
      <c r="B750" s="132"/>
      <c r="C750" s="254"/>
      <c r="D750" s="132"/>
      <c r="E750" s="254"/>
      <c r="F750" s="263"/>
      <c r="G750" s="264"/>
      <c r="H750"/>
    </row>
    <row r="751" spans="1:8" x14ac:dyDescent="0.25">
      <c r="A751" s="262" t="s">
        <v>86</v>
      </c>
      <c r="B751" s="132"/>
      <c r="C751" s="254"/>
      <c r="D751" s="132"/>
      <c r="E751" s="254"/>
      <c r="F751" s="263"/>
      <c r="G751" s="264"/>
      <c r="H751"/>
    </row>
    <row r="752" spans="1:8" x14ac:dyDescent="0.25">
      <c r="A752" s="262" t="s">
        <v>86</v>
      </c>
      <c r="B752" s="132"/>
      <c r="C752" s="254"/>
      <c r="D752" s="132"/>
      <c r="E752" s="254"/>
      <c r="F752" s="263"/>
      <c r="G752" s="264"/>
      <c r="H752"/>
    </row>
    <row r="753" spans="1:8" ht="15.75" thickBot="1" x14ac:dyDescent="0.3">
      <c r="A753" s="265" t="s">
        <v>86</v>
      </c>
      <c r="B753" s="266"/>
      <c r="C753" s="156"/>
      <c r="D753" s="266"/>
      <c r="E753" s="156"/>
      <c r="F753" s="267"/>
      <c r="G753" s="268"/>
      <c r="H753"/>
    </row>
    <row r="754" spans="1:8" ht="15.75" thickBot="1" x14ac:dyDescent="0.3"/>
    <row r="755" spans="1:8" x14ac:dyDescent="0.25">
      <c r="A755" s="95" t="str">
        <f>N_2!B242</f>
        <v>Kraftwerk 8</v>
      </c>
      <c r="B755" s="142" t="s">
        <v>84</v>
      </c>
      <c r="C755" s="142" t="s">
        <v>85</v>
      </c>
      <c r="D755" s="143" t="s">
        <v>95</v>
      </c>
      <c r="E755" s="143" t="s">
        <v>96</v>
      </c>
      <c r="F755" s="198" t="s">
        <v>3</v>
      </c>
      <c r="G755" s="198"/>
      <c r="H755"/>
    </row>
    <row r="756" spans="1:8" x14ac:dyDescent="0.25">
      <c r="A756" s="94" t="str">
        <f>N_2!B245</f>
        <v>Arbeitskosten</v>
      </c>
      <c r="B756" s="96">
        <f>SUM(B757:B797)</f>
        <v>0</v>
      </c>
      <c r="C756" s="162">
        <f>SUM(C757:C797)</f>
        <v>0</v>
      </c>
      <c r="D756" s="164">
        <f>SUM(D758:D797)</f>
        <v>0</v>
      </c>
      <c r="E756" s="165">
        <f>SUM(E758:E797)</f>
        <v>0</v>
      </c>
      <c r="F756" s="195"/>
      <c r="G756" s="194"/>
      <c r="H756"/>
    </row>
    <row r="757" spans="1:8" x14ac:dyDescent="0.25">
      <c r="A757" s="97"/>
      <c r="B757" s="160"/>
      <c r="C757" s="160"/>
      <c r="D757" s="163"/>
      <c r="E757" s="163"/>
      <c r="F757" s="193"/>
      <c r="G757" s="194"/>
      <c r="H757"/>
    </row>
    <row r="758" spans="1:8" x14ac:dyDescent="0.25">
      <c r="A758" s="262" t="s">
        <v>86</v>
      </c>
      <c r="B758" s="132"/>
      <c r="C758" s="254"/>
      <c r="D758" s="132"/>
      <c r="E758" s="254"/>
      <c r="F758" s="263"/>
      <c r="G758" s="264"/>
      <c r="H758"/>
    </row>
    <row r="759" spans="1:8" x14ac:dyDescent="0.25">
      <c r="A759" s="262" t="s">
        <v>86</v>
      </c>
      <c r="B759" s="132"/>
      <c r="C759" s="254"/>
      <c r="D759" s="132"/>
      <c r="E759" s="254"/>
      <c r="F759" s="263"/>
      <c r="G759" s="264"/>
      <c r="H759"/>
    </row>
    <row r="760" spans="1:8" x14ac:dyDescent="0.25">
      <c r="A760" s="262" t="s">
        <v>86</v>
      </c>
      <c r="B760" s="132"/>
      <c r="C760" s="254"/>
      <c r="D760" s="132"/>
      <c r="E760" s="254"/>
      <c r="F760" s="263"/>
      <c r="G760" s="264"/>
      <c r="H760"/>
    </row>
    <row r="761" spans="1:8" x14ac:dyDescent="0.25">
      <c r="A761" s="262" t="s">
        <v>86</v>
      </c>
      <c r="B761" s="132"/>
      <c r="C761" s="254"/>
      <c r="D761" s="132"/>
      <c r="E761" s="254"/>
      <c r="F761" s="263"/>
      <c r="G761" s="264"/>
      <c r="H761"/>
    </row>
    <row r="762" spans="1:8" x14ac:dyDescent="0.25">
      <c r="A762" s="262" t="s">
        <v>86</v>
      </c>
      <c r="B762" s="132"/>
      <c r="C762" s="254"/>
      <c r="D762" s="132"/>
      <c r="E762" s="254"/>
      <c r="F762" s="263"/>
      <c r="G762" s="264"/>
      <c r="H762"/>
    </row>
    <row r="763" spans="1:8" x14ac:dyDescent="0.25">
      <c r="A763" s="262" t="s">
        <v>86</v>
      </c>
      <c r="B763" s="132"/>
      <c r="C763" s="254"/>
      <c r="D763" s="132"/>
      <c r="E763" s="254"/>
      <c r="F763" s="263"/>
      <c r="G763" s="264"/>
      <c r="H763"/>
    </row>
    <row r="764" spans="1:8" x14ac:dyDescent="0.25">
      <c r="A764" s="262" t="s">
        <v>86</v>
      </c>
      <c r="B764" s="132"/>
      <c r="C764" s="254"/>
      <c r="D764" s="132"/>
      <c r="E764" s="254"/>
      <c r="F764" s="263"/>
      <c r="G764" s="264"/>
      <c r="H764"/>
    </row>
    <row r="765" spans="1:8" x14ac:dyDescent="0.25">
      <c r="A765" s="262" t="s">
        <v>86</v>
      </c>
      <c r="B765" s="132"/>
      <c r="C765" s="254"/>
      <c r="D765" s="132"/>
      <c r="E765" s="254"/>
      <c r="F765" s="263"/>
      <c r="G765" s="264"/>
      <c r="H765"/>
    </row>
    <row r="766" spans="1:8" x14ac:dyDescent="0.25">
      <c r="A766" s="262" t="s">
        <v>86</v>
      </c>
      <c r="B766" s="132"/>
      <c r="C766" s="254"/>
      <c r="D766" s="132"/>
      <c r="E766" s="254"/>
      <c r="F766" s="263"/>
      <c r="G766" s="264"/>
      <c r="H766"/>
    </row>
    <row r="767" spans="1:8" x14ac:dyDescent="0.25">
      <c r="A767" s="262" t="s">
        <v>86</v>
      </c>
      <c r="B767" s="132"/>
      <c r="C767" s="254"/>
      <c r="D767" s="132"/>
      <c r="E767" s="254"/>
      <c r="F767" s="263"/>
      <c r="G767" s="264"/>
      <c r="H767"/>
    </row>
    <row r="768" spans="1:8" x14ac:dyDescent="0.25">
      <c r="A768" s="262" t="s">
        <v>86</v>
      </c>
      <c r="B768" s="132"/>
      <c r="C768" s="254"/>
      <c r="D768" s="132"/>
      <c r="E768" s="254"/>
      <c r="F768" s="263"/>
      <c r="G768" s="264"/>
      <c r="H768"/>
    </row>
    <row r="769" spans="1:8" x14ac:dyDescent="0.25">
      <c r="A769" s="262" t="s">
        <v>86</v>
      </c>
      <c r="B769" s="132"/>
      <c r="C769" s="254"/>
      <c r="D769" s="132"/>
      <c r="E769" s="254"/>
      <c r="F769" s="263"/>
      <c r="G769" s="264"/>
      <c r="H769"/>
    </row>
    <row r="770" spans="1:8" x14ac:dyDescent="0.25">
      <c r="A770" s="262" t="s">
        <v>86</v>
      </c>
      <c r="B770" s="132"/>
      <c r="C770" s="254"/>
      <c r="D770" s="132"/>
      <c r="E770" s="254"/>
      <c r="F770" s="263"/>
      <c r="G770" s="264"/>
      <c r="H770"/>
    </row>
    <row r="771" spans="1:8" x14ac:dyDescent="0.25">
      <c r="A771" s="262" t="s">
        <v>86</v>
      </c>
      <c r="B771" s="132"/>
      <c r="C771" s="254"/>
      <c r="D771" s="132"/>
      <c r="E771" s="254"/>
      <c r="F771" s="263"/>
      <c r="G771" s="264"/>
      <c r="H771"/>
    </row>
    <row r="772" spans="1:8" x14ac:dyDescent="0.25">
      <c r="A772" s="262" t="s">
        <v>86</v>
      </c>
      <c r="B772" s="132"/>
      <c r="C772" s="254"/>
      <c r="D772" s="132"/>
      <c r="E772" s="254"/>
      <c r="F772" s="263"/>
      <c r="G772" s="264"/>
      <c r="H772"/>
    </row>
    <row r="773" spans="1:8" x14ac:dyDescent="0.25">
      <c r="A773" s="262" t="s">
        <v>86</v>
      </c>
      <c r="B773" s="132"/>
      <c r="C773" s="254"/>
      <c r="D773" s="132"/>
      <c r="E773" s="254"/>
      <c r="F773" s="263"/>
      <c r="G773" s="264"/>
      <c r="H773"/>
    </row>
    <row r="774" spans="1:8" x14ac:dyDescent="0.25">
      <c r="A774" s="262" t="s">
        <v>86</v>
      </c>
      <c r="B774" s="132"/>
      <c r="C774" s="254"/>
      <c r="D774" s="132"/>
      <c r="E774" s="254"/>
      <c r="F774" s="263"/>
      <c r="G774" s="264"/>
      <c r="H774"/>
    </row>
    <row r="775" spans="1:8" x14ac:dyDescent="0.25">
      <c r="A775" s="262" t="s">
        <v>86</v>
      </c>
      <c r="B775" s="132"/>
      <c r="C775" s="254"/>
      <c r="D775" s="132"/>
      <c r="E775" s="254"/>
      <c r="F775" s="263"/>
      <c r="G775" s="264"/>
      <c r="H775"/>
    </row>
    <row r="776" spans="1:8" x14ac:dyDescent="0.25">
      <c r="A776" s="262" t="s">
        <v>86</v>
      </c>
      <c r="B776" s="132"/>
      <c r="C776" s="254"/>
      <c r="D776" s="132"/>
      <c r="E776" s="254"/>
      <c r="F776" s="263"/>
      <c r="G776" s="264"/>
      <c r="H776"/>
    </row>
    <row r="777" spans="1:8" x14ac:dyDescent="0.25">
      <c r="A777" s="262" t="s">
        <v>86</v>
      </c>
      <c r="B777" s="132"/>
      <c r="C777" s="254"/>
      <c r="D777" s="132"/>
      <c r="E777" s="254"/>
      <c r="F777" s="263"/>
      <c r="G777" s="264"/>
      <c r="H777"/>
    </row>
    <row r="778" spans="1:8" x14ac:dyDescent="0.25">
      <c r="A778" s="262" t="s">
        <v>86</v>
      </c>
      <c r="B778" s="132"/>
      <c r="C778" s="254"/>
      <c r="D778" s="132"/>
      <c r="E778" s="254"/>
      <c r="F778" s="263"/>
      <c r="G778" s="264"/>
      <c r="H778"/>
    </row>
    <row r="779" spans="1:8" x14ac:dyDescent="0.25">
      <c r="A779" s="262" t="s">
        <v>86</v>
      </c>
      <c r="B779" s="132"/>
      <c r="C779" s="254"/>
      <c r="D779" s="132"/>
      <c r="E779" s="254"/>
      <c r="F779" s="263"/>
      <c r="G779" s="264"/>
      <c r="H779"/>
    </row>
    <row r="780" spans="1:8" x14ac:dyDescent="0.25">
      <c r="A780" s="262" t="s">
        <v>86</v>
      </c>
      <c r="B780" s="132"/>
      <c r="C780" s="254"/>
      <c r="D780" s="132"/>
      <c r="E780" s="254"/>
      <c r="F780" s="263"/>
      <c r="G780" s="264"/>
      <c r="H780"/>
    </row>
    <row r="781" spans="1:8" x14ac:dyDescent="0.25">
      <c r="A781" s="262" t="s">
        <v>86</v>
      </c>
      <c r="B781" s="132"/>
      <c r="C781" s="254"/>
      <c r="D781" s="132"/>
      <c r="E781" s="254"/>
      <c r="F781" s="263"/>
      <c r="G781" s="264"/>
      <c r="H781"/>
    </row>
    <row r="782" spans="1:8" x14ac:dyDescent="0.25">
      <c r="A782" s="262" t="s">
        <v>86</v>
      </c>
      <c r="B782" s="132"/>
      <c r="C782" s="254"/>
      <c r="D782" s="132"/>
      <c r="E782" s="254"/>
      <c r="F782" s="263"/>
      <c r="G782" s="264"/>
      <c r="H782"/>
    </row>
    <row r="783" spans="1:8" x14ac:dyDescent="0.25">
      <c r="A783" s="262" t="s">
        <v>86</v>
      </c>
      <c r="B783" s="132"/>
      <c r="C783" s="254"/>
      <c r="D783" s="132"/>
      <c r="E783" s="254"/>
      <c r="F783" s="263"/>
      <c r="G783" s="264"/>
      <c r="H783"/>
    </row>
    <row r="784" spans="1:8" x14ac:dyDescent="0.25">
      <c r="A784" s="262" t="s">
        <v>86</v>
      </c>
      <c r="B784" s="132"/>
      <c r="C784" s="254"/>
      <c r="D784" s="132"/>
      <c r="E784" s="254"/>
      <c r="F784" s="263"/>
      <c r="G784" s="264"/>
      <c r="H784"/>
    </row>
    <row r="785" spans="1:8" x14ac:dyDescent="0.25">
      <c r="A785" s="262" t="s">
        <v>86</v>
      </c>
      <c r="B785" s="132"/>
      <c r="C785" s="254"/>
      <c r="D785" s="132"/>
      <c r="E785" s="254"/>
      <c r="F785" s="263"/>
      <c r="G785" s="264"/>
      <c r="H785"/>
    </row>
    <row r="786" spans="1:8" x14ac:dyDescent="0.25">
      <c r="A786" s="262" t="s">
        <v>86</v>
      </c>
      <c r="B786" s="132"/>
      <c r="C786" s="254"/>
      <c r="D786" s="132"/>
      <c r="E786" s="254"/>
      <c r="F786" s="263"/>
      <c r="G786" s="264"/>
      <c r="H786"/>
    </row>
    <row r="787" spans="1:8" x14ac:dyDescent="0.25">
      <c r="A787" s="262" t="s">
        <v>86</v>
      </c>
      <c r="B787" s="132"/>
      <c r="C787" s="254"/>
      <c r="D787" s="132"/>
      <c r="E787" s="254"/>
      <c r="F787" s="263"/>
      <c r="G787" s="264"/>
      <c r="H787"/>
    </row>
    <row r="788" spans="1:8" x14ac:dyDescent="0.25">
      <c r="A788" s="262" t="s">
        <v>86</v>
      </c>
      <c r="B788" s="132"/>
      <c r="C788" s="254"/>
      <c r="D788" s="132"/>
      <c r="E788" s="254"/>
      <c r="F788" s="263"/>
      <c r="G788" s="264"/>
      <c r="H788"/>
    </row>
    <row r="789" spans="1:8" x14ac:dyDescent="0.25">
      <c r="A789" s="262" t="s">
        <v>86</v>
      </c>
      <c r="B789" s="132"/>
      <c r="C789" s="254"/>
      <c r="D789" s="132"/>
      <c r="E789" s="254"/>
      <c r="F789" s="263"/>
      <c r="G789" s="264"/>
      <c r="H789"/>
    </row>
    <row r="790" spans="1:8" x14ac:dyDescent="0.25">
      <c r="A790" s="262" t="s">
        <v>86</v>
      </c>
      <c r="B790" s="132"/>
      <c r="C790" s="254"/>
      <c r="D790" s="132"/>
      <c r="E790" s="254"/>
      <c r="F790" s="263"/>
      <c r="G790" s="264"/>
      <c r="H790"/>
    </row>
    <row r="791" spans="1:8" x14ac:dyDescent="0.25">
      <c r="A791" s="262" t="s">
        <v>86</v>
      </c>
      <c r="B791" s="132"/>
      <c r="C791" s="254"/>
      <c r="D791" s="132"/>
      <c r="E791" s="254"/>
      <c r="F791" s="263"/>
      <c r="G791" s="264"/>
      <c r="H791"/>
    </row>
    <row r="792" spans="1:8" x14ac:dyDescent="0.25">
      <c r="A792" s="262" t="s">
        <v>86</v>
      </c>
      <c r="B792" s="132"/>
      <c r="C792" s="254"/>
      <c r="D792" s="132"/>
      <c r="E792" s="254"/>
      <c r="F792" s="263"/>
      <c r="G792" s="264"/>
      <c r="H792"/>
    </row>
    <row r="793" spans="1:8" x14ac:dyDescent="0.25">
      <c r="A793" s="262" t="s">
        <v>86</v>
      </c>
      <c r="B793" s="132"/>
      <c r="C793" s="254"/>
      <c r="D793" s="132"/>
      <c r="E793" s="254"/>
      <c r="F793" s="263"/>
      <c r="G793" s="264"/>
      <c r="H793"/>
    </row>
    <row r="794" spans="1:8" x14ac:dyDescent="0.25">
      <c r="A794" s="262" t="s">
        <v>86</v>
      </c>
      <c r="B794" s="132"/>
      <c r="C794" s="254"/>
      <c r="D794" s="132"/>
      <c r="E794" s="254"/>
      <c r="F794" s="263"/>
      <c r="G794" s="264"/>
      <c r="H794"/>
    </row>
    <row r="795" spans="1:8" x14ac:dyDescent="0.25">
      <c r="A795" s="262" t="s">
        <v>86</v>
      </c>
      <c r="B795" s="132"/>
      <c r="C795" s="254"/>
      <c r="D795" s="132"/>
      <c r="E795" s="254"/>
      <c r="F795" s="263"/>
      <c r="G795" s="264"/>
      <c r="H795"/>
    </row>
    <row r="796" spans="1:8" x14ac:dyDescent="0.25">
      <c r="A796" s="262" t="s">
        <v>86</v>
      </c>
      <c r="B796" s="132"/>
      <c r="C796" s="254"/>
      <c r="D796" s="132"/>
      <c r="E796" s="254"/>
      <c r="F796" s="263"/>
      <c r="G796" s="264"/>
      <c r="H796"/>
    </row>
    <row r="797" spans="1:8" ht="15.75" thickBot="1" x14ac:dyDescent="0.3">
      <c r="A797" s="265" t="s">
        <v>86</v>
      </c>
      <c r="B797" s="266"/>
      <c r="C797" s="156"/>
      <c r="D797" s="266"/>
      <c r="E797" s="156"/>
      <c r="F797" s="267"/>
      <c r="G797" s="268"/>
      <c r="H797"/>
    </row>
    <row r="798" spans="1:8" ht="15.75" thickBot="1" x14ac:dyDescent="0.3"/>
    <row r="799" spans="1:8" x14ac:dyDescent="0.25">
      <c r="A799" s="95" t="str">
        <f>N_2!B247</f>
        <v>Kraftwerk 9</v>
      </c>
      <c r="B799" s="142" t="s">
        <v>84</v>
      </c>
      <c r="C799" s="142" t="s">
        <v>85</v>
      </c>
      <c r="D799" s="143" t="s">
        <v>95</v>
      </c>
      <c r="E799" s="143" t="s">
        <v>96</v>
      </c>
      <c r="F799" s="198" t="s">
        <v>3</v>
      </c>
      <c r="G799" s="198"/>
      <c r="H799"/>
    </row>
    <row r="800" spans="1:8" x14ac:dyDescent="0.25">
      <c r="A800" s="94" t="str">
        <f>N_2!B250</f>
        <v>Arbeitskosten</v>
      </c>
      <c r="B800" s="96">
        <f>SUM(B801:B841)</f>
        <v>0</v>
      </c>
      <c r="C800" s="162">
        <f>SUM(C801:C841)</f>
        <v>0</v>
      </c>
      <c r="D800" s="164">
        <f>SUM(D802:D841)</f>
        <v>0</v>
      </c>
      <c r="E800" s="165">
        <f>SUM(E802:E841)</f>
        <v>0</v>
      </c>
      <c r="F800" s="195"/>
      <c r="G800" s="194"/>
      <c r="H800"/>
    </row>
    <row r="801" spans="1:8" x14ac:dyDescent="0.25">
      <c r="A801" s="97"/>
      <c r="B801" s="160"/>
      <c r="C801" s="160"/>
      <c r="D801" s="163"/>
      <c r="E801" s="163"/>
      <c r="F801" s="193"/>
      <c r="G801" s="194"/>
      <c r="H801"/>
    </row>
    <row r="802" spans="1:8" x14ac:dyDescent="0.25">
      <c r="A802" s="262" t="s">
        <v>86</v>
      </c>
      <c r="B802" s="132"/>
      <c r="C802" s="254"/>
      <c r="D802" s="132"/>
      <c r="E802" s="254"/>
      <c r="F802" s="263"/>
      <c r="G802" s="264"/>
      <c r="H802"/>
    </row>
    <row r="803" spans="1:8" x14ac:dyDescent="0.25">
      <c r="A803" s="262" t="s">
        <v>86</v>
      </c>
      <c r="B803" s="132"/>
      <c r="C803" s="254"/>
      <c r="D803" s="132"/>
      <c r="E803" s="254"/>
      <c r="F803" s="263"/>
      <c r="G803" s="264"/>
      <c r="H803"/>
    </row>
    <row r="804" spans="1:8" x14ac:dyDescent="0.25">
      <c r="A804" s="262" t="s">
        <v>86</v>
      </c>
      <c r="B804" s="132"/>
      <c r="C804" s="254"/>
      <c r="D804" s="132"/>
      <c r="E804" s="254"/>
      <c r="F804" s="263"/>
      <c r="G804" s="264"/>
      <c r="H804"/>
    </row>
    <row r="805" spans="1:8" x14ac:dyDescent="0.25">
      <c r="A805" s="262" t="s">
        <v>86</v>
      </c>
      <c r="B805" s="132"/>
      <c r="C805" s="254"/>
      <c r="D805" s="132"/>
      <c r="E805" s="254"/>
      <c r="F805" s="263"/>
      <c r="G805" s="264"/>
      <c r="H805"/>
    </row>
    <row r="806" spans="1:8" x14ac:dyDescent="0.25">
      <c r="A806" s="262" t="s">
        <v>86</v>
      </c>
      <c r="B806" s="132"/>
      <c r="C806" s="254"/>
      <c r="D806" s="132"/>
      <c r="E806" s="254"/>
      <c r="F806" s="263"/>
      <c r="G806" s="264"/>
      <c r="H806"/>
    </row>
    <row r="807" spans="1:8" x14ac:dyDescent="0.25">
      <c r="A807" s="262" t="s">
        <v>86</v>
      </c>
      <c r="B807" s="132"/>
      <c r="C807" s="254"/>
      <c r="D807" s="132"/>
      <c r="E807" s="254"/>
      <c r="F807" s="263"/>
      <c r="G807" s="264"/>
      <c r="H807"/>
    </row>
    <row r="808" spans="1:8" x14ac:dyDescent="0.25">
      <c r="A808" s="262" t="s">
        <v>86</v>
      </c>
      <c r="B808" s="132"/>
      <c r="C808" s="254"/>
      <c r="D808" s="132"/>
      <c r="E808" s="254"/>
      <c r="F808" s="263"/>
      <c r="G808" s="264"/>
      <c r="H808"/>
    </row>
    <row r="809" spans="1:8" x14ac:dyDescent="0.25">
      <c r="A809" s="262" t="s">
        <v>86</v>
      </c>
      <c r="B809" s="132"/>
      <c r="C809" s="254"/>
      <c r="D809" s="132"/>
      <c r="E809" s="254"/>
      <c r="F809" s="263"/>
      <c r="G809" s="264"/>
      <c r="H809"/>
    </row>
    <row r="810" spans="1:8" x14ac:dyDescent="0.25">
      <c r="A810" s="262" t="s">
        <v>86</v>
      </c>
      <c r="B810" s="132"/>
      <c r="C810" s="254"/>
      <c r="D810" s="132"/>
      <c r="E810" s="254"/>
      <c r="F810" s="263"/>
      <c r="G810" s="264"/>
      <c r="H810"/>
    </row>
    <row r="811" spans="1:8" x14ac:dyDescent="0.25">
      <c r="A811" s="262" t="s">
        <v>86</v>
      </c>
      <c r="B811" s="132"/>
      <c r="C811" s="254"/>
      <c r="D811" s="132"/>
      <c r="E811" s="254"/>
      <c r="F811" s="263"/>
      <c r="G811" s="264"/>
      <c r="H811"/>
    </row>
    <row r="812" spans="1:8" x14ac:dyDescent="0.25">
      <c r="A812" s="262" t="s">
        <v>86</v>
      </c>
      <c r="B812" s="132"/>
      <c r="C812" s="254"/>
      <c r="D812" s="132"/>
      <c r="E812" s="254"/>
      <c r="F812" s="263"/>
      <c r="G812" s="264"/>
      <c r="H812"/>
    </row>
    <row r="813" spans="1:8" x14ac:dyDescent="0.25">
      <c r="A813" s="262" t="s">
        <v>86</v>
      </c>
      <c r="B813" s="132"/>
      <c r="C813" s="254"/>
      <c r="D813" s="132"/>
      <c r="E813" s="254"/>
      <c r="F813" s="263"/>
      <c r="G813" s="264"/>
      <c r="H813"/>
    </row>
    <row r="814" spans="1:8" x14ac:dyDescent="0.25">
      <c r="A814" s="262" t="s">
        <v>86</v>
      </c>
      <c r="B814" s="132"/>
      <c r="C814" s="254"/>
      <c r="D814" s="132"/>
      <c r="E814" s="254"/>
      <c r="F814" s="263"/>
      <c r="G814" s="264"/>
      <c r="H814"/>
    </row>
    <row r="815" spans="1:8" x14ac:dyDescent="0.25">
      <c r="A815" s="262" t="s">
        <v>86</v>
      </c>
      <c r="B815" s="132"/>
      <c r="C815" s="254"/>
      <c r="D815" s="132"/>
      <c r="E815" s="254"/>
      <c r="F815" s="263"/>
      <c r="G815" s="264"/>
      <c r="H815"/>
    </row>
    <row r="816" spans="1:8" x14ac:dyDescent="0.25">
      <c r="A816" s="262" t="s">
        <v>86</v>
      </c>
      <c r="B816" s="132"/>
      <c r="C816" s="254"/>
      <c r="D816" s="132"/>
      <c r="E816" s="254"/>
      <c r="F816" s="263"/>
      <c r="G816" s="264"/>
      <c r="H816"/>
    </row>
    <row r="817" spans="1:8" x14ac:dyDescent="0.25">
      <c r="A817" s="262" t="s">
        <v>86</v>
      </c>
      <c r="B817" s="132"/>
      <c r="C817" s="254"/>
      <c r="D817" s="132"/>
      <c r="E817" s="254"/>
      <c r="F817" s="263"/>
      <c r="G817" s="264"/>
      <c r="H817"/>
    </row>
    <row r="818" spans="1:8" x14ac:dyDescent="0.25">
      <c r="A818" s="262" t="s">
        <v>86</v>
      </c>
      <c r="B818" s="132"/>
      <c r="C818" s="254"/>
      <c r="D818" s="132"/>
      <c r="E818" s="254"/>
      <c r="F818" s="263"/>
      <c r="G818" s="264"/>
      <c r="H818"/>
    </row>
    <row r="819" spans="1:8" x14ac:dyDescent="0.25">
      <c r="A819" s="262" t="s">
        <v>86</v>
      </c>
      <c r="B819" s="132"/>
      <c r="C819" s="254"/>
      <c r="D819" s="132"/>
      <c r="E819" s="254"/>
      <c r="F819" s="263"/>
      <c r="G819" s="264"/>
      <c r="H819"/>
    </row>
    <row r="820" spans="1:8" x14ac:dyDescent="0.25">
      <c r="A820" s="262" t="s">
        <v>86</v>
      </c>
      <c r="B820" s="132"/>
      <c r="C820" s="254"/>
      <c r="D820" s="132"/>
      <c r="E820" s="254"/>
      <c r="F820" s="263"/>
      <c r="G820" s="264"/>
      <c r="H820"/>
    </row>
    <row r="821" spans="1:8" x14ac:dyDescent="0.25">
      <c r="A821" s="262" t="s">
        <v>86</v>
      </c>
      <c r="B821" s="132"/>
      <c r="C821" s="254"/>
      <c r="D821" s="132"/>
      <c r="E821" s="254"/>
      <c r="F821" s="263"/>
      <c r="G821" s="264"/>
      <c r="H821"/>
    </row>
    <row r="822" spans="1:8" x14ac:dyDescent="0.25">
      <c r="A822" s="262" t="s">
        <v>86</v>
      </c>
      <c r="B822" s="132"/>
      <c r="C822" s="254"/>
      <c r="D822" s="132"/>
      <c r="E822" s="254"/>
      <c r="F822" s="263"/>
      <c r="G822" s="264"/>
      <c r="H822"/>
    </row>
    <row r="823" spans="1:8" x14ac:dyDescent="0.25">
      <c r="A823" s="262" t="s">
        <v>86</v>
      </c>
      <c r="B823" s="132"/>
      <c r="C823" s="254"/>
      <c r="D823" s="132"/>
      <c r="E823" s="254"/>
      <c r="F823" s="263"/>
      <c r="G823" s="264"/>
      <c r="H823"/>
    </row>
    <row r="824" spans="1:8" x14ac:dyDescent="0.25">
      <c r="A824" s="262" t="s">
        <v>86</v>
      </c>
      <c r="B824" s="132"/>
      <c r="C824" s="254"/>
      <c r="D824" s="132"/>
      <c r="E824" s="254"/>
      <c r="F824" s="263"/>
      <c r="G824" s="264"/>
      <c r="H824"/>
    </row>
    <row r="825" spans="1:8" x14ac:dyDescent="0.25">
      <c r="A825" s="262" t="s">
        <v>86</v>
      </c>
      <c r="B825" s="132"/>
      <c r="C825" s="254"/>
      <c r="D825" s="132"/>
      <c r="E825" s="254"/>
      <c r="F825" s="263"/>
      <c r="G825" s="264"/>
      <c r="H825"/>
    </row>
    <row r="826" spans="1:8" x14ac:dyDescent="0.25">
      <c r="A826" s="262" t="s">
        <v>86</v>
      </c>
      <c r="B826" s="132"/>
      <c r="C826" s="254"/>
      <c r="D826" s="132"/>
      <c r="E826" s="254"/>
      <c r="F826" s="263"/>
      <c r="G826" s="264"/>
      <c r="H826"/>
    </row>
    <row r="827" spans="1:8" x14ac:dyDescent="0.25">
      <c r="A827" s="262" t="s">
        <v>86</v>
      </c>
      <c r="B827" s="132"/>
      <c r="C827" s="254"/>
      <c r="D827" s="132"/>
      <c r="E827" s="254"/>
      <c r="F827" s="263"/>
      <c r="G827" s="264"/>
      <c r="H827"/>
    </row>
    <row r="828" spans="1:8" x14ac:dyDescent="0.25">
      <c r="A828" s="262" t="s">
        <v>86</v>
      </c>
      <c r="B828" s="132"/>
      <c r="C828" s="254"/>
      <c r="D828" s="132"/>
      <c r="E828" s="254"/>
      <c r="F828" s="263"/>
      <c r="G828" s="264"/>
      <c r="H828"/>
    </row>
    <row r="829" spans="1:8" x14ac:dyDescent="0.25">
      <c r="A829" s="262" t="s">
        <v>86</v>
      </c>
      <c r="B829" s="132"/>
      <c r="C829" s="254"/>
      <c r="D829" s="132"/>
      <c r="E829" s="254"/>
      <c r="F829" s="263"/>
      <c r="G829" s="264"/>
      <c r="H829"/>
    </row>
    <row r="830" spans="1:8" x14ac:dyDescent="0.25">
      <c r="A830" s="262" t="s">
        <v>86</v>
      </c>
      <c r="B830" s="132"/>
      <c r="C830" s="254"/>
      <c r="D830" s="132"/>
      <c r="E830" s="254"/>
      <c r="F830" s="263"/>
      <c r="G830" s="264"/>
      <c r="H830"/>
    </row>
    <row r="831" spans="1:8" x14ac:dyDescent="0.25">
      <c r="A831" s="262" t="s">
        <v>86</v>
      </c>
      <c r="B831" s="132"/>
      <c r="C831" s="254"/>
      <c r="D831" s="132"/>
      <c r="E831" s="254"/>
      <c r="F831" s="263"/>
      <c r="G831" s="264"/>
      <c r="H831"/>
    </row>
    <row r="832" spans="1:8" x14ac:dyDescent="0.25">
      <c r="A832" s="262" t="s">
        <v>86</v>
      </c>
      <c r="B832" s="132"/>
      <c r="C832" s="254"/>
      <c r="D832" s="132"/>
      <c r="E832" s="254"/>
      <c r="F832" s="263"/>
      <c r="G832" s="264"/>
      <c r="H832"/>
    </row>
    <row r="833" spans="1:8" x14ac:dyDescent="0.25">
      <c r="A833" s="262" t="s">
        <v>86</v>
      </c>
      <c r="B833" s="132"/>
      <c r="C833" s="254"/>
      <c r="D833" s="132"/>
      <c r="E833" s="254"/>
      <c r="F833" s="263"/>
      <c r="G833" s="264"/>
      <c r="H833"/>
    </row>
    <row r="834" spans="1:8" x14ac:dyDescent="0.25">
      <c r="A834" s="262" t="s">
        <v>86</v>
      </c>
      <c r="B834" s="132"/>
      <c r="C834" s="254"/>
      <c r="D834" s="132"/>
      <c r="E834" s="254"/>
      <c r="F834" s="263"/>
      <c r="G834" s="264"/>
      <c r="H834"/>
    </row>
    <row r="835" spans="1:8" x14ac:dyDescent="0.25">
      <c r="A835" s="262" t="s">
        <v>86</v>
      </c>
      <c r="B835" s="132"/>
      <c r="C835" s="254"/>
      <c r="D835" s="132"/>
      <c r="E835" s="254"/>
      <c r="F835" s="263"/>
      <c r="G835" s="264"/>
      <c r="H835"/>
    </row>
    <row r="836" spans="1:8" x14ac:dyDescent="0.25">
      <c r="A836" s="262" t="s">
        <v>86</v>
      </c>
      <c r="B836" s="132"/>
      <c r="C836" s="254"/>
      <c r="D836" s="132"/>
      <c r="E836" s="254"/>
      <c r="F836" s="263"/>
      <c r="G836" s="264"/>
      <c r="H836"/>
    </row>
    <row r="837" spans="1:8" x14ac:dyDescent="0.25">
      <c r="A837" s="262" t="s">
        <v>86</v>
      </c>
      <c r="B837" s="132"/>
      <c r="C837" s="254"/>
      <c r="D837" s="132"/>
      <c r="E837" s="254"/>
      <c r="F837" s="263"/>
      <c r="G837" s="264"/>
      <c r="H837"/>
    </row>
    <row r="838" spans="1:8" x14ac:dyDescent="0.25">
      <c r="A838" s="262" t="s">
        <v>86</v>
      </c>
      <c r="B838" s="132"/>
      <c r="C838" s="254"/>
      <c r="D838" s="132"/>
      <c r="E838" s="254"/>
      <c r="F838" s="263"/>
      <c r="G838" s="264"/>
      <c r="H838"/>
    </row>
    <row r="839" spans="1:8" x14ac:dyDescent="0.25">
      <c r="A839" s="262" t="s">
        <v>86</v>
      </c>
      <c r="B839" s="132"/>
      <c r="C839" s="254"/>
      <c r="D839" s="132"/>
      <c r="E839" s="254"/>
      <c r="F839" s="263"/>
      <c r="G839" s="264"/>
      <c r="H839"/>
    </row>
    <row r="840" spans="1:8" x14ac:dyDescent="0.25">
      <c r="A840" s="262" t="s">
        <v>86</v>
      </c>
      <c r="B840" s="132"/>
      <c r="C840" s="254"/>
      <c r="D840" s="132"/>
      <c r="E840" s="254"/>
      <c r="F840" s="263"/>
      <c r="G840" s="264"/>
      <c r="H840"/>
    </row>
    <row r="841" spans="1:8" ht="15.75" thickBot="1" x14ac:dyDescent="0.3">
      <c r="A841" s="265" t="s">
        <v>86</v>
      </c>
      <c r="B841" s="266"/>
      <c r="C841" s="156"/>
      <c r="D841" s="266"/>
      <c r="E841" s="156"/>
      <c r="F841" s="267"/>
      <c r="G841" s="268"/>
      <c r="H841"/>
    </row>
    <row r="842" spans="1:8" ht="15.75" thickBot="1" x14ac:dyDescent="0.3"/>
    <row r="843" spans="1:8" x14ac:dyDescent="0.25">
      <c r="A843" s="95" t="str">
        <f>N_2!B252</f>
        <v>Kraftwerk 10</v>
      </c>
      <c r="B843" s="142" t="s">
        <v>84</v>
      </c>
      <c r="C843" s="142" t="s">
        <v>85</v>
      </c>
      <c r="D843" s="143" t="s">
        <v>95</v>
      </c>
      <c r="E843" s="143" t="s">
        <v>96</v>
      </c>
      <c r="F843" s="198" t="s">
        <v>3</v>
      </c>
      <c r="G843" s="198"/>
      <c r="H843"/>
    </row>
    <row r="844" spans="1:8" x14ac:dyDescent="0.25">
      <c r="A844" s="131" t="str">
        <f>N_2!B255</f>
        <v>Arbeitskosten</v>
      </c>
      <c r="B844" s="96">
        <f>SUM(B845:B885)</f>
        <v>0</v>
      </c>
      <c r="C844" s="162">
        <f>SUM(C845:C885)</f>
        <v>0</v>
      </c>
      <c r="D844" s="164">
        <f>SUM(D846:D885)</f>
        <v>0</v>
      </c>
      <c r="E844" s="165">
        <f>SUM(E846:E885)</f>
        <v>0</v>
      </c>
      <c r="F844" s="195"/>
      <c r="G844" s="194"/>
      <c r="H844"/>
    </row>
    <row r="845" spans="1:8" x14ac:dyDescent="0.25">
      <c r="A845" s="97"/>
      <c r="B845" s="160"/>
      <c r="C845" s="160"/>
      <c r="D845" s="163"/>
      <c r="E845" s="163"/>
      <c r="F845" s="193"/>
      <c r="G845" s="194"/>
      <c r="H845"/>
    </row>
    <row r="846" spans="1:8" x14ac:dyDescent="0.25">
      <c r="A846" s="262" t="s">
        <v>86</v>
      </c>
      <c r="B846" s="132"/>
      <c r="C846" s="254"/>
      <c r="D846" s="132"/>
      <c r="E846" s="254"/>
      <c r="F846" s="263"/>
      <c r="G846" s="264"/>
      <c r="H846"/>
    </row>
    <row r="847" spans="1:8" x14ac:dyDescent="0.25">
      <c r="A847" s="262" t="s">
        <v>86</v>
      </c>
      <c r="B847" s="132"/>
      <c r="C847" s="254"/>
      <c r="D847" s="132"/>
      <c r="E847" s="254"/>
      <c r="F847" s="263"/>
      <c r="G847" s="264"/>
      <c r="H847"/>
    </row>
    <row r="848" spans="1:8" x14ac:dyDescent="0.25">
      <c r="A848" s="262" t="s">
        <v>86</v>
      </c>
      <c r="B848" s="132"/>
      <c r="C848" s="254"/>
      <c r="D848" s="132"/>
      <c r="E848" s="254"/>
      <c r="F848" s="263"/>
      <c r="G848" s="264"/>
      <c r="H848"/>
    </row>
    <row r="849" spans="1:8" x14ac:dyDescent="0.25">
      <c r="A849" s="262" t="s">
        <v>86</v>
      </c>
      <c r="B849" s="132"/>
      <c r="C849" s="254"/>
      <c r="D849" s="132"/>
      <c r="E849" s="254"/>
      <c r="F849" s="263"/>
      <c r="G849" s="264"/>
      <c r="H849"/>
    </row>
    <row r="850" spans="1:8" x14ac:dyDescent="0.25">
      <c r="A850" s="262" t="s">
        <v>86</v>
      </c>
      <c r="B850" s="132"/>
      <c r="C850" s="254"/>
      <c r="D850" s="132"/>
      <c r="E850" s="254"/>
      <c r="F850" s="263"/>
      <c r="G850" s="264"/>
      <c r="H850"/>
    </row>
    <row r="851" spans="1:8" x14ac:dyDescent="0.25">
      <c r="A851" s="262" t="s">
        <v>86</v>
      </c>
      <c r="B851" s="132"/>
      <c r="C851" s="254"/>
      <c r="D851" s="132"/>
      <c r="E851" s="254"/>
      <c r="F851" s="263"/>
      <c r="G851" s="264"/>
      <c r="H851"/>
    </row>
    <row r="852" spans="1:8" x14ac:dyDescent="0.25">
      <c r="A852" s="262" t="s">
        <v>86</v>
      </c>
      <c r="B852" s="132"/>
      <c r="C852" s="254"/>
      <c r="D852" s="132"/>
      <c r="E852" s="254"/>
      <c r="F852" s="263"/>
      <c r="G852" s="264"/>
      <c r="H852"/>
    </row>
    <row r="853" spans="1:8" x14ac:dyDescent="0.25">
      <c r="A853" s="262" t="s">
        <v>86</v>
      </c>
      <c r="B853" s="132"/>
      <c r="C853" s="254"/>
      <c r="D853" s="132"/>
      <c r="E853" s="254"/>
      <c r="F853" s="263"/>
      <c r="G853" s="264"/>
      <c r="H853"/>
    </row>
    <row r="854" spans="1:8" x14ac:dyDescent="0.25">
      <c r="A854" s="262" t="s">
        <v>86</v>
      </c>
      <c r="B854" s="132"/>
      <c r="C854" s="254"/>
      <c r="D854" s="132"/>
      <c r="E854" s="254"/>
      <c r="F854" s="263"/>
      <c r="G854" s="264"/>
      <c r="H854"/>
    </row>
    <row r="855" spans="1:8" x14ac:dyDescent="0.25">
      <c r="A855" s="262" t="s">
        <v>86</v>
      </c>
      <c r="B855" s="132"/>
      <c r="C855" s="254"/>
      <c r="D855" s="132"/>
      <c r="E855" s="254"/>
      <c r="F855" s="263"/>
      <c r="G855" s="264"/>
      <c r="H855"/>
    </row>
    <row r="856" spans="1:8" x14ac:dyDescent="0.25">
      <c r="A856" s="262" t="s">
        <v>86</v>
      </c>
      <c r="B856" s="132"/>
      <c r="C856" s="254"/>
      <c r="D856" s="132"/>
      <c r="E856" s="254"/>
      <c r="F856" s="263"/>
      <c r="G856" s="264"/>
      <c r="H856"/>
    </row>
    <row r="857" spans="1:8" x14ac:dyDescent="0.25">
      <c r="A857" s="262" t="s">
        <v>86</v>
      </c>
      <c r="B857" s="132"/>
      <c r="C857" s="254"/>
      <c r="D857" s="132"/>
      <c r="E857" s="254"/>
      <c r="F857" s="263"/>
      <c r="G857" s="264"/>
      <c r="H857"/>
    </row>
    <row r="858" spans="1:8" x14ac:dyDescent="0.25">
      <c r="A858" s="262" t="s">
        <v>86</v>
      </c>
      <c r="B858" s="132"/>
      <c r="C858" s="254"/>
      <c r="D858" s="132"/>
      <c r="E858" s="254"/>
      <c r="F858" s="263"/>
      <c r="G858" s="264"/>
      <c r="H858"/>
    </row>
    <row r="859" spans="1:8" x14ac:dyDescent="0.25">
      <c r="A859" s="262" t="s">
        <v>86</v>
      </c>
      <c r="B859" s="132"/>
      <c r="C859" s="254"/>
      <c r="D859" s="132"/>
      <c r="E859" s="254"/>
      <c r="F859" s="263"/>
      <c r="G859" s="264"/>
      <c r="H859"/>
    </row>
    <row r="860" spans="1:8" x14ac:dyDescent="0.25">
      <c r="A860" s="262" t="s">
        <v>86</v>
      </c>
      <c r="B860" s="132"/>
      <c r="C860" s="254"/>
      <c r="D860" s="132"/>
      <c r="E860" s="254"/>
      <c r="F860" s="263"/>
      <c r="G860" s="264"/>
      <c r="H860"/>
    </row>
    <row r="861" spans="1:8" x14ac:dyDescent="0.25">
      <c r="A861" s="262" t="s">
        <v>86</v>
      </c>
      <c r="B861" s="132"/>
      <c r="C861" s="254"/>
      <c r="D861" s="132"/>
      <c r="E861" s="254"/>
      <c r="F861" s="263"/>
      <c r="G861" s="264"/>
      <c r="H861"/>
    </row>
    <row r="862" spans="1:8" x14ac:dyDescent="0.25">
      <c r="A862" s="262" t="s">
        <v>86</v>
      </c>
      <c r="B862" s="132"/>
      <c r="C862" s="254"/>
      <c r="D862" s="132"/>
      <c r="E862" s="254"/>
      <c r="F862" s="263"/>
      <c r="G862" s="264"/>
      <c r="H862"/>
    </row>
    <row r="863" spans="1:8" x14ac:dyDescent="0.25">
      <c r="A863" s="262" t="s">
        <v>86</v>
      </c>
      <c r="B863" s="132"/>
      <c r="C863" s="254"/>
      <c r="D863" s="132"/>
      <c r="E863" s="254"/>
      <c r="F863" s="263"/>
      <c r="G863" s="264"/>
      <c r="H863"/>
    </row>
    <row r="864" spans="1:8" x14ac:dyDescent="0.25">
      <c r="A864" s="262" t="s">
        <v>86</v>
      </c>
      <c r="B864" s="132"/>
      <c r="C864" s="254"/>
      <c r="D864" s="132"/>
      <c r="E864" s="254"/>
      <c r="F864" s="263"/>
      <c r="G864" s="264"/>
      <c r="H864"/>
    </row>
    <row r="865" spans="1:8" x14ac:dyDescent="0.25">
      <c r="A865" s="262" t="s">
        <v>86</v>
      </c>
      <c r="B865" s="132"/>
      <c r="C865" s="254"/>
      <c r="D865" s="132"/>
      <c r="E865" s="254"/>
      <c r="F865" s="263"/>
      <c r="G865" s="264"/>
      <c r="H865"/>
    </row>
    <row r="866" spans="1:8" x14ac:dyDescent="0.25">
      <c r="A866" s="262" t="s">
        <v>86</v>
      </c>
      <c r="B866" s="132"/>
      <c r="C866" s="254"/>
      <c r="D866" s="132"/>
      <c r="E866" s="254"/>
      <c r="F866" s="263"/>
      <c r="G866" s="264"/>
      <c r="H866"/>
    </row>
    <row r="867" spans="1:8" x14ac:dyDescent="0.25">
      <c r="A867" s="262" t="s">
        <v>86</v>
      </c>
      <c r="B867" s="132"/>
      <c r="C867" s="254"/>
      <c r="D867" s="132"/>
      <c r="E867" s="254"/>
      <c r="F867" s="263"/>
      <c r="G867" s="264"/>
      <c r="H867"/>
    </row>
    <row r="868" spans="1:8" x14ac:dyDescent="0.25">
      <c r="A868" s="262" t="s">
        <v>86</v>
      </c>
      <c r="B868" s="132"/>
      <c r="C868" s="254"/>
      <c r="D868" s="132"/>
      <c r="E868" s="254"/>
      <c r="F868" s="263"/>
      <c r="G868" s="264"/>
      <c r="H868"/>
    </row>
    <row r="869" spans="1:8" x14ac:dyDescent="0.25">
      <c r="A869" s="262" t="s">
        <v>86</v>
      </c>
      <c r="B869" s="132"/>
      <c r="C869" s="254"/>
      <c r="D869" s="132"/>
      <c r="E869" s="254"/>
      <c r="F869" s="263"/>
      <c r="G869" s="264"/>
      <c r="H869"/>
    </row>
    <row r="870" spans="1:8" x14ac:dyDescent="0.25">
      <c r="A870" s="262" t="s">
        <v>86</v>
      </c>
      <c r="B870" s="132"/>
      <c r="C870" s="254"/>
      <c r="D870" s="132"/>
      <c r="E870" s="254"/>
      <c r="F870" s="263"/>
      <c r="G870" s="264"/>
      <c r="H870"/>
    </row>
    <row r="871" spans="1:8" x14ac:dyDescent="0.25">
      <c r="A871" s="262" t="s">
        <v>86</v>
      </c>
      <c r="B871" s="132"/>
      <c r="C871" s="254"/>
      <c r="D871" s="132"/>
      <c r="E871" s="254"/>
      <c r="F871" s="263"/>
      <c r="G871" s="264"/>
      <c r="H871"/>
    </row>
    <row r="872" spans="1:8" x14ac:dyDescent="0.25">
      <c r="A872" s="262" t="s">
        <v>86</v>
      </c>
      <c r="B872" s="132"/>
      <c r="C872" s="254"/>
      <c r="D872" s="132"/>
      <c r="E872" s="254"/>
      <c r="F872" s="263"/>
      <c r="G872" s="264"/>
      <c r="H872"/>
    </row>
    <row r="873" spans="1:8" x14ac:dyDescent="0.25">
      <c r="A873" s="262" t="s">
        <v>86</v>
      </c>
      <c r="B873" s="132"/>
      <c r="C873" s="254"/>
      <c r="D873" s="132"/>
      <c r="E873" s="254"/>
      <c r="F873" s="263"/>
      <c r="G873" s="264"/>
      <c r="H873"/>
    </row>
    <row r="874" spans="1:8" x14ac:dyDescent="0.25">
      <c r="A874" s="262" t="s">
        <v>86</v>
      </c>
      <c r="B874" s="132"/>
      <c r="C874" s="254"/>
      <c r="D874" s="132"/>
      <c r="E874" s="254"/>
      <c r="F874" s="263"/>
      <c r="G874" s="264"/>
      <c r="H874"/>
    </row>
    <row r="875" spans="1:8" x14ac:dyDescent="0.25">
      <c r="A875" s="262" t="s">
        <v>86</v>
      </c>
      <c r="B875" s="132"/>
      <c r="C875" s="254"/>
      <c r="D875" s="132"/>
      <c r="E875" s="254"/>
      <c r="F875" s="263"/>
      <c r="G875" s="264"/>
      <c r="H875"/>
    </row>
    <row r="876" spans="1:8" x14ac:dyDescent="0.25">
      <c r="A876" s="262" t="s">
        <v>86</v>
      </c>
      <c r="B876" s="132"/>
      <c r="C876" s="254"/>
      <c r="D876" s="132"/>
      <c r="E876" s="254"/>
      <c r="F876" s="263"/>
      <c r="G876" s="264"/>
      <c r="H876"/>
    </row>
    <row r="877" spans="1:8" x14ac:dyDescent="0.25">
      <c r="A877" s="262" t="s">
        <v>86</v>
      </c>
      <c r="B877" s="132"/>
      <c r="C877" s="254"/>
      <c r="D877" s="132"/>
      <c r="E877" s="254"/>
      <c r="F877" s="263"/>
      <c r="G877" s="264"/>
      <c r="H877"/>
    </row>
    <row r="878" spans="1:8" x14ac:dyDescent="0.25">
      <c r="A878" s="262" t="s">
        <v>86</v>
      </c>
      <c r="B878" s="132"/>
      <c r="C878" s="254"/>
      <c r="D878" s="132"/>
      <c r="E878" s="254"/>
      <c r="F878" s="263"/>
      <c r="G878" s="264"/>
      <c r="H878"/>
    </row>
    <row r="879" spans="1:8" x14ac:dyDescent="0.25">
      <c r="A879" s="262" t="s">
        <v>86</v>
      </c>
      <c r="B879" s="132"/>
      <c r="C879" s="254"/>
      <c r="D879" s="132"/>
      <c r="E879" s="254"/>
      <c r="F879" s="263"/>
      <c r="G879" s="264"/>
      <c r="H879"/>
    </row>
    <row r="880" spans="1:8" x14ac:dyDescent="0.25">
      <c r="A880" s="262" t="s">
        <v>86</v>
      </c>
      <c r="B880" s="132"/>
      <c r="C880" s="254"/>
      <c r="D880" s="132"/>
      <c r="E880" s="254"/>
      <c r="F880" s="263"/>
      <c r="G880" s="264"/>
      <c r="H880"/>
    </row>
    <row r="881" spans="1:8" x14ac:dyDescent="0.25">
      <c r="A881" s="262" t="s">
        <v>86</v>
      </c>
      <c r="B881" s="132"/>
      <c r="C881" s="254"/>
      <c r="D881" s="132"/>
      <c r="E881" s="254"/>
      <c r="F881" s="263"/>
      <c r="G881" s="264"/>
      <c r="H881"/>
    </row>
    <row r="882" spans="1:8" x14ac:dyDescent="0.25">
      <c r="A882" s="262" t="s">
        <v>86</v>
      </c>
      <c r="B882" s="132"/>
      <c r="C882" s="254"/>
      <c r="D882" s="132"/>
      <c r="E882" s="254"/>
      <c r="F882" s="263"/>
      <c r="G882" s="264"/>
      <c r="H882"/>
    </row>
    <row r="883" spans="1:8" x14ac:dyDescent="0.25">
      <c r="A883" s="262" t="s">
        <v>86</v>
      </c>
      <c r="B883" s="132"/>
      <c r="C883" s="254"/>
      <c r="D883" s="132"/>
      <c r="E883" s="254"/>
      <c r="F883" s="263"/>
      <c r="G883" s="264"/>
      <c r="H883"/>
    </row>
    <row r="884" spans="1:8" x14ac:dyDescent="0.25">
      <c r="A884" s="262" t="s">
        <v>86</v>
      </c>
      <c r="B884" s="132"/>
      <c r="C884" s="254"/>
      <c r="D884" s="132"/>
      <c r="E884" s="254"/>
      <c r="F884" s="263"/>
      <c r="G884" s="264"/>
      <c r="H884"/>
    </row>
    <row r="885" spans="1:8" ht="15.75" thickBot="1" x14ac:dyDescent="0.3">
      <c r="A885" s="265" t="s">
        <v>86</v>
      </c>
      <c r="B885" s="266"/>
      <c r="C885" s="156"/>
      <c r="D885" s="266"/>
      <c r="E885" s="156"/>
      <c r="F885" s="267"/>
      <c r="G885" s="268"/>
      <c r="H885"/>
    </row>
  </sheetData>
  <sheetProtection algorithmName="SHA-512" hashValue="lvIltY2GMU2GuwYTBRAuzg0km9WfJwKqazttP5EpVVOfLQurPKqyHc4wHeEQ6SBKgdKj3leAuJpyiblgVDxuwQ==" saltValue="iLrdADdGuTqtn7MwKgIH5g==" spinCount="100000" sheet="1" selectLockedCells="1"/>
  <protectedRanges>
    <protectedRange sqref="A445:A448 B445:G446 A491 A535 A579 A623 A667 A711 A755 A799 A843 B448:F448 A492:F492 A536:F536 A580:F580 A624:F624 A668:F668 A712:F712 A756:F756 A800:F800 A844:F844 A3:H3 B402:G402 B358:G358 B314:G314 B270:G270 B226:G226 B182:G182 B138:G138 B94:G94 B50:G50 B6:G6" name="Bereich2"/>
    <protectedRange sqref="A5:A7 A49:A51 A93:A95 A137:A139 A181:A183 A225:A227 A269:A271 A313:A315 A357:A359 A401:A403" name="Bereich2_1"/>
    <protectedRange sqref="A1" name="Bereich2_2"/>
  </protectedRanges>
  <dataValidations count="1">
    <dataValidation allowBlank="1" showInputMessage="1" sqref="E450:F489 E494:F533 E538:F577 E582:F621 E626:F665 E670:F709 E714:F753 E758:F797 E802:F841 E846:F885 E96:E135 E140:E179 E184:E223 E228:E267 E272:E311 E316:E355 E360:E399 E404:E443 E8:E47 E52:E91" xr:uid="{00000000-0002-0000-0400-000000000000}"/>
  </dataValidations>
  <pageMargins left="0.7" right="0.7" top="0.78740157499999996" bottom="0.78740157499999996" header="0.3" footer="0.3"/>
  <pageSetup paperSize="9" orientation="portrait" r:id="rId1"/>
  <tableParts count="20">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s>
  <extLst>
    <ext xmlns:x14="http://schemas.microsoft.com/office/spreadsheetml/2009/9/main" uri="{CCE6A557-97BC-4b89-ADB6-D9C93CAAB3DF}">
      <x14:dataValidations xmlns:xm="http://schemas.microsoft.com/office/excel/2006/main" count="1">
        <x14:dataValidation type="list" allowBlank="1" showInputMessage="1" xr:uid="{00000000-0002-0000-0400-000001000000}">
          <x14:formula1>
            <xm:f>'+'!$B$10:$B$17</xm:f>
          </x14:formula1>
          <xm:sqref>F8:F47 F52:F91 F96:F135 F140:F179 F184:F223 F228:F267 F272:F311 F316:F355 F360:F399 F404:F443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8">
    <tabColor theme="3" tint="0.79998168889431442"/>
  </sheetPr>
  <dimension ref="A1:I444"/>
  <sheetViews>
    <sheetView zoomScale="70" zoomScaleNormal="70" workbookViewId="0">
      <pane ySplit="1" topLeftCell="A2" activePane="bottomLeft" state="frozen"/>
      <selection pane="bottomLeft" activeCell="B9" sqref="B9"/>
    </sheetView>
  </sheetViews>
  <sheetFormatPr baseColWidth="10" defaultRowHeight="15" x14ac:dyDescent="0.25"/>
  <cols>
    <col min="1" max="1" width="57.85546875" style="2" bestFit="1" customWidth="1"/>
    <col min="2" max="3" width="13" style="2" customWidth="1"/>
    <col min="4" max="4" width="16.85546875" style="2" bestFit="1" customWidth="1"/>
    <col min="5" max="5" width="33.85546875" style="2" bestFit="1" customWidth="1"/>
    <col min="6" max="7" width="35.140625" style="2" bestFit="1" customWidth="1"/>
    <col min="8" max="8" width="35" style="2" bestFit="1" customWidth="1"/>
    <col min="9" max="9" width="124.28515625" style="2" customWidth="1"/>
    <col min="10" max="16384" width="11.42578125" style="2"/>
  </cols>
  <sheetData>
    <row r="1" spans="1:9" ht="23.25" x14ac:dyDescent="0.35">
      <c r="A1" s="500" t="s">
        <v>266</v>
      </c>
    </row>
    <row r="3" spans="1:9" ht="15.75" thickBot="1" x14ac:dyDescent="0.3"/>
    <row r="4" spans="1:9" ht="19.5" thickBot="1" x14ac:dyDescent="0.35">
      <c r="A4" s="206" t="s">
        <v>9</v>
      </c>
      <c r="B4" s="101"/>
      <c r="C4" s="101"/>
      <c r="D4" s="102"/>
      <c r="E4" s="128"/>
      <c r="F4" s="161"/>
      <c r="G4" s="161"/>
      <c r="H4" s="207"/>
      <c r="I4" s="208"/>
    </row>
    <row r="5" spans="1:9" s="506" customFormat="1" x14ac:dyDescent="0.25"/>
    <row r="6" spans="1:9" x14ac:dyDescent="0.25">
      <c r="A6" s="166" t="str">
        <f>N_2!B22</f>
        <v>Kraftwerk 1</v>
      </c>
      <c r="B6" s="167" t="s">
        <v>55</v>
      </c>
      <c r="C6" s="167" t="s">
        <v>56</v>
      </c>
      <c r="D6" s="179" t="s">
        <v>87</v>
      </c>
      <c r="E6" s="180" t="s">
        <v>41</v>
      </c>
      <c r="F6" s="181" t="s">
        <v>94</v>
      </c>
      <c r="G6" s="182" t="s">
        <v>62</v>
      </c>
      <c r="H6" s="182" t="s">
        <v>60</v>
      </c>
      <c r="I6" s="183" t="s">
        <v>3</v>
      </c>
    </row>
    <row r="7" spans="1:9" x14ac:dyDescent="0.25">
      <c r="A7" s="168" t="str">
        <f>N_2!B28</f>
        <v xml:space="preserve">Wiederherstellung der Betriebsbereitschaft </v>
      </c>
      <c r="B7" s="301"/>
      <c r="C7" s="302"/>
      <c r="D7" s="303"/>
      <c r="E7" s="304">
        <f>SUM(E9:E48)</f>
        <v>0</v>
      </c>
      <c r="F7" s="305">
        <f>SUM(F9:F48)</f>
        <v>0</v>
      </c>
      <c r="G7" s="306"/>
      <c r="H7" s="306"/>
      <c r="I7" s="307"/>
    </row>
    <row r="8" spans="1:9" x14ac:dyDescent="0.25">
      <c r="A8" s="169"/>
      <c r="B8" s="308"/>
      <c r="C8" s="302"/>
      <c r="D8" s="303"/>
      <c r="E8" s="303"/>
      <c r="F8" s="305"/>
      <c r="G8" s="306"/>
      <c r="H8" s="306"/>
      <c r="I8" s="307"/>
    </row>
    <row r="9" spans="1:9" x14ac:dyDescent="0.25">
      <c r="A9" s="170" t="s">
        <v>44</v>
      </c>
      <c r="B9" s="171"/>
      <c r="C9" s="171"/>
      <c r="D9" s="171"/>
      <c r="E9" s="172"/>
      <c r="F9" s="175"/>
      <c r="G9" s="177"/>
      <c r="H9" s="177"/>
      <c r="I9" s="184"/>
    </row>
    <row r="10" spans="1:9" x14ac:dyDescent="0.25">
      <c r="A10" s="170" t="s">
        <v>45</v>
      </c>
      <c r="B10" s="171"/>
      <c r="C10" s="171"/>
      <c r="D10" s="171"/>
      <c r="E10" s="172"/>
      <c r="F10" s="175"/>
      <c r="G10" s="177"/>
      <c r="H10" s="177"/>
      <c r="I10" s="184"/>
    </row>
    <row r="11" spans="1:9" x14ac:dyDescent="0.25">
      <c r="A11" s="170" t="s">
        <v>46</v>
      </c>
      <c r="B11" s="171"/>
      <c r="C11" s="171"/>
      <c r="D11" s="171"/>
      <c r="E11" s="172"/>
      <c r="F11" s="175"/>
      <c r="G11" s="177"/>
      <c r="H11" s="177"/>
      <c r="I11" s="184"/>
    </row>
    <row r="12" spans="1:9" x14ac:dyDescent="0.25">
      <c r="A12" s="170" t="s">
        <v>47</v>
      </c>
      <c r="B12" s="171"/>
      <c r="C12" s="171"/>
      <c r="D12" s="171"/>
      <c r="E12" s="172"/>
      <c r="F12" s="175"/>
      <c r="G12" s="177"/>
      <c r="H12" s="177"/>
      <c r="I12" s="184"/>
    </row>
    <row r="13" spans="1:9" x14ac:dyDescent="0.25">
      <c r="A13" s="170" t="s">
        <v>48</v>
      </c>
      <c r="B13" s="171"/>
      <c r="C13" s="171"/>
      <c r="D13" s="171"/>
      <c r="E13" s="172"/>
      <c r="F13" s="175"/>
      <c r="G13" s="177"/>
      <c r="H13" s="177"/>
      <c r="I13" s="184"/>
    </row>
    <row r="14" spans="1:9" x14ac:dyDescent="0.25">
      <c r="A14" s="170" t="s">
        <v>49</v>
      </c>
      <c r="B14" s="171"/>
      <c r="C14" s="171"/>
      <c r="D14" s="171"/>
      <c r="E14" s="172"/>
      <c r="F14" s="175"/>
      <c r="G14" s="177"/>
      <c r="H14" s="177"/>
      <c r="I14" s="184"/>
    </row>
    <row r="15" spans="1:9" x14ac:dyDescent="0.25">
      <c r="A15" s="170" t="s">
        <v>50</v>
      </c>
      <c r="B15" s="171"/>
      <c r="C15" s="171"/>
      <c r="D15" s="171"/>
      <c r="E15" s="172"/>
      <c r="F15" s="175"/>
      <c r="G15" s="177"/>
      <c r="H15" s="177"/>
      <c r="I15" s="184"/>
    </row>
    <row r="16" spans="1:9" x14ac:dyDescent="0.25">
      <c r="A16" s="170" t="s">
        <v>51</v>
      </c>
      <c r="B16" s="171"/>
      <c r="C16" s="171"/>
      <c r="D16" s="171"/>
      <c r="E16" s="172"/>
      <c r="F16" s="175"/>
      <c r="G16" s="177"/>
      <c r="H16" s="177"/>
      <c r="I16" s="184"/>
    </row>
    <row r="17" spans="1:9" x14ac:dyDescent="0.25">
      <c r="A17" s="170" t="s">
        <v>52</v>
      </c>
      <c r="B17" s="171"/>
      <c r="C17" s="171"/>
      <c r="D17" s="171"/>
      <c r="E17" s="172"/>
      <c r="F17" s="175"/>
      <c r="G17" s="177"/>
      <c r="H17" s="177"/>
      <c r="I17" s="184"/>
    </row>
    <row r="18" spans="1:9" x14ac:dyDescent="0.25">
      <c r="A18" s="170" t="s">
        <v>53</v>
      </c>
      <c r="B18" s="171"/>
      <c r="C18" s="171"/>
      <c r="D18" s="171"/>
      <c r="E18" s="172"/>
      <c r="F18" s="175"/>
      <c r="G18" s="177"/>
      <c r="H18" s="177"/>
      <c r="I18" s="184"/>
    </row>
    <row r="19" spans="1:9" x14ac:dyDescent="0.25">
      <c r="A19" s="170" t="s">
        <v>163</v>
      </c>
      <c r="B19" s="171"/>
      <c r="C19" s="171"/>
      <c r="D19" s="171"/>
      <c r="E19" s="172"/>
      <c r="F19" s="175"/>
      <c r="G19" s="177"/>
      <c r="H19" s="177"/>
      <c r="I19" s="184"/>
    </row>
    <row r="20" spans="1:9" x14ac:dyDescent="0.25">
      <c r="A20" s="170" t="s">
        <v>164</v>
      </c>
      <c r="B20" s="171"/>
      <c r="C20" s="171"/>
      <c r="D20" s="171"/>
      <c r="E20" s="172"/>
      <c r="F20" s="175"/>
      <c r="G20" s="177"/>
      <c r="H20" s="177"/>
      <c r="I20" s="184"/>
    </row>
    <row r="21" spans="1:9" x14ac:dyDescent="0.25">
      <c r="A21" s="170" t="s">
        <v>165</v>
      </c>
      <c r="B21" s="171"/>
      <c r="C21" s="171"/>
      <c r="D21" s="171"/>
      <c r="E21" s="172"/>
      <c r="F21" s="175"/>
      <c r="G21" s="177"/>
      <c r="H21" s="177"/>
      <c r="I21" s="184"/>
    </row>
    <row r="22" spans="1:9" x14ac:dyDescent="0.25">
      <c r="A22" s="170" t="s">
        <v>166</v>
      </c>
      <c r="B22" s="171"/>
      <c r="C22" s="171"/>
      <c r="D22" s="171"/>
      <c r="E22" s="172"/>
      <c r="F22" s="175"/>
      <c r="G22" s="177"/>
      <c r="H22" s="177"/>
      <c r="I22" s="184"/>
    </row>
    <row r="23" spans="1:9" x14ac:dyDescent="0.25">
      <c r="A23" s="170" t="s">
        <v>167</v>
      </c>
      <c r="B23" s="171"/>
      <c r="C23" s="171"/>
      <c r="D23" s="171"/>
      <c r="E23" s="172"/>
      <c r="F23" s="175"/>
      <c r="G23" s="177"/>
      <c r="H23" s="177"/>
      <c r="I23" s="184"/>
    </row>
    <row r="24" spans="1:9" x14ac:dyDescent="0.25">
      <c r="A24" s="170" t="s">
        <v>168</v>
      </c>
      <c r="B24" s="171"/>
      <c r="C24" s="171"/>
      <c r="D24" s="171"/>
      <c r="E24" s="172"/>
      <c r="F24" s="175"/>
      <c r="G24" s="177"/>
      <c r="H24" s="177"/>
      <c r="I24" s="184"/>
    </row>
    <row r="25" spans="1:9" x14ac:dyDescent="0.25">
      <c r="A25" s="170" t="s">
        <v>169</v>
      </c>
      <c r="B25" s="171"/>
      <c r="C25" s="171"/>
      <c r="D25" s="171"/>
      <c r="E25" s="172"/>
      <c r="F25" s="175"/>
      <c r="G25" s="177"/>
      <c r="H25" s="177"/>
      <c r="I25" s="184"/>
    </row>
    <row r="26" spans="1:9" x14ac:dyDescent="0.25">
      <c r="A26" s="170" t="s">
        <v>170</v>
      </c>
      <c r="B26" s="171"/>
      <c r="C26" s="171"/>
      <c r="D26" s="171"/>
      <c r="E26" s="172"/>
      <c r="F26" s="175"/>
      <c r="G26" s="177"/>
      <c r="H26" s="177"/>
      <c r="I26" s="184"/>
    </row>
    <row r="27" spans="1:9" x14ac:dyDescent="0.25">
      <c r="A27" s="170" t="s">
        <v>171</v>
      </c>
      <c r="B27" s="171"/>
      <c r="C27" s="171"/>
      <c r="D27" s="171"/>
      <c r="E27" s="172"/>
      <c r="F27" s="175"/>
      <c r="G27" s="177"/>
      <c r="H27" s="177"/>
      <c r="I27" s="184"/>
    </row>
    <row r="28" spans="1:9" x14ac:dyDescent="0.25">
      <c r="A28" s="170" t="s">
        <v>172</v>
      </c>
      <c r="B28" s="171"/>
      <c r="C28" s="171"/>
      <c r="D28" s="171"/>
      <c r="E28" s="172"/>
      <c r="F28" s="175"/>
      <c r="G28" s="177"/>
      <c r="H28" s="177"/>
      <c r="I28" s="184"/>
    </row>
    <row r="29" spans="1:9" x14ac:dyDescent="0.25">
      <c r="A29" s="170" t="s">
        <v>175</v>
      </c>
      <c r="B29" s="171"/>
      <c r="C29" s="171"/>
      <c r="D29" s="171"/>
      <c r="E29" s="172"/>
      <c r="F29" s="175"/>
      <c r="G29" s="177"/>
      <c r="H29" s="177"/>
      <c r="I29" s="184"/>
    </row>
    <row r="30" spans="1:9" x14ac:dyDescent="0.25">
      <c r="A30" s="170" t="s">
        <v>176</v>
      </c>
      <c r="B30" s="171"/>
      <c r="C30" s="171"/>
      <c r="D30" s="171"/>
      <c r="E30" s="172"/>
      <c r="F30" s="175"/>
      <c r="G30" s="177"/>
      <c r="H30" s="177"/>
      <c r="I30" s="184"/>
    </row>
    <row r="31" spans="1:9" x14ac:dyDescent="0.25">
      <c r="A31" s="170" t="s">
        <v>177</v>
      </c>
      <c r="B31" s="171"/>
      <c r="C31" s="171"/>
      <c r="D31" s="171"/>
      <c r="E31" s="172"/>
      <c r="F31" s="175"/>
      <c r="G31" s="177"/>
      <c r="H31" s="177"/>
      <c r="I31" s="184"/>
    </row>
    <row r="32" spans="1:9" x14ac:dyDescent="0.25">
      <c r="A32" s="170" t="s">
        <v>178</v>
      </c>
      <c r="B32" s="171"/>
      <c r="C32" s="171"/>
      <c r="D32" s="171"/>
      <c r="E32" s="172"/>
      <c r="F32" s="175"/>
      <c r="G32" s="177"/>
      <c r="H32" s="177"/>
      <c r="I32" s="184"/>
    </row>
    <row r="33" spans="1:9" x14ac:dyDescent="0.25">
      <c r="A33" s="170" t="s">
        <v>179</v>
      </c>
      <c r="B33" s="171"/>
      <c r="C33" s="171"/>
      <c r="D33" s="171"/>
      <c r="E33" s="172"/>
      <c r="F33" s="175"/>
      <c r="G33" s="177"/>
      <c r="H33" s="177"/>
      <c r="I33" s="184"/>
    </row>
    <row r="34" spans="1:9" x14ac:dyDescent="0.25">
      <c r="A34" s="170" t="s">
        <v>180</v>
      </c>
      <c r="B34" s="171"/>
      <c r="C34" s="171"/>
      <c r="D34" s="171"/>
      <c r="E34" s="172"/>
      <c r="F34" s="175"/>
      <c r="G34" s="177"/>
      <c r="H34" s="177"/>
      <c r="I34" s="184"/>
    </row>
    <row r="35" spans="1:9" x14ac:dyDescent="0.25">
      <c r="A35" s="170" t="s">
        <v>181</v>
      </c>
      <c r="B35" s="171"/>
      <c r="C35" s="171"/>
      <c r="D35" s="171"/>
      <c r="E35" s="172"/>
      <c r="F35" s="175"/>
      <c r="G35" s="177"/>
      <c r="H35" s="177"/>
      <c r="I35" s="184"/>
    </row>
    <row r="36" spans="1:9" x14ac:dyDescent="0.25">
      <c r="A36" s="170" t="s">
        <v>182</v>
      </c>
      <c r="B36" s="171"/>
      <c r="C36" s="171"/>
      <c r="D36" s="171"/>
      <c r="E36" s="172"/>
      <c r="F36" s="175"/>
      <c r="G36" s="177"/>
      <c r="H36" s="177"/>
      <c r="I36" s="184"/>
    </row>
    <row r="37" spans="1:9" x14ac:dyDescent="0.25">
      <c r="A37" s="170" t="s">
        <v>183</v>
      </c>
      <c r="B37" s="171"/>
      <c r="C37" s="171"/>
      <c r="D37" s="171"/>
      <c r="E37" s="172"/>
      <c r="F37" s="175"/>
      <c r="G37" s="177"/>
      <c r="H37" s="177"/>
      <c r="I37" s="184"/>
    </row>
    <row r="38" spans="1:9" x14ac:dyDescent="0.25">
      <c r="A38" s="170" t="s">
        <v>184</v>
      </c>
      <c r="B38" s="171"/>
      <c r="C38" s="171"/>
      <c r="D38" s="171"/>
      <c r="E38" s="172"/>
      <c r="F38" s="175"/>
      <c r="G38" s="177"/>
      <c r="H38" s="177"/>
      <c r="I38" s="184"/>
    </row>
    <row r="39" spans="1:9" x14ac:dyDescent="0.25">
      <c r="A39" s="170" t="s">
        <v>185</v>
      </c>
      <c r="B39" s="171"/>
      <c r="C39" s="171"/>
      <c r="D39" s="171"/>
      <c r="E39" s="172"/>
      <c r="F39" s="175"/>
      <c r="G39" s="177"/>
      <c r="H39" s="177"/>
      <c r="I39" s="184"/>
    </row>
    <row r="40" spans="1:9" x14ac:dyDescent="0.25">
      <c r="A40" s="170" t="s">
        <v>186</v>
      </c>
      <c r="B40" s="171"/>
      <c r="C40" s="171"/>
      <c r="D40" s="171"/>
      <c r="E40" s="172"/>
      <c r="F40" s="175"/>
      <c r="G40" s="177"/>
      <c r="H40" s="177"/>
      <c r="I40" s="184"/>
    </row>
    <row r="41" spans="1:9" x14ac:dyDescent="0.25">
      <c r="A41" s="170" t="s">
        <v>187</v>
      </c>
      <c r="B41" s="171"/>
      <c r="C41" s="171"/>
      <c r="D41" s="171"/>
      <c r="E41" s="172"/>
      <c r="F41" s="175"/>
      <c r="G41" s="177"/>
      <c r="H41" s="177"/>
      <c r="I41" s="184"/>
    </row>
    <row r="42" spans="1:9" x14ac:dyDescent="0.25">
      <c r="A42" s="170" t="s">
        <v>188</v>
      </c>
      <c r="B42" s="171"/>
      <c r="C42" s="171"/>
      <c r="D42" s="171"/>
      <c r="E42" s="172"/>
      <c r="F42" s="175"/>
      <c r="G42" s="177"/>
      <c r="H42" s="177"/>
      <c r="I42" s="184"/>
    </row>
    <row r="43" spans="1:9" x14ac:dyDescent="0.25">
      <c r="A43" s="170" t="s">
        <v>189</v>
      </c>
      <c r="B43" s="171"/>
      <c r="C43" s="171"/>
      <c r="D43" s="171"/>
      <c r="E43" s="172"/>
      <c r="F43" s="175"/>
      <c r="G43" s="177"/>
      <c r="H43" s="177"/>
      <c r="I43" s="184"/>
    </row>
    <row r="44" spans="1:9" x14ac:dyDescent="0.25">
      <c r="A44" s="170" t="s">
        <v>190</v>
      </c>
      <c r="B44" s="171"/>
      <c r="C44" s="171"/>
      <c r="D44" s="171"/>
      <c r="E44" s="172"/>
      <c r="F44" s="175"/>
      <c r="G44" s="177"/>
      <c r="H44" s="177"/>
      <c r="I44" s="184"/>
    </row>
    <row r="45" spans="1:9" x14ac:dyDescent="0.25">
      <c r="A45" s="170" t="s">
        <v>191</v>
      </c>
      <c r="B45" s="171"/>
      <c r="C45" s="171"/>
      <c r="D45" s="171"/>
      <c r="E45" s="172"/>
      <c r="F45" s="175"/>
      <c r="G45" s="177"/>
      <c r="H45" s="177"/>
      <c r="I45" s="184"/>
    </row>
    <row r="46" spans="1:9" x14ac:dyDescent="0.25">
      <c r="A46" s="170" t="s">
        <v>192</v>
      </c>
      <c r="B46" s="171"/>
      <c r="C46" s="171"/>
      <c r="D46" s="171"/>
      <c r="E46" s="172"/>
      <c r="F46" s="175"/>
      <c r="G46" s="177"/>
      <c r="H46" s="177"/>
      <c r="I46" s="184"/>
    </row>
    <row r="47" spans="1:9" x14ac:dyDescent="0.25">
      <c r="A47" s="170" t="s">
        <v>193</v>
      </c>
      <c r="B47" s="171"/>
      <c r="C47" s="171"/>
      <c r="D47" s="171"/>
      <c r="E47" s="172"/>
      <c r="F47" s="175"/>
      <c r="G47" s="177"/>
      <c r="H47" s="177"/>
      <c r="I47" s="184"/>
    </row>
    <row r="48" spans="1:9" x14ac:dyDescent="0.25">
      <c r="A48" s="170" t="s">
        <v>194</v>
      </c>
      <c r="B48" s="171"/>
      <c r="C48" s="171"/>
      <c r="D48" s="171"/>
      <c r="E48" s="172"/>
      <c r="F48" s="175"/>
      <c r="G48" s="177"/>
      <c r="H48" s="177"/>
      <c r="I48" s="184"/>
    </row>
    <row r="49" spans="1:9" ht="15.75" thickBot="1" x14ac:dyDescent="0.3">
      <c r="A49" s="506"/>
      <c r="B49" s="506"/>
      <c r="C49" s="506"/>
      <c r="D49" s="506"/>
      <c r="E49" s="506"/>
      <c r="F49" s="506"/>
      <c r="G49" s="506"/>
      <c r="H49" s="506"/>
      <c r="I49" s="506"/>
    </row>
    <row r="50" spans="1:9" x14ac:dyDescent="0.25">
      <c r="A50" s="144" t="str">
        <f>N_2!B40</f>
        <v>Kraftwerk 2</v>
      </c>
      <c r="B50" s="145" t="s">
        <v>55</v>
      </c>
      <c r="C50" s="145" t="s">
        <v>56</v>
      </c>
      <c r="D50" s="179" t="s">
        <v>87</v>
      </c>
      <c r="E50" s="180" t="s">
        <v>41</v>
      </c>
      <c r="F50" s="181" t="s">
        <v>94</v>
      </c>
      <c r="G50" s="182" t="s">
        <v>62</v>
      </c>
      <c r="H50" s="182" t="s">
        <v>60</v>
      </c>
      <c r="I50" s="183" t="s">
        <v>3</v>
      </c>
    </row>
    <row r="51" spans="1:9" x14ac:dyDescent="0.25">
      <c r="A51" s="84" t="str">
        <f>N_2!B46</f>
        <v xml:space="preserve">Wiederherstellung der Betriebsbereitschaft </v>
      </c>
      <c r="B51" s="309"/>
      <c r="C51" s="310"/>
      <c r="D51" s="303"/>
      <c r="E51" s="304">
        <f>SUM(E53:E92)</f>
        <v>0</v>
      </c>
      <c r="F51" s="305">
        <f>SUM(F53:F92)</f>
        <v>0</v>
      </c>
      <c r="G51" s="306"/>
      <c r="H51" s="306"/>
      <c r="I51" s="307"/>
    </row>
    <row r="52" spans="1:9" x14ac:dyDescent="0.25">
      <c r="A52" s="74"/>
      <c r="B52" s="311"/>
      <c r="C52" s="312"/>
      <c r="D52" s="303"/>
      <c r="E52" s="303"/>
      <c r="F52" s="305"/>
      <c r="G52" s="306"/>
      <c r="H52" s="306"/>
      <c r="I52" s="307"/>
    </row>
    <row r="53" spans="1:9" s="506" customFormat="1" x14ac:dyDescent="0.25">
      <c r="A53" s="103" t="s">
        <v>44</v>
      </c>
      <c r="B53" s="140"/>
      <c r="C53" s="140"/>
      <c r="D53" s="171"/>
      <c r="E53" s="172"/>
      <c r="F53" s="175"/>
      <c r="G53" s="177"/>
      <c r="H53" s="177"/>
      <c r="I53" s="184"/>
    </row>
    <row r="54" spans="1:9" x14ac:dyDescent="0.25">
      <c r="A54" s="103" t="s">
        <v>45</v>
      </c>
      <c r="B54" s="140"/>
      <c r="C54" s="140"/>
      <c r="D54" s="171"/>
      <c r="E54" s="172"/>
      <c r="F54" s="175"/>
      <c r="G54" s="177"/>
      <c r="H54" s="177"/>
      <c r="I54" s="184"/>
    </row>
    <row r="55" spans="1:9" x14ac:dyDescent="0.25">
      <c r="A55" s="103" t="s">
        <v>46</v>
      </c>
      <c r="B55" s="140"/>
      <c r="C55" s="140"/>
      <c r="D55" s="171"/>
      <c r="E55" s="172"/>
      <c r="F55" s="175"/>
      <c r="G55" s="177"/>
      <c r="H55" s="177"/>
      <c r="I55" s="184"/>
    </row>
    <row r="56" spans="1:9" x14ac:dyDescent="0.25">
      <c r="A56" s="103" t="s">
        <v>47</v>
      </c>
      <c r="B56" s="140"/>
      <c r="C56" s="140"/>
      <c r="D56" s="171"/>
      <c r="E56" s="172"/>
      <c r="F56" s="175"/>
      <c r="G56" s="177"/>
      <c r="H56" s="177"/>
      <c r="I56" s="184"/>
    </row>
    <row r="57" spans="1:9" x14ac:dyDescent="0.25">
      <c r="A57" s="103" t="s">
        <v>48</v>
      </c>
      <c r="B57" s="140"/>
      <c r="C57" s="140"/>
      <c r="D57" s="171"/>
      <c r="E57" s="172"/>
      <c r="F57" s="175"/>
      <c r="G57" s="177"/>
      <c r="H57" s="177"/>
      <c r="I57" s="184"/>
    </row>
    <row r="58" spans="1:9" x14ac:dyDescent="0.25">
      <c r="A58" s="103" t="s">
        <v>49</v>
      </c>
      <c r="B58" s="140"/>
      <c r="C58" s="140"/>
      <c r="D58" s="171"/>
      <c r="E58" s="172"/>
      <c r="F58" s="175"/>
      <c r="G58" s="177"/>
      <c r="H58" s="177"/>
      <c r="I58" s="184"/>
    </row>
    <row r="59" spans="1:9" x14ac:dyDescent="0.25">
      <c r="A59" s="103" t="s">
        <v>50</v>
      </c>
      <c r="B59" s="140"/>
      <c r="C59" s="140"/>
      <c r="D59" s="171"/>
      <c r="E59" s="172"/>
      <c r="F59" s="175"/>
      <c r="G59" s="177"/>
      <c r="H59" s="177"/>
      <c r="I59" s="184"/>
    </row>
    <row r="60" spans="1:9" x14ac:dyDescent="0.25">
      <c r="A60" s="103" t="s">
        <v>51</v>
      </c>
      <c r="B60" s="140"/>
      <c r="C60" s="140"/>
      <c r="D60" s="171"/>
      <c r="E60" s="172"/>
      <c r="F60" s="175"/>
      <c r="G60" s="177"/>
      <c r="H60" s="177"/>
      <c r="I60" s="184"/>
    </row>
    <row r="61" spans="1:9" x14ac:dyDescent="0.25">
      <c r="A61" s="103" t="s">
        <v>52</v>
      </c>
      <c r="B61" s="140"/>
      <c r="C61" s="140"/>
      <c r="D61" s="171"/>
      <c r="E61" s="172"/>
      <c r="F61" s="175"/>
      <c r="G61" s="177"/>
      <c r="H61" s="177"/>
      <c r="I61" s="184"/>
    </row>
    <row r="62" spans="1:9" x14ac:dyDescent="0.25">
      <c r="A62" s="103" t="s">
        <v>53</v>
      </c>
      <c r="B62" s="140"/>
      <c r="C62" s="140"/>
      <c r="D62" s="171"/>
      <c r="E62" s="172"/>
      <c r="F62" s="175"/>
      <c r="G62" s="177"/>
      <c r="H62" s="177"/>
      <c r="I62" s="184"/>
    </row>
    <row r="63" spans="1:9" x14ac:dyDescent="0.25">
      <c r="A63" s="103" t="s">
        <v>163</v>
      </c>
      <c r="B63" s="140"/>
      <c r="C63" s="140"/>
      <c r="D63" s="171"/>
      <c r="E63" s="172"/>
      <c r="F63" s="175"/>
      <c r="G63" s="177"/>
      <c r="H63" s="177"/>
      <c r="I63" s="184"/>
    </row>
    <row r="64" spans="1:9" x14ac:dyDescent="0.25">
      <c r="A64" s="103" t="s">
        <v>164</v>
      </c>
      <c r="B64" s="140"/>
      <c r="C64" s="140"/>
      <c r="D64" s="171"/>
      <c r="E64" s="172"/>
      <c r="F64" s="175"/>
      <c r="G64" s="177"/>
      <c r="H64" s="177"/>
      <c r="I64" s="184"/>
    </row>
    <row r="65" spans="1:9" x14ac:dyDescent="0.25">
      <c r="A65" s="103" t="s">
        <v>165</v>
      </c>
      <c r="B65" s="140"/>
      <c r="C65" s="140"/>
      <c r="D65" s="171"/>
      <c r="E65" s="172"/>
      <c r="F65" s="175"/>
      <c r="G65" s="177"/>
      <c r="H65" s="177"/>
      <c r="I65" s="184"/>
    </row>
    <row r="66" spans="1:9" x14ac:dyDescent="0.25">
      <c r="A66" s="103" t="s">
        <v>166</v>
      </c>
      <c r="B66" s="140"/>
      <c r="C66" s="140"/>
      <c r="D66" s="171"/>
      <c r="E66" s="172"/>
      <c r="F66" s="175"/>
      <c r="G66" s="177"/>
      <c r="H66" s="177"/>
      <c r="I66" s="184"/>
    </row>
    <row r="67" spans="1:9" x14ac:dyDescent="0.25">
      <c r="A67" s="103" t="s">
        <v>167</v>
      </c>
      <c r="B67" s="140"/>
      <c r="C67" s="140"/>
      <c r="D67" s="171"/>
      <c r="E67" s="172"/>
      <c r="F67" s="175"/>
      <c r="G67" s="177"/>
      <c r="H67" s="177"/>
      <c r="I67" s="184"/>
    </row>
    <row r="68" spans="1:9" x14ac:dyDescent="0.25">
      <c r="A68" s="103" t="s">
        <v>168</v>
      </c>
      <c r="B68" s="140"/>
      <c r="C68" s="140"/>
      <c r="D68" s="171"/>
      <c r="E68" s="172"/>
      <c r="F68" s="175"/>
      <c r="G68" s="177"/>
      <c r="H68" s="177"/>
      <c r="I68" s="184"/>
    </row>
    <row r="69" spans="1:9" x14ac:dyDescent="0.25">
      <c r="A69" s="103" t="s">
        <v>169</v>
      </c>
      <c r="B69" s="140"/>
      <c r="C69" s="140"/>
      <c r="D69" s="171"/>
      <c r="E69" s="172"/>
      <c r="F69" s="175"/>
      <c r="G69" s="177"/>
      <c r="H69" s="177"/>
      <c r="I69" s="184"/>
    </row>
    <row r="70" spans="1:9" x14ac:dyDescent="0.25">
      <c r="A70" s="103" t="s">
        <v>170</v>
      </c>
      <c r="B70" s="140"/>
      <c r="C70" s="140"/>
      <c r="D70" s="171"/>
      <c r="E70" s="172"/>
      <c r="F70" s="175"/>
      <c r="G70" s="177"/>
      <c r="H70" s="177"/>
      <c r="I70" s="184"/>
    </row>
    <row r="71" spans="1:9" x14ac:dyDescent="0.25">
      <c r="A71" s="103" t="s">
        <v>171</v>
      </c>
      <c r="B71" s="140"/>
      <c r="C71" s="140"/>
      <c r="D71" s="171"/>
      <c r="E71" s="172"/>
      <c r="F71" s="175"/>
      <c r="G71" s="177"/>
      <c r="H71" s="177"/>
      <c r="I71" s="184"/>
    </row>
    <row r="72" spans="1:9" x14ac:dyDescent="0.25">
      <c r="A72" s="103" t="s">
        <v>172</v>
      </c>
      <c r="B72" s="140"/>
      <c r="C72" s="140"/>
      <c r="D72" s="171"/>
      <c r="E72" s="172"/>
      <c r="F72" s="175"/>
      <c r="G72" s="177"/>
      <c r="H72" s="177"/>
      <c r="I72" s="184"/>
    </row>
    <row r="73" spans="1:9" x14ac:dyDescent="0.25">
      <c r="A73" s="103" t="s">
        <v>175</v>
      </c>
      <c r="B73" s="140"/>
      <c r="C73" s="140"/>
      <c r="D73" s="171"/>
      <c r="E73" s="172"/>
      <c r="F73" s="175"/>
      <c r="G73" s="177"/>
      <c r="H73" s="177"/>
      <c r="I73" s="184"/>
    </row>
    <row r="74" spans="1:9" x14ac:dyDescent="0.25">
      <c r="A74" s="103" t="s">
        <v>176</v>
      </c>
      <c r="B74" s="140"/>
      <c r="C74" s="140"/>
      <c r="D74" s="171"/>
      <c r="E74" s="172"/>
      <c r="F74" s="175"/>
      <c r="G74" s="177"/>
      <c r="H74" s="177"/>
      <c r="I74" s="184"/>
    </row>
    <row r="75" spans="1:9" x14ac:dyDescent="0.25">
      <c r="A75" s="103" t="s">
        <v>177</v>
      </c>
      <c r="B75" s="140"/>
      <c r="C75" s="140"/>
      <c r="D75" s="171"/>
      <c r="E75" s="172"/>
      <c r="F75" s="175"/>
      <c r="G75" s="177"/>
      <c r="H75" s="177"/>
      <c r="I75" s="184"/>
    </row>
    <row r="76" spans="1:9" x14ac:dyDescent="0.25">
      <c r="A76" s="103" t="s">
        <v>178</v>
      </c>
      <c r="B76" s="140"/>
      <c r="C76" s="140"/>
      <c r="D76" s="171"/>
      <c r="E76" s="172"/>
      <c r="F76" s="175"/>
      <c r="G76" s="177"/>
      <c r="H76" s="177"/>
      <c r="I76" s="184"/>
    </row>
    <row r="77" spans="1:9" x14ac:dyDescent="0.25">
      <c r="A77" s="103" t="s">
        <v>179</v>
      </c>
      <c r="B77" s="140"/>
      <c r="C77" s="140"/>
      <c r="D77" s="171"/>
      <c r="E77" s="172"/>
      <c r="F77" s="175"/>
      <c r="G77" s="177"/>
      <c r="H77" s="177"/>
      <c r="I77" s="184"/>
    </row>
    <row r="78" spans="1:9" x14ac:dyDescent="0.25">
      <c r="A78" s="103" t="s">
        <v>180</v>
      </c>
      <c r="B78" s="140"/>
      <c r="C78" s="140"/>
      <c r="D78" s="171"/>
      <c r="E78" s="172"/>
      <c r="F78" s="175"/>
      <c r="G78" s="177"/>
      <c r="H78" s="177"/>
      <c r="I78" s="184"/>
    </row>
    <row r="79" spans="1:9" x14ac:dyDescent="0.25">
      <c r="A79" s="103" t="s">
        <v>181</v>
      </c>
      <c r="B79" s="140"/>
      <c r="C79" s="140"/>
      <c r="D79" s="171"/>
      <c r="E79" s="172"/>
      <c r="F79" s="175"/>
      <c r="G79" s="177"/>
      <c r="H79" s="177"/>
      <c r="I79" s="184"/>
    </row>
    <row r="80" spans="1:9" x14ac:dyDescent="0.25">
      <c r="A80" s="103" t="s">
        <v>182</v>
      </c>
      <c r="B80" s="140"/>
      <c r="C80" s="140"/>
      <c r="D80" s="171"/>
      <c r="E80" s="172"/>
      <c r="F80" s="175"/>
      <c r="G80" s="177"/>
      <c r="H80" s="177"/>
      <c r="I80" s="184"/>
    </row>
    <row r="81" spans="1:9" x14ac:dyDescent="0.25">
      <c r="A81" s="103" t="s">
        <v>183</v>
      </c>
      <c r="B81" s="140"/>
      <c r="C81" s="140"/>
      <c r="D81" s="171"/>
      <c r="E81" s="172"/>
      <c r="F81" s="175"/>
      <c r="G81" s="177"/>
      <c r="H81" s="177"/>
      <c r="I81" s="184"/>
    </row>
    <row r="82" spans="1:9" x14ac:dyDescent="0.25">
      <c r="A82" s="103" t="s">
        <v>184</v>
      </c>
      <c r="B82" s="140"/>
      <c r="C82" s="140"/>
      <c r="D82" s="171"/>
      <c r="E82" s="172"/>
      <c r="F82" s="175"/>
      <c r="G82" s="177"/>
      <c r="H82" s="177"/>
      <c r="I82" s="184"/>
    </row>
    <row r="83" spans="1:9" x14ac:dyDescent="0.25">
      <c r="A83" s="103" t="s">
        <v>185</v>
      </c>
      <c r="B83" s="140"/>
      <c r="C83" s="140"/>
      <c r="D83" s="171"/>
      <c r="E83" s="172"/>
      <c r="F83" s="175"/>
      <c r="G83" s="177"/>
      <c r="H83" s="177"/>
      <c r="I83" s="184"/>
    </row>
    <row r="84" spans="1:9" x14ac:dyDescent="0.25">
      <c r="A84" s="103" t="s">
        <v>186</v>
      </c>
      <c r="B84" s="140"/>
      <c r="C84" s="140"/>
      <c r="D84" s="171"/>
      <c r="E84" s="172"/>
      <c r="F84" s="175"/>
      <c r="G84" s="177"/>
      <c r="H84" s="177"/>
      <c r="I84" s="184"/>
    </row>
    <row r="85" spans="1:9" x14ac:dyDescent="0.25">
      <c r="A85" s="103" t="s">
        <v>187</v>
      </c>
      <c r="B85" s="140"/>
      <c r="C85" s="140"/>
      <c r="D85" s="171"/>
      <c r="E85" s="172"/>
      <c r="F85" s="175"/>
      <c r="G85" s="177"/>
      <c r="H85" s="177"/>
      <c r="I85" s="184"/>
    </row>
    <row r="86" spans="1:9" x14ac:dyDescent="0.25">
      <c r="A86" s="103" t="s">
        <v>188</v>
      </c>
      <c r="B86" s="140"/>
      <c r="C86" s="140"/>
      <c r="D86" s="171"/>
      <c r="E86" s="172"/>
      <c r="F86" s="175"/>
      <c r="G86" s="177"/>
      <c r="H86" s="177"/>
      <c r="I86" s="184"/>
    </row>
    <row r="87" spans="1:9" x14ac:dyDescent="0.25">
      <c r="A87" s="103" t="s">
        <v>189</v>
      </c>
      <c r="B87" s="140"/>
      <c r="C87" s="140"/>
      <c r="D87" s="171"/>
      <c r="E87" s="172"/>
      <c r="F87" s="175"/>
      <c r="G87" s="177"/>
      <c r="H87" s="177"/>
      <c r="I87" s="184"/>
    </row>
    <row r="88" spans="1:9" x14ac:dyDescent="0.25">
      <c r="A88" s="103" t="s">
        <v>190</v>
      </c>
      <c r="B88" s="140"/>
      <c r="C88" s="140"/>
      <c r="D88" s="171"/>
      <c r="E88" s="172"/>
      <c r="F88" s="175"/>
      <c r="G88" s="177"/>
      <c r="H88" s="177"/>
      <c r="I88" s="184"/>
    </row>
    <row r="89" spans="1:9" x14ac:dyDescent="0.25">
      <c r="A89" s="103" t="s">
        <v>191</v>
      </c>
      <c r="B89" s="140"/>
      <c r="C89" s="140"/>
      <c r="D89" s="171"/>
      <c r="E89" s="172"/>
      <c r="F89" s="175"/>
      <c r="G89" s="177"/>
      <c r="H89" s="177"/>
      <c r="I89" s="184"/>
    </row>
    <row r="90" spans="1:9" x14ac:dyDescent="0.25">
      <c r="A90" s="103" t="s">
        <v>192</v>
      </c>
      <c r="B90" s="141"/>
      <c r="C90" s="141"/>
      <c r="D90" s="173"/>
      <c r="E90" s="174"/>
      <c r="F90" s="176"/>
      <c r="G90" s="178"/>
      <c r="H90" s="178"/>
      <c r="I90" s="185"/>
    </row>
    <row r="91" spans="1:9" x14ac:dyDescent="0.25">
      <c r="A91" s="103" t="s">
        <v>193</v>
      </c>
      <c r="B91" s="141"/>
      <c r="C91" s="141"/>
      <c r="D91" s="173"/>
      <c r="E91" s="174"/>
      <c r="F91" s="176"/>
      <c r="G91" s="178"/>
      <c r="H91" s="178"/>
      <c r="I91" s="185"/>
    </row>
    <row r="92" spans="1:9" x14ac:dyDescent="0.25">
      <c r="A92" s="103" t="s">
        <v>194</v>
      </c>
      <c r="B92" s="141"/>
      <c r="C92" s="141"/>
      <c r="D92" s="173"/>
      <c r="E92" s="174"/>
      <c r="F92" s="176"/>
      <c r="G92" s="178"/>
      <c r="H92" s="178"/>
      <c r="I92" s="185"/>
    </row>
    <row r="93" spans="1:9" x14ac:dyDescent="0.25">
      <c r="A93" s="506"/>
      <c r="B93" s="506"/>
      <c r="C93" s="506"/>
      <c r="D93" s="506"/>
      <c r="E93" s="506"/>
      <c r="F93" s="506"/>
      <c r="G93" s="506"/>
      <c r="H93" s="506"/>
      <c r="I93" s="506"/>
    </row>
    <row r="94" spans="1:9" x14ac:dyDescent="0.25">
      <c r="A94" s="119" t="str">
        <f>N_2!B58</f>
        <v>Kraftwerk 3</v>
      </c>
      <c r="B94" s="119" t="s">
        <v>55</v>
      </c>
      <c r="C94" s="119" t="s">
        <v>56</v>
      </c>
      <c r="D94" s="179" t="s">
        <v>87</v>
      </c>
      <c r="E94" s="180" t="s">
        <v>41</v>
      </c>
      <c r="F94" s="181" t="s">
        <v>94</v>
      </c>
      <c r="G94" s="182" t="s">
        <v>62</v>
      </c>
      <c r="H94" s="182" t="s">
        <v>60</v>
      </c>
      <c r="I94" s="183" t="s">
        <v>3</v>
      </c>
    </row>
    <row r="95" spans="1:9" x14ac:dyDescent="0.25">
      <c r="A95" s="84" t="str">
        <f>N_2!B64</f>
        <v xml:space="preserve">Wiederherstellung der Betriebsbereitschaft </v>
      </c>
      <c r="B95" s="309"/>
      <c r="C95" s="310"/>
      <c r="D95" s="303"/>
      <c r="E95" s="304">
        <f>SUM(E97:E136)</f>
        <v>0</v>
      </c>
      <c r="F95" s="305">
        <f>SUM(F97:F136)</f>
        <v>0</v>
      </c>
      <c r="G95" s="306"/>
      <c r="H95" s="306"/>
      <c r="I95" s="307"/>
    </row>
    <row r="96" spans="1:9" x14ac:dyDescent="0.25">
      <c r="A96" s="74"/>
      <c r="B96" s="311"/>
      <c r="C96" s="312"/>
      <c r="D96" s="303"/>
      <c r="E96" s="303"/>
      <c r="F96" s="305"/>
      <c r="G96" s="306"/>
      <c r="H96" s="306"/>
      <c r="I96" s="307"/>
    </row>
    <row r="97" spans="1:9" x14ac:dyDescent="0.25">
      <c r="A97" s="103" t="s">
        <v>44</v>
      </c>
      <c r="B97" s="140"/>
      <c r="C97" s="140"/>
      <c r="D97" s="171"/>
      <c r="E97" s="172"/>
      <c r="F97" s="175"/>
      <c r="G97" s="177"/>
      <c r="H97" s="177"/>
      <c r="I97" s="184"/>
    </row>
    <row r="98" spans="1:9" x14ac:dyDescent="0.25">
      <c r="A98" s="103" t="s">
        <v>45</v>
      </c>
      <c r="B98" s="140"/>
      <c r="C98" s="140"/>
      <c r="D98" s="171"/>
      <c r="E98" s="172"/>
      <c r="F98" s="175"/>
      <c r="G98" s="177"/>
      <c r="H98" s="177"/>
      <c r="I98" s="184"/>
    </row>
    <row r="99" spans="1:9" x14ac:dyDescent="0.25">
      <c r="A99" s="103" t="s">
        <v>46</v>
      </c>
      <c r="B99" s="140"/>
      <c r="C99" s="140"/>
      <c r="D99" s="171"/>
      <c r="E99" s="172"/>
      <c r="F99" s="175"/>
      <c r="G99" s="177"/>
      <c r="H99" s="177"/>
      <c r="I99" s="184"/>
    </row>
    <row r="100" spans="1:9" x14ac:dyDescent="0.25">
      <c r="A100" s="103" t="s">
        <v>47</v>
      </c>
      <c r="B100" s="140"/>
      <c r="C100" s="140"/>
      <c r="D100" s="171"/>
      <c r="E100" s="172"/>
      <c r="F100" s="175"/>
      <c r="G100" s="177"/>
      <c r="H100" s="177"/>
      <c r="I100" s="184"/>
    </row>
    <row r="101" spans="1:9" s="506" customFormat="1" x14ac:dyDescent="0.25">
      <c r="A101" s="103" t="s">
        <v>48</v>
      </c>
      <c r="B101" s="140"/>
      <c r="C101" s="140"/>
      <c r="D101" s="171"/>
      <c r="E101" s="172"/>
      <c r="F101" s="175"/>
      <c r="G101" s="177"/>
      <c r="H101" s="177"/>
      <c r="I101" s="184"/>
    </row>
    <row r="102" spans="1:9" x14ac:dyDescent="0.25">
      <c r="A102" s="103" t="s">
        <v>49</v>
      </c>
      <c r="B102" s="140"/>
      <c r="C102" s="140"/>
      <c r="D102" s="171"/>
      <c r="E102" s="172"/>
      <c r="F102" s="175"/>
      <c r="G102" s="177"/>
      <c r="H102" s="177"/>
      <c r="I102" s="184"/>
    </row>
    <row r="103" spans="1:9" x14ac:dyDescent="0.25">
      <c r="A103" s="103" t="s">
        <v>50</v>
      </c>
      <c r="B103" s="140"/>
      <c r="C103" s="140"/>
      <c r="D103" s="171"/>
      <c r="E103" s="172"/>
      <c r="F103" s="175"/>
      <c r="G103" s="177"/>
      <c r="H103" s="177"/>
      <c r="I103" s="184"/>
    </row>
    <row r="104" spans="1:9" x14ac:dyDescent="0.25">
      <c r="A104" s="103" t="s">
        <v>51</v>
      </c>
      <c r="B104" s="140"/>
      <c r="C104" s="140"/>
      <c r="D104" s="171"/>
      <c r="E104" s="172"/>
      <c r="F104" s="175"/>
      <c r="G104" s="177"/>
      <c r="H104" s="177"/>
      <c r="I104" s="184"/>
    </row>
    <row r="105" spans="1:9" x14ac:dyDescent="0.25">
      <c r="A105" s="103" t="s">
        <v>52</v>
      </c>
      <c r="B105" s="140"/>
      <c r="C105" s="140"/>
      <c r="D105" s="171"/>
      <c r="E105" s="172"/>
      <c r="F105" s="175"/>
      <c r="G105" s="177"/>
      <c r="H105" s="177"/>
      <c r="I105" s="184"/>
    </row>
    <row r="106" spans="1:9" x14ac:dyDescent="0.25">
      <c r="A106" s="103" t="s">
        <v>53</v>
      </c>
      <c r="B106" s="140"/>
      <c r="C106" s="140"/>
      <c r="D106" s="171"/>
      <c r="E106" s="172"/>
      <c r="F106" s="175"/>
      <c r="G106" s="177"/>
      <c r="H106" s="177"/>
      <c r="I106" s="184"/>
    </row>
    <row r="107" spans="1:9" x14ac:dyDescent="0.25">
      <c r="A107" s="103" t="s">
        <v>163</v>
      </c>
      <c r="B107" s="140"/>
      <c r="C107" s="140"/>
      <c r="D107" s="171"/>
      <c r="E107" s="172"/>
      <c r="F107" s="175"/>
      <c r="G107" s="177"/>
      <c r="H107" s="177"/>
      <c r="I107" s="184"/>
    </row>
    <row r="108" spans="1:9" x14ac:dyDescent="0.25">
      <c r="A108" s="103" t="s">
        <v>164</v>
      </c>
      <c r="B108" s="140"/>
      <c r="C108" s="140"/>
      <c r="D108" s="171"/>
      <c r="E108" s="172"/>
      <c r="F108" s="175"/>
      <c r="G108" s="177"/>
      <c r="H108" s="177"/>
      <c r="I108" s="184"/>
    </row>
    <row r="109" spans="1:9" x14ac:dyDescent="0.25">
      <c r="A109" s="103" t="s">
        <v>165</v>
      </c>
      <c r="B109" s="140"/>
      <c r="C109" s="140"/>
      <c r="D109" s="171"/>
      <c r="E109" s="172"/>
      <c r="F109" s="175"/>
      <c r="G109" s="177"/>
      <c r="H109" s="177"/>
      <c r="I109" s="184"/>
    </row>
    <row r="110" spans="1:9" x14ac:dyDescent="0.25">
      <c r="A110" s="103" t="s">
        <v>166</v>
      </c>
      <c r="B110" s="140"/>
      <c r="C110" s="140"/>
      <c r="D110" s="171"/>
      <c r="E110" s="172"/>
      <c r="F110" s="175"/>
      <c r="G110" s="177"/>
      <c r="H110" s="177"/>
      <c r="I110" s="184"/>
    </row>
    <row r="111" spans="1:9" x14ac:dyDescent="0.25">
      <c r="A111" s="103" t="s">
        <v>167</v>
      </c>
      <c r="B111" s="140"/>
      <c r="C111" s="140"/>
      <c r="D111" s="171"/>
      <c r="E111" s="172"/>
      <c r="F111" s="175"/>
      <c r="G111" s="177"/>
      <c r="H111" s="177"/>
      <c r="I111" s="184"/>
    </row>
    <row r="112" spans="1:9" x14ac:dyDescent="0.25">
      <c r="A112" s="103" t="s">
        <v>168</v>
      </c>
      <c r="B112" s="140"/>
      <c r="C112" s="140"/>
      <c r="D112" s="171"/>
      <c r="E112" s="172"/>
      <c r="F112" s="175"/>
      <c r="G112" s="177"/>
      <c r="H112" s="177"/>
      <c r="I112" s="184"/>
    </row>
    <row r="113" spans="1:9" x14ac:dyDescent="0.25">
      <c r="A113" s="103" t="s">
        <v>169</v>
      </c>
      <c r="B113" s="140"/>
      <c r="C113" s="140"/>
      <c r="D113" s="171"/>
      <c r="E113" s="172"/>
      <c r="F113" s="175"/>
      <c r="G113" s="177"/>
      <c r="H113" s="177"/>
      <c r="I113" s="184"/>
    </row>
    <row r="114" spans="1:9" x14ac:dyDescent="0.25">
      <c r="A114" s="103" t="s">
        <v>170</v>
      </c>
      <c r="B114" s="140"/>
      <c r="C114" s="140"/>
      <c r="D114" s="171"/>
      <c r="E114" s="172"/>
      <c r="F114" s="175"/>
      <c r="G114" s="177"/>
      <c r="H114" s="177"/>
      <c r="I114" s="184"/>
    </row>
    <row r="115" spans="1:9" x14ac:dyDescent="0.25">
      <c r="A115" s="103" t="s">
        <v>171</v>
      </c>
      <c r="B115" s="140"/>
      <c r="C115" s="140"/>
      <c r="D115" s="171"/>
      <c r="E115" s="172"/>
      <c r="F115" s="175"/>
      <c r="G115" s="177"/>
      <c r="H115" s="177"/>
      <c r="I115" s="184"/>
    </row>
    <row r="116" spans="1:9" x14ac:dyDescent="0.25">
      <c r="A116" s="103" t="s">
        <v>172</v>
      </c>
      <c r="B116" s="140"/>
      <c r="C116" s="140"/>
      <c r="D116" s="171"/>
      <c r="E116" s="172"/>
      <c r="F116" s="175"/>
      <c r="G116" s="177"/>
      <c r="H116" s="177"/>
      <c r="I116" s="184"/>
    </row>
    <row r="117" spans="1:9" x14ac:dyDescent="0.25">
      <c r="A117" s="103" t="s">
        <v>175</v>
      </c>
      <c r="B117" s="140"/>
      <c r="C117" s="140"/>
      <c r="D117" s="171"/>
      <c r="E117" s="172"/>
      <c r="F117" s="175"/>
      <c r="G117" s="177"/>
      <c r="H117" s="177"/>
      <c r="I117" s="184"/>
    </row>
    <row r="118" spans="1:9" x14ac:dyDescent="0.25">
      <c r="A118" s="103" t="s">
        <v>176</v>
      </c>
      <c r="B118" s="140"/>
      <c r="C118" s="140"/>
      <c r="D118" s="171"/>
      <c r="E118" s="172"/>
      <c r="F118" s="175"/>
      <c r="G118" s="177"/>
      <c r="H118" s="177"/>
      <c r="I118" s="184"/>
    </row>
    <row r="119" spans="1:9" x14ac:dyDescent="0.25">
      <c r="A119" s="103" t="s">
        <v>177</v>
      </c>
      <c r="B119" s="140"/>
      <c r="C119" s="140"/>
      <c r="D119" s="171"/>
      <c r="E119" s="172"/>
      <c r="F119" s="175"/>
      <c r="G119" s="177"/>
      <c r="H119" s="177"/>
      <c r="I119" s="184"/>
    </row>
    <row r="120" spans="1:9" x14ac:dyDescent="0.25">
      <c r="A120" s="103" t="s">
        <v>178</v>
      </c>
      <c r="B120" s="140"/>
      <c r="C120" s="140"/>
      <c r="D120" s="171"/>
      <c r="E120" s="172"/>
      <c r="F120" s="175"/>
      <c r="G120" s="177"/>
      <c r="H120" s="177"/>
      <c r="I120" s="184"/>
    </row>
    <row r="121" spans="1:9" x14ac:dyDescent="0.25">
      <c r="A121" s="103" t="s">
        <v>179</v>
      </c>
      <c r="B121" s="140"/>
      <c r="C121" s="140"/>
      <c r="D121" s="171"/>
      <c r="E121" s="172"/>
      <c r="F121" s="175"/>
      <c r="G121" s="177"/>
      <c r="H121" s="177"/>
      <c r="I121" s="184"/>
    </row>
    <row r="122" spans="1:9" x14ac:dyDescent="0.25">
      <c r="A122" s="103" t="s">
        <v>180</v>
      </c>
      <c r="B122" s="140"/>
      <c r="C122" s="140"/>
      <c r="D122" s="171"/>
      <c r="E122" s="172"/>
      <c r="F122" s="175"/>
      <c r="G122" s="177"/>
      <c r="H122" s="177"/>
      <c r="I122" s="184"/>
    </row>
    <row r="123" spans="1:9" x14ac:dyDescent="0.25">
      <c r="A123" s="103" t="s">
        <v>181</v>
      </c>
      <c r="B123" s="140"/>
      <c r="C123" s="140"/>
      <c r="D123" s="171"/>
      <c r="E123" s="172"/>
      <c r="F123" s="175"/>
      <c r="G123" s="177"/>
      <c r="H123" s="177"/>
      <c r="I123" s="184"/>
    </row>
    <row r="124" spans="1:9" x14ac:dyDescent="0.25">
      <c r="A124" s="103" t="s">
        <v>182</v>
      </c>
      <c r="B124" s="140"/>
      <c r="C124" s="140"/>
      <c r="D124" s="171"/>
      <c r="E124" s="172"/>
      <c r="F124" s="175"/>
      <c r="G124" s="177"/>
      <c r="H124" s="177"/>
      <c r="I124" s="184"/>
    </row>
    <row r="125" spans="1:9" x14ac:dyDescent="0.25">
      <c r="A125" s="103" t="s">
        <v>183</v>
      </c>
      <c r="B125" s="140"/>
      <c r="C125" s="140"/>
      <c r="D125" s="171"/>
      <c r="E125" s="172"/>
      <c r="F125" s="175"/>
      <c r="G125" s="177"/>
      <c r="H125" s="177"/>
      <c r="I125" s="184"/>
    </row>
    <row r="126" spans="1:9" x14ac:dyDescent="0.25">
      <c r="A126" s="103" t="s">
        <v>184</v>
      </c>
      <c r="B126" s="140"/>
      <c r="C126" s="140"/>
      <c r="D126" s="171"/>
      <c r="E126" s="172"/>
      <c r="F126" s="175"/>
      <c r="G126" s="177"/>
      <c r="H126" s="177"/>
      <c r="I126" s="184"/>
    </row>
    <row r="127" spans="1:9" x14ac:dyDescent="0.25">
      <c r="A127" s="103" t="s">
        <v>185</v>
      </c>
      <c r="B127" s="140"/>
      <c r="C127" s="140"/>
      <c r="D127" s="171"/>
      <c r="E127" s="172"/>
      <c r="F127" s="175"/>
      <c r="G127" s="177"/>
      <c r="H127" s="177"/>
      <c r="I127" s="184"/>
    </row>
    <row r="128" spans="1:9" x14ac:dyDescent="0.25">
      <c r="A128" s="103" t="s">
        <v>186</v>
      </c>
      <c r="B128" s="141"/>
      <c r="C128" s="141"/>
      <c r="D128" s="173"/>
      <c r="E128" s="174"/>
      <c r="F128" s="176"/>
      <c r="G128" s="178"/>
      <c r="H128" s="178"/>
      <c r="I128" s="185"/>
    </row>
    <row r="129" spans="1:9" x14ac:dyDescent="0.25">
      <c r="A129" s="103" t="s">
        <v>187</v>
      </c>
      <c r="B129" s="141"/>
      <c r="C129" s="141"/>
      <c r="D129" s="173"/>
      <c r="E129" s="174"/>
      <c r="F129" s="176"/>
      <c r="G129" s="178"/>
      <c r="H129" s="178"/>
      <c r="I129" s="185"/>
    </row>
    <row r="130" spans="1:9" x14ac:dyDescent="0.25">
      <c r="A130" s="103" t="s">
        <v>188</v>
      </c>
      <c r="B130" s="141"/>
      <c r="C130" s="141"/>
      <c r="D130" s="173"/>
      <c r="E130" s="174"/>
      <c r="F130" s="176"/>
      <c r="G130" s="178"/>
      <c r="H130" s="178"/>
      <c r="I130" s="185"/>
    </row>
    <row r="131" spans="1:9" x14ac:dyDescent="0.25">
      <c r="A131" s="103" t="s">
        <v>189</v>
      </c>
      <c r="B131" s="141"/>
      <c r="C131" s="141"/>
      <c r="D131" s="173"/>
      <c r="E131" s="174"/>
      <c r="F131" s="176"/>
      <c r="G131" s="178"/>
      <c r="H131" s="178"/>
      <c r="I131" s="185"/>
    </row>
    <row r="132" spans="1:9" x14ac:dyDescent="0.25">
      <c r="A132" s="103" t="s">
        <v>190</v>
      </c>
      <c r="B132" s="141"/>
      <c r="C132" s="141"/>
      <c r="D132" s="173"/>
      <c r="E132" s="174"/>
      <c r="F132" s="176"/>
      <c r="G132" s="178"/>
      <c r="H132" s="178"/>
      <c r="I132" s="185"/>
    </row>
    <row r="133" spans="1:9" x14ac:dyDescent="0.25">
      <c r="A133" s="103" t="s">
        <v>191</v>
      </c>
      <c r="B133" s="141"/>
      <c r="C133" s="141"/>
      <c r="D133" s="173"/>
      <c r="E133" s="174"/>
      <c r="F133" s="176"/>
      <c r="G133" s="178"/>
      <c r="H133" s="178"/>
      <c r="I133" s="185"/>
    </row>
    <row r="134" spans="1:9" x14ac:dyDescent="0.25">
      <c r="A134" s="103" t="s">
        <v>192</v>
      </c>
      <c r="B134" s="141"/>
      <c r="C134" s="141"/>
      <c r="D134" s="173"/>
      <c r="E134" s="174"/>
      <c r="F134" s="176"/>
      <c r="G134" s="178"/>
      <c r="H134" s="178"/>
      <c r="I134" s="185"/>
    </row>
    <row r="135" spans="1:9" x14ac:dyDescent="0.25">
      <c r="A135" s="103" t="s">
        <v>193</v>
      </c>
      <c r="B135" s="141"/>
      <c r="C135" s="141"/>
      <c r="D135" s="173"/>
      <c r="E135" s="174"/>
      <c r="F135" s="176"/>
      <c r="G135" s="178"/>
      <c r="H135" s="178"/>
      <c r="I135" s="185"/>
    </row>
    <row r="136" spans="1:9" x14ac:dyDescent="0.25">
      <c r="A136" s="103" t="s">
        <v>194</v>
      </c>
      <c r="B136" s="141"/>
      <c r="C136" s="141"/>
      <c r="D136" s="173"/>
      <c r="E136" s="174"/>
      <c r="F136" s="176"/>
      <c r="G136" s="178"/>
      <c r="H136" s="178"/>
      <c r="I136" s="185"/>
    </row>
    <row r="137" spans="1:9" ht="15.75" thickBot="1" x14ac:dyDescent="0.3">
      <c r="A137" s="506"/>
      <c r="B137" s="506"/>
      <c r="C137" s="506"/>
      <c r="D137" s="506"/>
      <c r="E137" s="506"/>
      <c r="F137" s="506"/>
      <c r="G137" s="506"/>
      <c r="H137" s="506"/>
      <c r="I137" s="506"/>
    </row>
    <row r="138" spans="1:9" x14ac:dyDescent="0.25">
      <c r="A138" s="144" t="str">
        <f>N_2!B76</f>
        <v>Kraftwerk 4</v>
      </c>
      <c r="B138" s="145" t="s">
        <v>55</v>
      </c>
      <c r="C138" s="145" t="s">
        <v>56</v>
      </c>
      <c r="D138" s="313" t="s">
        <v>87</v>
      </c>
      <c r="E138" s="314" t="s">
        <v>41</v>
      </c>
      <c r="F138" s="315" t="s">
        <v>94</v>
      </c>
      <c r="G138" s="316" t="s">
        <v>62</v>
      </c>
      <c r="H138" s="316" t="s">
        <v>60</v>
      </c>
      <c r="I138" s="324" t="s">
        <v>3</v>
      </c>
    </row>
    <row r="139" spans="1:9" x14ac:dyDescent="0.25">
      <c r="A139" s="84" t="str">
        <f>N_2!B82</f>
        <v xml:space="preserve">Wiederherstellung der Betriebsbereitschaft </v>
      </c>
      <c r="B139" s="309"/>
      <c r="C139" s="310"/>
      <c r="D139" s="303"/>
      <c r="E139" s="304">
        <f>SUM(E141:E180)</f>
        <v>0</v>
      </c>
      <c r="F139" s="305">
        <f>SUM(F141:F180)</f>
        <v>0</v>
      </c>
      <c r="G139" s="306"/>
      <c r="H139" s="306"/>
      <c r="I139" s="307"/>
    </row>
    <row r="140" spans="1:9" x14ac:dyDescent="0.25">
      <c r="A140" s="74"/>
      <c r="B140" s="311"/>
      <c r="C140" s="312"/>
      <c r="D140" s="303"/>
      <c r="E140" s="303"/>
      <c r="F140" s="305"/>
      <c r="G140" s="306"/>
      <c r="H140" s="306"/>
      <c r="I140" s="307"/>
    </row>
    <row r="141" spans="1:9" x14ac:dyDescent="0.25">
      <c r="A141" s="103" t="s">
        <v>44</v>
      </c>
      <c r="B141" s="140"/>
      <c r="C141" s="140"/>
      <c r="D141" s="171"/>
      <c r="E141" s="172"/>
      <c r="F141" s="175"/>
      <c r="G141" s="177"/>
      <c r="H141" s="177"/>
      <c r="I141" s="184"/>
    </row>
    <row r="142" spans="1:9" x14ac:dyDescent="0.25">
      <c r="A142" s="103" t="s">
        <v>45</v>
      </c>
      <c r="B142" s="140"/>
      <c r="C142" s="140"/>
      <c r="D142" s="171"/>
      <c r="E142" s="172"/>
      <c r="F142" s="175"/>
      <c r="G142" s="177"/>
      <c r="H142" s="177"/>
      <c r="I142" s="184"/>
    </row>
    <row r="143" spans="1:9" x14ac:dyDescent="0.25">
      <c r="A143" s="103" t="s">
        <v>46</v>
      </c>
      <c r="B143" s="140"/>
      <c r="C143" s="140"/>
      <c r="D143" s="171"/>
      <c r="E143" s="172"/>
      <c r="F143" s="175"/>
      <c r="G143" s="177"/>
      <c r="H143" s="177"/>
      <c r="I143" s="184"/>
    </row>
    <row r="144" spans="1:9" x14ac:dyDescent="0.25">
      <c r="A144" s="103" t="s">
        <v>47</v>
      </c>
      <c r="B144" s="140"/>
      <c r="C144" s="140"/>
      <c r="D144" s="171"/>
      <c r="E144" s="172"/>
      <c r="F144" s="175"/>
      <c r="G144" s="177"/>
      <c r="H144" s="177"/>
      <c r="I144" s="184"/>
    </row>
    <row r="145" spans="1:9" x14ac:dyDescent="0.25">
      <c r="A145" s="103" t="s">
        <v>48</v>
      </c>
      <c r="B145" s="140"/>
      <c r="C145" s="140"/>
      <c r="D145" s="171"/>
      <c r="E145" s="172"/>
      <c r="F145" s="175"/>
      <c r="G145" s="177"/>
      <c r="H145" s="177"/>
      <c r="I145" s="184"/>
    </row>
    <row r="146" spans="1:9" x14ac:dyDescent="0.25">
      <c r="A146" s="103" t="s">
        <v>49</v>
      </c>
      <c r="B146" s="140"/>
      <c r="C146" s="140"/>
      <c r="D146" s="171"/>
      <c r="E146" s="172"/>
      <c r="F146" s="175"/>
      <c r="G146" s="177"/>
      <c r="H146" s="177"/>
      <c r="I146" s="184"/>
    </row>
    <row r="147" spans="1:9" x14ac:dyDescent="0.25">
      <c r="A147" s="103" t="s">
        <v>50</v>
      </c>
      <c r="B147" s="140"/>
      <c r="C147" s="140"/>
      <c r="D147" s="171"/>
      <c r="E147" s="172"/>
      <c r="F147" s="175"/>
      <c r="G147" s="177"/>
      <c r="H147" s="177"/>
      <c r="I147" s="184"/>
    </row>
    <row r="148" spans="1:9" x14ac:dyDescent="0.25">
      <c r="A148" s="103" t="s">
        <v>51</v>
      </c>
      <c r="B148" s="140"/>
      <c r="C148" s="140"/>
      <c r="D148" s="171"/>
      <c r="E148" s="172"/>
      <c r="F148" s="175"/>
      <c r="G148" s="177"/>
      <c r="H148" s="177"/>
      <c r="I148" s="184"/>
    </row>
    <row r="149" spans="1:9" x14ac:dyDescent="0.25">
      <c r="A149" s="103" t="s">
        <v>52</v>
      </c>
      <c r="B149" s="140"/>
      <c r="C149" s="140"/>
      <c r="D149" s="171"/>
      <c r="E149" s="172"/>
      <c r="F149" s="175"/>
      <c r="G149" s="177"/>
      <c r="H149" s="177"/>
      <c r="I149" s="184"/>
    </row>
    <row r="150" spans="1:9" x14ac:dyDescent="0.25">
      <c r="A150" s="103" t="s">
        <v>53</v>
      </c>
      <c r="B150" s="140"/>
      <c r="C150" s="140"/>
      <c r="D150" s="171"/>
      <c r="E150" s="172"/>
      <c r="F150" s="175"/>
      <c r="G150" s="177"/>
      <c r="H150" s="177"/>
      <c r="I150" s="184"/>
    </row>
    <row r="151" spans="1:9" x14ac:dyDescent="0.25">
      <c r="A151" s="103" t="s">
        <v>163</v>
      </c>
      <c r="B151" s="140"/>
      <c r="C151" s="140"/>
      <c r="D151" s="171"/>
      <c r="E151" s="172"/>
      <c r="F151" s="175"/>
      <c r="G151" s="177"/>
      <c r="H151" s="177"/>
      <c r="I151" s="184"/>
    </row>
    <row r="152" spans="1:9" x14ac:dyDescent="0.25">
      <c r="A152" s="103" t="s">
        <v>164</v>
      </c>
      <c r="B152" s="140"/>
      <c r="C152" s="140"/>
      <c r="D152" s="171"/>
      <c r="E152" s="172"/>
      <c r="F152" s="175"/>
      <c r="G152" s="177"/>
      <c r="H152" s="177"/>
      <c r="I152" s="184"/>
    </row>
    <row r="153" spans="1:9" x14ac:dyDescent="0.25">
      <c r="A153" s="103" t="s">
        <v>165</v>
      </c>
      <c r="B153" s="140"/>
      <c r="C153" s="140"/>
      <c r="D153" s="171"/>
      <c r="E153" s="172"/>
      <c r="F153" s="175"/>
      <c r="G153" s="177"/>
      <c r="H153" s="177"/>
      <c r="I153" s="184"/>
    </row>
    <row r="154" spans="1:9" x14ac:dyDescent="0.25">
      <c r="A154" s="103" t="s">
        <v>166</v>
      </c>
      <c r="B154" s="140"/>
      <c r="C154" s="140"/>
      <c r="D154" s="171"/>
      <c r="E154" s="172"/>
      <c r="F154" s="175"/>
      <c r="G154" s="177"/>
      <c r="H154" s="177"/>
      <c r="I154" s="184"/>
    </row>
    <row r="155" spans="1:9" x14ac:dyDescent="0.25">
      <c r="A155" s="103" t="s">
        <v>167</v>
      </c>
      <c r="B155" s="140"/>
      <c r="C155" s="140"/>
      <c r="D155" s="171"/>
      <c r="E155" s="172"/>
      <c r="F155" s="175"/>
      <c r="G155" s="177"/>
      <c r="H155" s="177"/>
      <c r="I155" s="184"/>
    </row>
    <row r="156" spans="1:9" x14ac:dyDescent="0.25">
      <c r="A156" s="103" t="s">
        <v>168</v>
      </c>
      <c r="B156" s="140"/>
      <c r="C156" s="140"/>
      <c r="D156" s="171"/>
      <c r="E156" s="172"/>
      <c r="F156" s="175"/>
      <c r="G156" s="177"/>
      <c r="H156" s="177"/>
      <c r="I156" s="184"/>
    </row>
    <row r="157" spans="1:9" x14ac:dyDescent="0.25">
      <c r="A157" s="103" t="s">
        <v>169</v>
      </c>
      <c r="B157" s="140"/>
      <c r="C157" s="140"/>
      <c r="D157" s="171"/>
      <c r="E157" s="172"/>
      <c r="F157" s="175"/>
      <c r="G157" s="177"/>
      <c r="H157" s="177"/>
      <c r="I157" s="184"/>
    </row>
    <row r="158" spans="1:9" x14ac:dyDescent="0.25">
      <c r="A158" s="103" t="s">
        <v>170</v>
      </c>
      <c r="B158" s="140"/>
      <c r="C158" s="140"/>
      <c r="D158" s="171"/>
      <c r="E158" s="172"/>
      <c r="F158" s="175"/>
      <c r="G158" s="177"/>
      <c r="H158" s="177"/>
      <c r="I158" s="184"/>
    </row>
    <row r="159" spans="1:9" x14ac:dyDescent="0.25">
      <c r="A159" s="103" t="s">
        <v>171</v>
      </c>
      <c r="B159" s="140"/>
      <c r="C159" s="140"/>
      <c r="D159" s="171"/>
      <c r="E159" s="172"/>
      <c r="F159" s="175"/>
      <c r="G159" s="177"/>
      <c r="H159" s="177"/>
      <c r="I159" s="184"/>
    </row>
    <row r="160" spans="1:9" x14ac:dyDescent="0.25">
      <c r="A160" s="103" t="s">
        <v>172</v>
      </c>
      <c r="B160" s="140"/>
      <c r="C160" s="140"/>
      <c r="D160" s="171"/>
      <c r="E160" s="172"/>
      <c r="F160" s="175"/>
      <c r="G160" s="177"/>
      <c r="H160" s="177"/>
      <c r="I160" s="184"/>
    </row>
    <row r="161" spans="1:9" x14ac:dyDescent="0.25">
      <c r="A161" s="103" t="s">
        <v>175</v>
      </c>
      <c r="B161" s="140"/>
      <c r="C161" s="140"/>
      <c r="D161" s="171"/>
      <c r="E161" s="172"/>
      <c r="F161" s="175"/>
      <c r="G161" s="177"/>
      <c r="H161" s="177"/>
      <c r="I161" s="184"/>
    </row>
    <row r="162" spans="1:9" x14ac:dyDescent="0.25">
      <c r="A162" s="103" t="s">
        <v>176</v>
      </c>
      <c r="B162" s="140"/>
      <c r="C162" s="140"/>
      <c r="D162" s="171"/>
      <c r="E162" s="172"/>
      <c r="F162" s="175"/>
      <c r="G162" s="177"/>
      <c r="H162" s="177"/>
      <c r="I162" s="184"/>
    </row>
    <row r="163" spans="1:9" s="506" customFormat="1" x14ac:dyDescent="0.25">
      <c r="A163" s="103" t="s">
        <v>177</v>
      </c>
      <c r="B163" s="140"/>
      <c r="C163" s="140"/>
      <c r="D163" s="171"/>
      <c r="E163" s="172"/>
      <c r="F163" s="175"/>
      <c r="G163" s="177"/>
      <c r="H163" s="177"/>
      <c r="I163" s="184"/>
    </row>
    <row r="164" spans="1:9" x14ac:dyDescent="0.25">
      <c r="A164" s="103" t="s">
        <v>178</v>
      </c>
      <c r="B164" s="140"/>
      <c r="C164" s="140"/>
      <c r="D164" s="171"/>
      <c r="E164" s="172"/>
      <c r="F164" s="175"/>
      <c r="G164" s="177"/>
      <c r="H164" s="177"/>
      <c r="I164" s="184"/>
    </row>
    <row r="165" spans="1:9" x14ac:dyDescent="0.25">
      <c r="A165" s="103" t="s">
        <v>179</v>
      </c>
      <c r="B165" s="140"/>
      <c r="C165" s="140"/>
      <c r="D165" s="171"/>
      <c r="E165" s="172"/>
      <c r="F165" s="175"/>
      <c r="G165" s="177"/>
      <c r="H165" s="177"/>
      <c r="I165" s="184"/>
    </row>
    <row r="166" spans="1:9" x14ac:dyDescent="0.25">
      <c r="A166" s="103" t="s">
        <v>180</v>
      </c>
      <c r="B166" s="140"/>
      <c r="C166" s="140"/>
      <c r="D166" s="171"/>
      <c r="E166" s="172"/>
      <c r="F166" s="175"/>
      <c r="G166" s="177"/>
      <c r="H166" s="177"/>
      <c r="I166" s="184"/>
    </row>
    <row r="167" spans="1:9" x14ac:dyDescent="0.25">
      <c r="A167" s="103" t="s">
        <v>181</v>
      </c>
      <c r="B167" s="140"/>
      <c r="C167" s="140"/>
      <c r="D167" s="171"/>
      <c r="E167" s="172"/>
      <c r="F167" s="175"/>
      <c r="G167" s="177"/>
      <c r="H167" s="177"/>
      <c r="I167" s="184"/>
    </row>
    <row r="168" spans="1:9" x14ac:dyDescent="0.25">
      <c r="A168" s="103" t="s">
        <v>182</v>
      </c>
      <c r="B168" s="140"/>
      <c r="C168" s="140"/>
      <c r="D168" s="171"/>
      <c r="E168" s="172"/>
      <c r="F168" s="175"/>
      <c r="G168" s="177"/>
      <c r="H168" s="177"/>
      <c r="I168" s="184"/>
    </row>
    <row r="169" spans="1:9" x14ac:dyDescent="0.25">
      <c r="A169" s="103" t="s">
        <v>183</v>
      </c>
      <c r="B169" s="140"/>
      <c r="C169" s="140"/>
      <c r="D169" s="171"/>
      <c r="E169" s="172"/>
      <c r="F169" s="175"/>
      <c r="G169" s="177"/>
      <c r="H169" s="177"/>
      <c r="I169" s="184"/>
    </row>
    <row r="170" spans="1:9" x14ac:dyDescent="0.25">
      <c r="A170" s="103" t="s">
        <v>184</v>
      </c>
      <c r="B170" s="140"/>
      <c r="C170" s="140"/>
      <c r="D170" s="171"/>
      <c r="E170" s="172"/>
      <c r="F170" s="175"/>
      <c r="G170" s="177"/>
      <c r="H170" s="177"/>
      <c r="I170" s="184"/>
    </row>
    <row r="171" spans="1:9" x14ac:dyDescent="0.25">
      <c r="A171" s="103" t="s">
        <v>185</v>
      </c>
      <c r="B171" s="140"/>
      <c r="C171" s="140"/>
      <c r="D171" s="171"/>
      <c r="E171" s="172"/>
      <c r="F171" s="175"/>
      <c r="G171" s="177"/>
      <c r="H171" s="177"/>
      <c r="I171" s="184"/>
    </row>
    <row r="172" spans="1:9" x14ac:dyDescent="0.25">
      <c r="A172" s="103" t="s">
        <v>186</v>
      </c>
      <c r="B172" s="140"/>
      <c r="C172" s="140"/>
      <c r="D172" s="171"/>
      <c r="E172" s="172"/>
      <c r="F172" s="175"/>
      <c r="G172" s="177"/>
      <c r="H172" s="177"/>
      <c r="I172" s="184"/>
    </row>
    <row r="173" spans="1:9" x14ac:dyDescent="0.25">
      <c r="A173" s="103" t="s">
        <v>187</v>
      </c>
      <c r="B173" s="140"/>
      <c r="C173" s="140"/>
      <c r="D173" s="171"/>
      <c r="E173" s="172"/>
      <c r="F173" s="175"/>
      <c r="G173" s="177"/>
      <c r="H173" s="177"/>
      <c r="I173" s="184"/>
    </row>
    <row r="174" spans="1:9" x14ac:dyDescent="0.25">
      <c r="A174" s="103" t="s">
        <v>188</v>
      </c>
      <c r="B174" s="140"/>
      <c r="C174" s="140"/>
      <c r="D174" s="171"/>
      <c r="E174" s="172"/>
      <c r="F174" s="175"/>
      <c r="G174" s="177"/>
      <c r="H174" s="177"/>
      <c r="I174" s="184"/>
    </row>
    <row r="175" spans="1:9" x14ac:dyDescent="0.25">
      <c r="A175" s="103" t="s">
        <v>189</v>
      </c>
      <c r="B175" s="140"/>
      <c r="C175" s="140"/>
      <c r="D175" s="171"/>
      <c r="E175" s="172"/>
      <c r="F175" s="175"/>
      <c r="G175" s="177"/>
      <c r="H175" s="177"/>
      <c r="I175" s="184"/>
    </row>
    <row r="176" spans="1:9" x14ac:dyDescent="0.25">
      <c r="A176" s="103" t="s">
        <v>190</v>
      </c>
      <c r="B176" s="140"/>
      <c r="C176" s="140"/>
      <c r="D176" s="171"/>
      <c r="E176" s="172"/>
      <c r="F176" s="175"/>
      <c r="G176" s="177"/>
      <c r="H176" s="177"/>
      <c r="I176" s="184"/>
    </row>
    <row r="177" spans="1:9" x14ac:dyDescent="0.25">
      <c r="A177" s="103" t="s">
        <v>191</v>
      </c>
      <c r="B177" s="140"/>
      <c r="C177" s="140"/>
      <c r="D177" s="171"/>
      <c r="E177" s="172"/>
      <c r="F177" s="175"/>
      <c r="G177" s="177"/>
      <c r="H177" s="177"/>
      <c r="I177" s="184"/>
    </row>
    <row r="178" spans="1:9" x14ac:dyDescent="0.25">
      <c r="A178" s="103" t="s">
        <v>192</v>
      </c>
      <c r="B178" s="140"/>
      <c r="C178" s="140"/>
      <c r="D178" s="171"/>
      <c r="E178" s="172"/>
      <c r="F178" s="175"/>
      <c r="G178" s="177"/>
      <c r="H178" s="177"/>
      <c r="I178" s="184"/>
    </row>
    <row r="179" spans="1:9" x14ac:dyDescent="0.25">
      <c r="A179" s="103" t="s">
        <v>193</v>
      </c>
      <c r="B179" s="140"/>
      <c r="C179" s="140"/>
      <c r="D179" s="171"/>
      <c r="E179" s="172"/>
      <c r="F179" s="175"/>
      <c r="G179" s="177"/>
      <c r="H179" s="177"/>
      <c r="I179" s="184"/>
    </row>
    <row r="180" spans="1:9" x14ac:dyDescent="0.25">
      <c r="A180" s="103" t="s">
        <v>194</v>
      </c>
      <c r="B180" s="141"/>
      <c r="C180" s="141"/>
      <c r="D180" s="173"/>
      <c r="E180" s="174"/>
      <c r="F180" s="176"/>
      <c r="G180" s="178"/>
      <c r="H180" s="178"/>
      <c r="I180" s="185"/>
    </row>
    <row r="181" spans="1:9" ht="15.75" thickBot="1" x14ac:dyDescent="0.3">
      <c r="A181" s="506"/>
      <c r="B181" s="506"/>
      <c r="C181" s="506"/>
      <c r="D181" s="506"/>
      <c r="E181" s="506"/>
      <c r="F181" s="506"/>
      <c r="G181" s="506"/>
      <c r="H181" s="506"/>
      <c r="I181" s="506"/>
    </row>
    <row r="182" spans="1:9" x14ac:dyDescent="0.25">
      <c r="A182" s="144" t="str">
        <f>N_2!B94</f>
        <v>Kraftwerk 5</v>
      </c>
      <c r="B182" s="145" t="s">
        <v>55</v>
      </c>
      <c r="C182" s="145" t="s">
        <v>56</v>
      </c>
      <c r="D182" s="313" t="s">
        <v>87</v>
      </c>
      <c r="E182" s="314" t="s">
        <v>41</v>
      </c>
      <c r="F182" s="315" t="s">
        <v>94</v>
      </c>
      <c r="G182" s="316" t="s">
        <v>62</v>
      </c>
      <c r="H182" s="316" t="s">
        <v>60</v>
      </c>
      <c r="I182" s="317" t="s">
        <v>3</v>
      </c>
    </row>
    <row r="183" spans="1:9" s="506" customFormat="1" x14ac:dyDescent="0.25">
      <c r="A183" s="84" t="str">
        <f>N_2!B100</f>
        <v xml:space="preserve">Wiederherstellung der Betriebsbereitschaft </v>
      </c>
      <c r="B183" s="309"/>
      <c r="C183" s="310"/>
      <c r="D183" s="322"/>
      <c r="E183" s="304">
        <f>SUM(E185:E224)</f>
        <v>0</v>
      </c>
      <c r="F183" s="305">
        <f>SUM(F185:F224)</f>
        <v>0</v>
      </c>
      <c r="G183" s="306"/>
      <c r="H183" s="306"/>
      <c r="I183" s="323"/>
    </row>
    <row r="184" spans="1:9" x14ac:dyDescent="0.25">
      <c r="A184" s="74"/>
      <c r="B184" s="311"/>
      <c r="C184" s="312"/>
      <c r="D184" s="322"/>
      <c r="E184" s="303"/>
      <c r="F184" s="305"/>
      <c r="G184" s="306"/>
      <c r="H184" s="306"/>
      <c r="I184" s="323"/>
    </row>
    <row r="185" spans="1:9" x14ac:dyDescent="0.25">
      <c r="A185" s="103" t="s">
        <v>44</v>
      </c>
      <c r="B185" s="140"/>
      <c r="C185" s="140"/>
      <c r="D185" s="318"/>
      <c r="E185" s="172"/>
      <c r="F185" s="175"/>
      <c r="G185" s="177"/>
      <c r="H185" s="177"/>
      <c r="I185" s="319"/>
    </row>
    <row r="186" spans="1:9" x14ac:dyDescent="0.25">
      <c r="A186" s="103" t="s">
        <v>45</v>
      </c>
      <c r="B186" s="140"/>
      <c r="C186" s="140"/>
      <c r="D186" s="318"/>
      <c r="E186" s="172"/>
      <c r="F186" s="175"/>
      <c r="G186" s="177"/>
      <c r="H186" s="177"/>
      <c r="I186" s="319"/>
    </row>
    <row r="187" spans="1:9" x14ac:dyDescent="0.25">
      <c r="A187" s="103" t="s">
        <v>46</v>
      </c>
      <c r="B187" s="140"/>
      <c r="C187" s="140"/>
      <c r="D187" s="318"/>
      <c r="E187" s="172"/>
      <c r="F187" s="175"/>
      <c r="G187" s="177"/>
      <c r="H187" s="177"/>
      <c r="I187" s="319"/>
    </row>
    <row r="188" spans="1:9" x14ac:dyDescent="0.25">
      <c r="A188" s="103" t="s">
        <v>47</v>
      </c>
      <c r="B188" s="140"/>
      <c r="C188" s="140"/>
      <c r="D188" s="318"/>
      <c r="E188" s="172"/>
      <c r="F188" s="175"/>
      <c r="G188" s="177"/>
      <c r="H188" s="177"/>
      <c r="I188" s="319"/>
    </row>
    <row r="189" spans="1:9" x14ac:dyDescent="0.25">
      <c r="A189" s="103" t="s">
        <v>48</v>
      </c>
      <c r="B189" s="140"/>
      <c r="C189" s="140"/>
      <c r="D189" s="318"/>
      <c r="E189" s="172"/>
      <c r="F189" s="175"/>
      <c r="G189" s="177"/>
      <c r="H189" s="177"/>
      <c r="I189" s="319"/>
    </row>
    <row r="190" spans="1:9" x14ac:dyDescent="0.25">
      <c r="A190" s="103" t="s">
        <v>49</v>
      </c>
      <c r="B190" s="140"/>
      <c r="C190" s="140"/>
      <c r="D190" s="318"/>
      <c r="E190" s="172"/>
      <c r="F190" s="175"/>
      <c r="G190" s="177"/>
      <c r="H190" s="177"/>
      <c r="I190" s="319"/>
    </row>
    <row r="191" spans="1:9" x14ac:dyDescent="0.25">
      <c r="A191" s="103" t="s">
        <v>50</v>
      </c>
      <c r="B191" s="140"/>
      <c r="C191" s="140"/>
      <c r="D191" s="318"/>
      <c r="E191" s="172"/>
      <c r="F191" s="175"/>
      <c r="G191" s="177"/>
      <c r="H191" s="177"/>
      <c r="I191" s="319"/>
    </row>
    <row r="192" spans="1:9" x14ac:dyDescent="0.25">
      <c r="A192" s="103" t="s">
        <v>51</v>
      </c>
      <c r="B192" s="140"/>
      <c r="C192" s="140"/>
      <c r="D192" s="318"/>
      <c r="E192" s="172"/>
      <c r="F192" s="175"/>
      <c r="G192" s="177"/>
      <c r="H192" s="177"/>
      <c r="I192" s="319"/>
    </row>
    <row r="193" spans="1:9" x14ac:dyDescent="0.25">
      <c r="A193" s="103" t="s">
        <v>52</v>
      </c>
      <c r="B193" s="140"/>
      <c r="C193" s="140"/>
      <c r="D193" s="318"/>
      <c r="E193" s="172"/>
      <c r="F193" s="175"/>
      <c r="G193" s="177"/>
      <c r="H193" s="177"/>
      <c r="I193" s="319"/>
    </row>
    <row r="194" spans="1:9" x14ac:dyDescent="0.25">
      <c r="A194" s="103" t="s">
        <v>53</v>
      </c>
      <c r="B194" s="140"/>
      <c r="C194" s="140"/>
      <c r="D194" s="318"/>
      <c r="E194" s="172"/>
      <c r="F194" s="175"/>
      <c r="G194" s="177"/>
      <c r="H194" s="177"/>
      <c r="I194" s="319"/>
    </row>
    <row r="195" spans="1:9" x14ac:dyDescent="0.25">
      <c r="A195" s="103" t="s">
        <v>163</v>
      </c>
      <c r="B195" s="140"/>
      <c r="C195" s="140"/>
      <c r="D195" s="318"/>
      <c r="E195" s="172"/>
      <c r="F195" s="175"/>
      <c r="G195" s="177"/>
      <c r="H195" s="177"/>
      <c r="I195" s="319"/>
    </row>
    <row r="196" spans="1:9" x14ac:dyDescent="0.25">
      <c r="A196" s="103" t="s">
        <v>164</v>
      </c>
      <c r="B196" s="140"/>
      <c r="C196" s="140"/>
      <c r="D196" s="318"/>
      <c r="E196" s="172"/>
      <c r="F196" s="175"/>
      <c r="G196" s="177"/>
      <c r="H196" s="177"/>
      <c r="I196" s="319"/>
    </row>
    <row r="197" spans="1:9" x14ac:dyDescent="0.25">
      <c r="A197" s="103" t="s">
        <v>165</v>
      </c>
      <c r="B197" s="140"/>
      <c r="C197" s="140"/>
      <c r="D197" s="318"/>
      <c r="E197" s="172"/>
      <c r="F197" s="175"/>
      <c r="G197" s="177"/>
      <c r="H197" s="177"/>
      <c r="I197" s="319"/>
    </row>
    <row r="198" spans="1:9" x14ac:dyDescent="0.25">
      <c r="A198" s="103" t="s">
        <v>166</v>
      </c>
      <c r="B198" s="140"/>
      <c r="C198" s="140"/>
      <c r="D198" s="318"/>
      <c r="E198" s="172"/>
      <c r="F198" s="175"/>
      <c r="G198" s="177"/>
      <c r="H198" s="177"/>
      <c r="I198" s="319"/>
    </row>
    <row r="199" spans="1:9" x14ac:dyDescent="0.25">
      <c r="A199" s="103" t="s">
        <v>167</v>
      </c>
      <c r="B199" s="140"/>
      <c r="C199" s="140"/>
      <c r="D199" s="318"/>
      <c r="E199" s="172"/>
      <c r="F199" s="175"/>
      <c r="G199" s="177"/>
      <c r="H199" s="177"/>
      <c r="I199" s="319"/>
    </row>
    <row r="200" spans="1:9" x14ac:dyDescent="0.25">
      <c r="A200" s="103" t="s">
        <v>168</v>
      </c>
      <c r="B200" s="140"/>
      <c r="C200" s="140"/>
      <c r="D200" s="318"/>
      <c r="E200" s="172"/>
      <c r="F200" s="175"/>
      <c r="G200" s="177"/>
      <c r="H200" s="177"/>
      <c r="I200" s="319"/>
    </row>
    <row r="201" spans="1:9" x14ac:dyDescent="0.25">
      <c r="A201" s="103" t="s">
        <v>169</v>
      </c>
      <c r="B201" s="140"/>
      <c r="C201" s="140"/>
      <c r="D201" s="318"/>
      <c r="E201" s="172"/>
      <c r="F201" s="175"/>
      <c r="G201" s="177"/>
      <c r="H201" s="177"/>
      <c r="I201" s="319"/>
    </row>
    <row r="202" spans="1:9" x14ac:dyDescent="0.25">
      <c r="A202" s="103" t="s">
        <v>170</v>
      </c>
      <c r="B202" s="140"/>
      <c r="C202" s="140"/>
      <c r="D202" s="318"/>
      <c r="E202" s="172"/>
      <c r="F202" s="175"/>
      <c r="G202" s="177"/>
      <c r="H202" s="177"/>
      <c r="I202" s="319"/>
    </row>
    <row r="203" spans="1:9" x14ac:dyDescent="0.25">
      <c r="A203" s="103" t="s">
        <v>171</v>
      </c>
      <c r="B203" s="140"/>
      <c r="C203" s="140"/>
      <c r="D203" s="318"/>
      <c r="E203" s="172"/>
      <c r="F203" s="175"/>
      <c r="G203" s="177"/>
      <c r="H203" s="177"/>
      <c r="I203" s="319"/>
    </row>
    <row r="204" spans="1:9" x14ac:dyDescent="0.25">
      <c r="A204" s="103" t="s">
        <v>172</v>
      </c>
      <c r="B204" s="140"/>
      <c r="C204" s="140"/>
      <c r="D204" s="318"/>
      <c r="E204" s="172"/>
      <c r="F204" s="175"/>
      <c r="G204" s="177"/>
      <c r="H204" s="177"/>
      <c r="I204" s="319"/>
    </row>
    <row r="205" spans="1:9" x14ac:dyDescent="0.25">
      <c r="A205" s="103" t="s">
        <v>175</v>
      </c>
      <c r="B205" s="140"/>
      <c r="C205" s="140"/>
      <c r="D205" s="318"/>
      <c r="E205" s="172"/>
      <c r="F205" s="175"/>
      <c r="G205" s="177"/>
      <c r="H205" s="177"/>
      <c r="I205" s="319"/>
    </row>
    <row r="206" spans="1:9" x14ac:dyDescent="0.25">
      <c r="A206" s="103" t="s">
        <v>176</v>
      </c>
      <c r="B206" s="140"/>
      <c r="C206" s="140"/>
      <c r="D206" s="318"/>
      <c r="E206" s="172"/>
      <c r="F206" s="175"/>
      <c r="G206" s="177"/>
      <c r="H206" s="177"/>
      <c r="I206" s="319"/>
    </row>
    <row r="207" spans="1:9" x14ac:dyDescent="0.25">
      <c r="A207" s="103" t="s">
        <v>177</v>
      </c>
      <c r="B207" s="140"/>
      <c r="C207" s="140"/>
      <c r="D207" s="318"/>
      <c r="E207" s="172"/>
      <c r="F207" s="175"/>
      <c r="G207" s="177"/>
      <c r="H207" s="177"/>
      <c r="I207" s="319"/>
    </row>
    <row r="208" spans="1:9" x14ac:dyDescent="0.25">
      <c r="A208" s="103" t="s">
        <v>178</v>
      </c>
      <c r="B208" s="140"/>
      <c r="C208" s="140"/>
      <c r="D208" s="318"/>
      <c r="E208" s="172"/>
      <c r="F208" s="175"/>
      <c r="G208" s="177"/>
      <c r="H208" s="177"/>
      <c r="I208" s="319"/>
    </row>
    <row r="209" spans="1:9" x14ac:dyDescent="0.25">
      <c r="A209" s="103" t="s">
        <v>179</v>
      </c>
      <c r="B209" s="140"/>
      <c r="C209" s="140"/>
      <c r="D209" s="318"/>
      <c r="E209" s="172"/>
      <c r="F209" s="175"/>
      <c r="G209" s="177"/>
      <c r="H209" s="177"/>
      <c r="I209" s="319"/>
    </row>
    <row r="210" spans="1:9" x14ac:dyDescent="0.25">
      <c r="A210" s="103" t="s">
        <v>180</v>
      </c>
      <c r="B210" s="140"/>
      <c r="C210" s="140"/>
      <c r="D210" s="318"/>
      <c r="E210" s="172"/>
      <c r="F210" s="175"/>
      <c r="G210" s="177"/>
      <c r="H210" s="177"/>
      <c r="I210" s="319"/>
    </row>
    <row r="211" spans="1:9" x14ac:dyDescent="0.25">
      <c r="A211" s="103" t="s">
        <v>181</v>
      </c>
      <c r="B211" s="140"/>
      <c r="C211" s="140"/>
      <c r="D211" s="318"/>
      <c r="E211" s="172"/>
      <c r="F211" s="175"/>
      <c r="G211" s="177"/>
      <c r="H211" s="177"/>
      <c r="I211" s="319"/>
    </row>
    <row r="212" spans="1:9" x14ac:dyDescent="0.25">
      <c r="A212" s="103" t="s">
        <v>182</v>
      </c>
      <c r="B212" s="140"/>
      <c r="C212" s="140"/>
      <c r="D212" s="318"/>
      <c r="E212" s="172"/>
      <c r="F212" s="175"/>
      <c r="G212" s="177"/>
      <c r="H212" s="177"/>
      <c r="I212" s="319"/>
    </row>
    <row r="213" spans="1:9" x14ac:dyDescent="0.25">
      <c r="A213" s="103" t="s">
        <v>183</v>
      </c>
      <c r="B213" s="140"/>
      <c r="C213" s="140"/>
      <c r="D213" s="318"/>
      <c r="E213" s="172"/>
      <c r="F213" s="175"/>
      <c r="G213" s="177"/>
      <c r="H213" s="177"/>
      <c r="I213" s="319"/>
    </row>
    <row r="214" spans="1:9" x14ac:dyDescent="0.25">
      <c r="A214" s="103" t="s">
        <v>184</v>
      </c>
      <c r="B214" s="140"/>
      <c r="C214" s="140"/>
      <c r="D214" s="318"/>
      <c r="E214" s="172"/>
      <c r="F214" s="175"/>
      <c r="G214" s="177"/>
      <c r="H214" s="177"/>
      <c r="I214" s="319"/>
    </row>
    <row r="215" spans="1:9" x14ac:dyDescent="0.25">
      <c r="A215" s="103" t="s">
        <v>185</v>
      </c>
      <c r="B215" s="140"/>
      <c r="C215" s="140"/>
      <c r="D215" s="318"/>
      <c r="E215" s="172"/>
      <c r="F215" s="175"/>
      <c r="G215" s="177"/>
      <c r="H215" s="177"/>
      <c r="I215" s="319"/>
    </row>
    <row r="216" spans="1:9" x14ac:dyDescent="0.25">
      <c r="A216" s="103" t="s">
        <v>186</v>
      </c>
      <c r="B216" s="140"/>
      <c r="C216" s="140"/>
      <c r="D216" s="318"/>
      <c r="E216" s="172"/>
      <c r="F216" s="175"/>
      <c r="G216" s="177"/>
      <c r="H216" s="177"/>
      <c r="I216" s="319"/>
    </row>
    <row r="217" spans="1:9" x14ac:dyDescent="0.25">
      <c r="A217" s="103" t="s">
        <v>187</v>
      </c>
      <c r="B217" s="140"/>
      <c r="C217" s="140"/>
      <c r="D217" s="318"/>
      <c r="E217" s="172"/>
      <c r="F217" s="175"/>
      <c r="G217" s="177"/>
      <c r="H217" s="177"/>
      <c r="I217" s="319"/>
    </row>
    <row r="218" spans="1:9" x14ac:dyDescent="0.25">
      <c r="A218" s="103" t="s">
        <v>188</v>
      </c>
      <c r="B218" s="140"/>
      <c r="C218" s="140"/>
      <c r="D218" s="318"/>
      <c r="E218" s="172"/>
      <c r="F218" s="175"/>
      <c r="G218" s="177"/>
      <c r="H218" s="177"/>
      <c r="I218" s="319"/>
    </row>
    <row r="219" spans="1:9" x14ac:dyDescent="0.25">
      <c r="A219" s="103" t="s">
        <v>189</v>
      </c>
      <c r="B219" s="140"/>
      <c r="C219" s="140"/>
      <c r="D219" s="318"/>
      <c r="E219" s="172"/>
      <c r="F219" s="175"/>
      <c r="G219" s="177"/>
      <c r="H219" s="177"/>
      <c r="I219" s="319"/>
    </row>
    <row r="220" spans="1:9" x14ac:dyDescent="0.25">
      <c r="A220" s="103" t="s">
        <v>190</v>
      </c>
      <c r="B220" s="140"/>
      <c r="C220" s="140"/>
      <c r="D220" s="318"/>
      <c r="E220" s="172"/>
      <c r="F220" s="175"/>
      <c r="G220" s="177"/>
      <c r="H220" s="177"/>
      <c r="I220" s="319"/>
    </row>
    <row r="221" spans="1:9" x14ac:dyDescent="0.25">
      <c r="A221" s="103" t="s">
        <v>191</v>
      </c>
      <c r="B221" s="140"/>
      <c r="C221" s="140"/>
      <c r="D221" s="318"/>
      <c r="E221" s="172"/>
      <c r="F221" s="175"/>
      <c r="G221" s="177"/>
      <c r="H221" s="177"/>
      <c r="I221" s="319"/>
    </row>
    <row r="222" spans="1:9" x14ac:dyDescent="0.25">
      <c r="A222" s="103" t="s">
        <v>192</v>
      </c>
      <c r="B222" s="141"/>
      <c r="C222" s="141"/>
      <c r="D222" s="320"/>
      <c r="E222" s="174"/>
      <c r="F222" s="176"/>
      <c r="G222" s="178"/>
      <c r="H222" s="178"/>
      <c r="I222" s="321"/>
    </row>
    <row r="223" spans="1:9" x14ac:dyDescent="0.25">
      <c r="A223" s="103" t="s">
        <v>193</v>
      </c>
      <c r="B223" s="140"/>
      <c r="C223" s="140"/>
      <c r="D223" s="318"/>
      <c r="E223" s="172"/>
      <c r="F223" s="175"/>
      <c r="G223" s="177"/>
      <c r="H223" s="177"/>
      <c r="I223" s="319"/>
    </row>
    <row r="224" spans="1:9" x14ac:dyDescent="0.25">
      <c r="A224" s="103" t="s">
        <v>194</v>
      </c>
      <c r="B224" s="140"/>
      <c r="C224" s="140"/>
      <c r="D224" s="318"/>
      <c r="E224" s="172"/>
      <c r="F224" s="175"/>
      <c r="G224" s="177"/>
      <c r="H224" s="177"/>
      <c r="I224" s="319"/>
    </row>
    <row r="225" spans="1:9" x14ac:dyDescent="0.25">
      <c r="A225" s="506"/>
      <c r="B225" s="506"/>
      <c r="C225" s="506"/>
      <c r="D225" s="506"/>
      <c r="E225" s="506"/>
      <c r="F225" s="506"/>
      <c r="G225" s="506"/>
      <c r="H225" s="506"/>
      <c r="I225" s="506"/>
    </row>
    <row r="226" spans="1:9" x14ac:dyDescent="0.25">
      <c r="A226" s="119" t="str">
        <f>N_2!B112</f>
        <v>Kraftwerk 6</v>
      </c>
      <c r="B226" s="119" t="s">
        <v>55</v>
      </c>
      <c r="C226" s="119" t="s">
        <v>56</v>
      </c>
      <c r="D226" s="179" t="s">
        <v>87</v>
      </c>
      <c r="E226" s="180" t="s">
        <v>41</v>
      </c>
      <c r="F226" s="181" t="s">
        <v>94</v>
      </c>
      <c r="G226" s="182" t="s">
        <v>62</v>
      </c>
      <c r="H226" s="182" t="s">
        <v>60</v>
      </c>
      <c r="I226" s="183" t="s">
        <v>3</v>
      </c>
    </row>
    <row r="227" spans="1:9" x14ac:dyDescent="0.25">
      <c r="A227" s="84" t="str">
        <f>N_2!B118</f>
        <v xml:space="preserve">Wiederherstellung der Betriebsbereitschaft </v>
      </c>
      <c r="B227" s="309"/>
      <c r="C227" s="310"/>
      <c r="D227" s="303"/>
      <c r="E227" s="304">
        <f>SUM(E229:E268)</f>
        <v>0</v>
      </c>
      <c r="F227" s="305">
        <f>SUM(F229:F268)</f>
        <v>0</v>
      </c>
      <c r="G227" s="306"/>
      <c r="H227" s="306"/>
      <c r="I227" s="307"/>
    </row>
    <row r="228" spans="1:9" x14ac:dyDescent="0.25">
      <c r="A228" s="74"/>
      <c r="B228" s="311"/>
      <c r="C228" s="312"/>
      <c r="D228" s="303"/>
      <c r="E228" s="303"/>
      <c r="F228" s="305"/>
      <c r="G228" s="306"/>
      <c r="H228" s="306"/>
      <c r="I228" s="307"/>
    </row>
    <row r="229" spans="1:9" x14ac:dyDescent="0.25">
      <c r="A229" s="103" t="s">
        <v>44</v>
      </c>
      <c r="B229" s="140"/>
      <c r="C229" s="140"/>
      <c r="D229" s="171"/>
      <c r="E229" s="172"/>
      <c r="F229" s="175"/>
      <c r="G229" s="177"/>
      <c r="H229" s="177"/>
      <c r="I229" s="184"/>
    </row>
    <row r="230" spans="1:9" x14ac:dyDescent="0.25">
      <c r="A230" s="103" t="s">
        <v>45</v>
      </c>
      <c r="B230" s="140"/>
      <c r="C230" s="140"/>
      <c r="D230" s="171"/>
      <c r="E230" s="172"/>
      <c r="F230" s="175"/>
      <c r="G230" s="177"/>
      <c r="H230" s="177"/>
      <c r="I230" s="184"/>
    </row>
    <row r="231" spans="1:9" s="506" customFormat="1" x14ac:dyDescent="0.25">
      <c r="A231" s="103" t="s">
        <v>46</v>
      </c>
      <c r="B231" s="140"/>
      <c r="C231" s="140"/>
      <c r="D231" s="171"/>
      <c r="E231" s="172"/>
      <c r="F231" s="175"/>
      <c r="G231" s="177"/>
      <c r="H231" s="177"/>
      <c r="I231" s="184"/>
    </row>
    <row r="232" spans="1:9" x14ac:dyDescent="0.25">
      <c r="A232" s="103" t="s">
        <v>47</v>
      </c>
      <c r="B232" s="140"/>
      <c r="C232" s="140"/>
      <c r="D232" s="171"/>
      <c r="E232" s="172"/>
      <c r="F232" s="175"/>
      <c r="G232" s="177"/>
      <c r="H232" s="177"/>
      <c r="I232" s="184"/>
    </row>
    <row r="233" spans="1:9" x14ac:dyDescent="0.25">
      <c r="A233" s="103" t="s">
        <v>48</v>
      </c>
      <c r="B233" s="140"/>
      <c r="C233" s="140"/>
      <c r="D233" s="171"/>
      <c r="E233" s="172"/>
      <c r="F233" s="175"/>
      <c r="G233" s="177"/>
      <c r="H233" s="177"/>
      <c r="I233" s="184"/>
    </row>
    <row r="234" spans="1:9" x14ac:dyDescent="0.25">
      <c r="A234" s="103" t="s">
        <v>49</v>
      </c>
      <c r="B234" s="140"/>
      <c r="C234" s="140"/>
      <c r="D234" s="171"/>
      <c r="E234" s="172"/>
      <c r="F234" s="175"/>
      <c r="G234" s="177"/>
      <c r="H234" s="177"/>
      <c r="I234" s="184"/>
    </row>
    <row r="235" spans="1:9" x14ac:dyDescent="0.25">
      <c r="A235" s="103" t="s">
        <v>50</v>
      </c>
      <c r="B235" s="140"/>
      <c r="C235" s="140"/>
      <c r="D235" s="171"/>
      <c r="E235" s="172"/>
      <c r="F235" s="175"/>
      <c r="G235" s="177"/>
      <c r="H235" s="177"/>
      <c r="I235" s="184"/>
    </row>
    <row r="236" spans="1:9" x14ac:dyDescent="0.25">
      <c r="A236" s="103" t="s">
        <v>51</v>
      </c>
      <c r="B236" s="140"/>
      <c r="C236" s="140"/>
      <c r="D236" s="171"/>
      <c r="E236" s="172"/>
      <c r="F236" s="175"/>
      <c r="G236" s="177"/>
      <c r="H236" s="177"/>
      <c r="I236" s="184"/>
    </row>
    <row r="237" spans="1:9" x14ac:dyDescent="0.25">
      <c r="A237" s="103" t="s">
        <v>52</v>
      </c>
      <c r="B237" s="140"/>
      <c r="C237" s="140"/>
      <c r="D237" s="171"/>
      <c r="E237" s="172"/>
      <c r="F237" s="175"/>
      <c r="G237" s="177"/>
      <c r="H237" s="177"/>
      <c r="I237" s="184"/>
    </row>
    <row r="238" spans="1:9" x14ac:dyDescent="0.25">
      <c r="A238" s="103" t="s">
        <v>53</v>
      </c>
      <c r="B238" s="140"/>
      <c r="C238" s="140"/>
      <c r="D238" s="171"/>
      <c r="E238" s="172"/>
      <c r="F238" s="175"/>
      <c r="G238" s="177"/>
      <c r="H238" s="177"/>
      <c r="I238" s="184"/>
    </row>
    <row r="239" spans="1:9" x14ac:dyDescent="0.25">
      <c r="A239" s="103" t="s">
        <v>163</v>
      </c>
      <c r="B239" s="140"/>
      <c r="C239" s="140"/>
      <c r="D239" s="171"/>
      <c r="E239" s="172"/>
      <c r="F239" s="175"/>
      <c r="G239" s="177"/>
      <c r="H239" s="177"/>
      <c r="I239" s="184"/>
    </row>
    <row r="240" spans="1:9" x14ac:dyDescent="0.25">
      <c r="A240" s="103" t="s">
        <v>164</v>
      </c>
      <c r="B240" s="140"/>
      <c r="C240" s="140"/>
      <c r="D240" s="171"/>
      <c r="E240" s="172"/>
      <c r="F240" s="175"/>
      <c r="G240" s="177"/>
      <c r="H240" s="177"/>
      <c r="I240" s="184"/>
    </row>
    <row r="241" spans="1:9" x14ac:dyDescent="0.25">
      <c r="A241" s="103" t="s">
        <v>165</v>
      </c>
      <c r="B241" s="140"/>
      <c r="C241" s="140"/>
      <c r="D241" s="171"/>
      <c r="E241" s="172"/>
      <c r="F241" s="175"/>
      <c r="G241" s="177"/>
      <c r="H241" s="177"/>
      <c r="I241" s="184"/>
    </row>
    <row r="242" spans="1:9" x14ac:dyDescent="0.25">
      <c r="A242" s="103" t="s">
        <v>166</v>
      </c>
      <c r="B242" s="140"/>
      <c r="C242" s="140"/>
      <c r="D242" s="171"/>
      <c r="E242" s="172"/>
      <c r="F242" s="175"/>
      <c r="G242" s="177"/>
      <c r="H242" s="177"/>
      <c r="I242" s="184"/>
    </row>
    <row r="243" spans="1:9" x14ac:dyDescent="0.25">
      <c r="A243" s="103" t="s">
        <v>167</v>
      </c>
      <c r="B243" s="140"/>
      <c r="C243" s="140"/>
      <c r="D243" s="171"/>
      <c r="E243" s="172"/>
      <c r="F243" s="175"/>
      <c r="G243" s="177"/>
      <c r="H243" s="177"/>
      <c r="I243" s="184"/>
    </row>
    <row r="244" spans="1:9" x14ac:dyDescent="0.25">
      <c r="A244" s="103" t="s">
        <v>168</v>
      </c>
      <c r="B244" s="140"/>
      <c r="C244" s="140"/>
      <c r="D244" s="171"/>
      <c r="E244" s="172"/>
      <c r="F244" s="175"/>
      <c r="G244" s="177"/>
      <c r="H244" s="177"/>
      <c r="I244" s="184"/>
    </row>
    <row r="245" spans="1:9" x14ac:dyDescent="0.25">
      <c r="A245" s="103" t="s">
        <v>169</v>
      </c>
      <c r="B245" s="140"/>
      <c r="C245" s="140"/>
      <c r="D245" s="171"/>
      <c r="E245" s="172"/>
      <c r="F245" s="175"/>
      <c r="G245" s="177"/>
      <c r="H245" s="177"/>
      <c r="I245" s="184"/>
    </row>
    <row r="246" spans="1:9" x14ac:dyDescent="0.25">
      <c r="A246" s="103" t="s">
        <v>170</v>
      </c>
      <c r="B246" s="140"/>
      <c r="C246" s="140"/>
      <c r="D246" s="171"/>
      <c r="E246" s="172"/>
      <c r="F246" s="175"/>
      <c r="G246" s="177"/>
      <c r="H246" s="177"/>
      <c r="I246" s="184"/>
    </row>
    <row r="247" spans="1:9" x14ac:dyDescent="0.25">
      <c r="A247" s="103" t="s">
        <v>171</v>
      </c>
      <c r="B247" s="140"/>
      <c r="C247" s="140"/>
      <c r="D247" s="171"/>
      <c r="E247" s="172"/>
      <c r="F247" s="175"/>
      <c r="G247" s="177"/>
      <c r="H247" s="177"/>
      <c r="I247" s="184"/>
    </row>
    <row r="248" spans="1:9" x14ac:dyDescent="0.25">
      <c r="A248" s="103" t="s">
        <v>172</v>
      </c>
      <c r="B248" s="140"/>
      <c r="C248" s="140"/>
      <c r="D248" s="171"/>
      <c r="E248" s="172"/>
      <c r="F248" s="175"/>
      <c r="G248" s="177"/>
      <c r="H248" s="177"/>
      <c r="I248" s="184"/>
    </row>
    <row r="249" spans="1:9" x14ac:dyDescent="0.25">
      <c r="A249" s="103" t="s">
        <v>175</v>
      </c>
      <c r="B249" s="140"/>
      <c r="C249" s="140"/>
      <c r="D249" s="171"/>
      <c r="E249" s="172"/>
      <c r="F249" s="175"/>
      <c r="G249" s="177"/>
      <c r="H249" s="177"/>
      <c r="I249" s="184"/>
    </row>
    <row r="250" spans="1:9" x14ac:dyDescent="0.25">
      <c r="A250" s="103" t="s">
        <v>176</v>
      </c>
      <c r="B250" s="140"/>
      <c r="C250" s="140"/>
      <c r="D250" s="171"/>
      <c r="E250" s="172"/>
      <c r="F250" s="175"/>
      <c r="G250" s="177"/>
      <c r="H250" s="177"/>
      <c r="I250" s="184"/>
    </row>
    <row r="251" spans="1:9" x14ac:dyDescent="0.25">
      <c r="A251" s="103" t="s">
        <v>177</v>
      </c>
      <c r="B251" s="140"/>
      <c r="C251" s="140"/>
      <c r="D251" s="171"/>
      <c r="E251" s="172"/>
      <c r="F251" s="175"/>
      <c r="G251" s="177"/>
      <c r="H251" s="177"/>
      <c r="I251" s="184"/>
    </row>
    <row r="252" spans="1:9" x14ac:dyDescent="0.25">
      <c r="A252" s="103" t="s">
        <v>178</v>
      </c>
      <c r="B252" s="140"/>
      <c r="C252" s="140"/>
      <c r="D252" s="171"/>
      <c r="E252" s="172"/>
      <c r="F252" s="175"/>
      <c r="G252" s="177"/>
      <c r="H252" s="177"/>
      <c r="I252" s="184"/>
    </row>
    <row r="253" spans="1:9" x14ac:dyDescent="0.25">
      <c r="A253" s="103" t="s">
        <v>179</v>
      </c>
      <c r="B253" s="140"/>
      <c r="C253" s="140"/>
      <c r="D253" s="171"/>
      <c r="E253" s="172"/>
      <c r="F253" s="175"/>
      <c r="G253" s="177"/>
      <c r="H253" s="177"/>
      <c r="I253" s="184"/>
    </row>
    <row r="254" spans="1:9" x14ac:dyDescent="0.25">
      <c r="A254" s="103" t="s">
        <v>180</v>
      </c>
      <c r="B254" s="140"/>
      <c r="C254" s="140"/>
      <c r="D254" s="171"/>
      <c r="E254" s="172"/>
      <c r="F254" s="175"/>
      <c r="G254" s="177"/>
      <c r="H254" s="177"/>
      <c r="I254" s="184"/>
    </row>
    <row r="255" spans="1:9" x14ac:dyDescent="0.25">
      <c r="A255" s="103" t="s">
        <v>181</v>
      </c>
      <c r="B255" s="140"/>
      <c r="C255" s="140"/>
      <c r="D255" s="171"/>
      <c r="E255" s="172"/>
      <c r="F255" s="175"/>
      <c r="G255" s="177"/>
      <c r="H255" s="177"/>
      <c r="I255" s="184"/>
    </row>
    <row r="256" spans="1:9" x14ac:dyDescent="0.25">
      <c r="A256" s="103" t="s">
        <v>182</v>
      </c>
      <c r="B256" s="140"/>
      <c r="C256" s="140"/>
      <c r="D256" s="171"/>
      <c r="E256" s="172"/>
      <c r="F256" s="175"/>
      <c r="G256" s="177"/>
      <c r="H256" s="177"/>
      <c r="I256" s="184"/>
    </row>
    <row r="257" spans="1:9" x14ac:dyDescent="0.25">
      <c r="A257" s="103" t="s">
        <v>183</v>
      </c>
      <c r="B257" s="140"/>
      <c r="C257" s="140"/>
      <c r="D257" s="171"/>
      <c r="E257" s="172"/>
      <c r="F257" s="175"/>
      <c r="G257" s="177"/>
      <c r="H257" s="177"/>
      <c r="I257" s="184"/>
    </row>
    <row r="258" spans="1:9" x14ac:dyDescent="0.25">
      <c r="A258" s="103" t="s">
        <v>184</v>
      </c>
      <c r="B258" s="140"/>
      <c r="C258" s="140"/>
      <c r="D258" s="171"/>
      <c r="E258" s="172"/>
      <c r="F258" s="175"/>
      <c r="G258" s="177"/>
      <c r="H258" s="177"/>
      <c r="I258" s="184"/>
    </row>
    <row r="259" spans="1:9" x14ac:dyDescent="0.25">
      <c r="A259" s="103" t="s">
        <v>185</v>
      </c>
      <c r="B259" s="140"/>
      <c r="C259" s="140"/>
      <c r="D259" s="171"/>
      <c r="E259" s="172"/>
      <c r="F259" s="175"/>
      <c r="G259" s="177"/>
      <c r="H259" s="177"/>
      <c r="I259" s="184"/>
    </row>
    <row r="260" spans="1:9" x14ac:dyDescent="0.25">
      <c r="A260" s="103" t="s">
        <v>186</v>
      </c>
      <c r="B260" s="140"/>
      <c r="C260" s="140"/>
      <c r="D260" s="171"/>
      <c r="E260" s="172"/>
      <c r="F260" s="175"/>
      <c r="G260" s="177"/>
      <c r="H260" s="177"/>
      <c r="I260" s="184"/>
    </row>
    <row r="261" spans="1:9" x14ac:dyDescent="0.25">
      <c r="A261" s="103" t="s">
        <v>187</v>
      </c>
      <c r="B261" s="140"/>
      <c r="C261" s="140"/>
      <c r="D261" s="171"/>
      <c r="E261" s="172"/>
      <c r="F261" s="175"/>
      <c r="G261" s="177"/>
      <c r="H261" s="177"/>
      <c r="I261" s="184"/>
    </row>
    <row r="262" spans="1:9" x14ac:dyDescent="0.25">
      <c r="A262" s="103" t="s">
        <v>188</v>
      </c>
      <c r="B262" s="140"/>
      <c r="C262" s="140"/>
      <c r="D262" s="171"/>
      <c r="E262" s="172"/>
      <c r="F262" s="175"/>
      <c r="G262" s="177"/>
      <c r="H262" s="177"/>
      <c r="I262" s="184"/>
    </row>
    <row r="263" spans="1:9" x14ac:dyDescent="0.25">
      <c r="A263" s="103" t="s">
        <v>189</v>
      </c>
      <c r="B263" s="140"/>
      <c r="C263" s="140"/>
      <c r="D263" s="171"/>
      <c r="E263" s="172"/>
      <c r="F263" s="175"/>
      <c r="G263" s="177"/>
      <c r="H263" s="177"/>
      <c r="I263" s="184"/>
    </row>
    <row r="264" spans="1:9" x14ac:dyDescent="0.25">
      <c r="A264" s="103" t="s">
        <v>190</v>
      </c>
      <c r="B264" s="141"/>
      <c r="C264" s="141"/>
      <c r="D264" s="173"/>
      <c r="E264" s="174"/>
      <c r="F264" s="176"/>
      <c r="G264" s="178"/>
      <c r="H264" s="178"/>
      <c r="I264" s="185"/>
    </row>
    <row r="265" spans="1:9" x14ac:dyDescent="0.25">
      <c r="A265" s="103" t="s">
        <v>191</v>
      </c>
      <c r="B265" s="141"/>
      <c r="C265" s="141"/>
      <c r="D265" s="173"/>
      <c r="E265" s="174"/>
      <c r="F265" s="176"/>
      <c r="G265" s="178"/>
      <c r="H265" s="178"/>
      <c r="I265" s="185"/>
    </row>
    <row r="266" spans="1:9" x14ac:dyDescent="0.25">
      <c r="A266" s="103" t="s">
        <v>192</v>
      </c>
      <c r="B266" s="141"/>
      <c r="C266" s="141"/>
      <c r="D266" s="173"/>
      <c r="E266" s="174"/>
      <c r="F266" s="176"/>
      <c r="G266" s="178"/>
      <c r="H266" s="178"/>
      <c r="I266" s="185"/>
    </row>
    <row r="267" spans="1:9" x14ac:dyDescent="0.25">
      <c r="A267" s="103" t="s">
        <v>193</v>
      </c>
      <c r="B267" s="141"/>
      <c r="C267" s="141"/>
      <c r="D267" s="173"/>
      <c r="E267" s="174"/>
      <c r="F267" s="176"/>
      <c r="G267" s="178"/>
      <c r="H267" s="178"/>
      <c r="I267" s="185"/>
    </row>
    <row r="268" spans="1:9" x14ac:dyDescent="0.25">
      <c r="A268" s="103" t="s">
        <v>194</v>
      </c>
      <c r="B268" s="141"/>
      <c r="C268" s="141"/>
      <c r="D268" s="173"/>
      <c r="E268" s="174"/>
      <c r="F268" s="176"/>
      <c r="G268" s="178"/>
      <c r="H268" s="178"/>
      <c r="I268" s="185"/>
    </row>
    <row r="269" spans="1:9" s="506" customFormat="1" x14ac:dyDescent="0.25"/>
    <row r="270" spans="1:9" x14ac:dyDescent="0.25">
      <c r="A270" s="119" t="str">
        <f>N_2!B130</f>
        <v>Kraftwerk 7</v>
      </c>
      <c r="B270" s="119" t="s">
        <v>55</v>
      </c>
      <c r="C270" s="119" t="s">
        <v>56</v>
      </c>
      <c r="D270" s="179" t="s">
        <v>87</v>
      </c>
      <c r="E270" s="180" t="s">
        <v>41</v>
      </c>
      <c r="F270" s="181" t="s">
        <v>94</v>
      </c>
      <c r="G270" s="182" t="s">
        <v>62</v>
      </c>
      <c r="H270" s="182" t="s">
        <v>60</v>
      </c>
      <c r="I270" s="183" t="s">
        <v>3</v>
      </c>
    </row>
    <row r="271" spans="1:9" x14ac:dyDescent="0.25">
      <c r="A271" s="84" t="str">
        <f>N_2!B136</f>
        <v xml:space="preserve">Wiederherstellung der Betriebsbereitschaft </v>
      </c>
      <c r="B271" s="309"/>
      <c r="C271" s="310"/>
      <c r="D271" s="303"/>
      <c r="E271" s="304">
        <f>SUM(E273:E312)</f>
        <v>0</v>
      </c>
      <c r="F271" s="305">
        <f>SUM(F273:F312)</f>
        <v>0</v>
      </c>
      <c r="G271" s="306"/>
      <c r="H271" s="306"/>
      <c r="I271" s="307"/>
    </row>
    <row r="272" spans="1:9" x14ac:dyDescent="0.25">
      <c r="A272" s="74"/>
      <c r="B272" s="311"/>
      <c r="C272" s="312"/>
      <c r="D272" s="303"/>
      <c r="E272" s="303"/>
      <c r="F272" s="305"/>
      <c r="G272" s="306"/>
      <c r="H272" s="306"/>
      <c r="I272" s="307"/>
    </row>
    <row r="273" spans="1:9" x14ac:dyDescent="0.25">
      <c r="A273" s="103" t="s">
        <v>44</v>
      </c>
      <c r="B273" s="140"/>
      <c r="C273" s="140"/>
      <c r="D273" s="171"/>
      <c r="E273" s="172"/>
      <c r="F273" s="175"/>
      <c r="G273" s="177"/>
      <c r="H273" s="177"/>
      <c r="I273" s="184"/>
    </row>
    <row r="274" spans="1:9" x14ac:dyDescent="0.25">
      <c r="A274" s="103" t="s">
        <v>45</v>
      </c>
      <c r="B274" s="140"/>
      <c r="C274" s="140"/>
      <c r="D274" s="171"/>
      <c r="E274" s="172"/>
      <c r="F274" s="175"/>
      <c r="G274" s="177"/>
      <c r="H274" s="177"/>
      <c r="I274" s="184"/>
    </row>
    <row r="275" spans="1:9" x14ac:dyDescent="0.25">
      <c r="A275" s="103" t="s">
        <v>46</v>
      </c>
      <c r="B275" s="140"/>
      <c r="C275" s="140"/>
      <c r="D275" s="171"/>
      <c r="E275" s="172"/>
      <c r="F275" s="175"/>
      <c r="G275" s="177"/>
      <c r="H275" s="177"/>
      <c r="I275" s="184"/>
    </row>
    <row r="276" spans="1:9" x14ac:dyDescent="0.25">
      <c r="A276" s="103" t="s">
        <v>47</v>
      </c>
      <c r="B276" s="140"/>
      <c r="C276" s="140"/>
      <c r="D276" s="171"/>
      <c r="E276" s="172"/>
      <c r="F276" s="175"/>
      <c r="G276" s="177"/>
      <c r="H276" s="177"/>
      <c r="I276" s="184"/>
    </row>
    <row r="277" spans="1:9" x14ac:dyDescent="0.25">
      <c r="A277" s="103" t="s">
        <v>48</v>
      </c>
      <c r="B277" s="140"/>
      <c r="C277" s="140"/>
      <c r="D277" s="171"/>
      <c r="E277" s="172"/>
      <c r="F277" s="175"/>
      <c r="G277" s="177"/>
      <c r="H277" s="177"/>
      <c r="I277" s="184"/>
    </row>
    <row r="278" spans="1:9" x14ac:dyDescent="0.25">
      <c r="A278" s="103" t="s">
        <v>49</v>
      </c>
      <c r="B278" s="140"/>
      <c r="C278" s="140"/>
      <c r="D278" s="171"/>
      <c r="E278" s="172"/>
      <c r="F278" s="175"/>
      <c r="G278" s="177"/>
      <c r="H278" s="177"/>
      <c r="I278" s="184"/>
    </row>
    <row r="279" spans="1:9" x14ac:dyDescent="0.25">
      <c r="A279" s="103" t="s">
        <v>50</v>
      </c>
      <c r="B279" s="140"/>
      <c r="C279" s="140"/>
      <c r="D279" s="171"/>
      <c r="E279" s="172"/>
      <c r="F279" s="175"/>
      <c r="G279" s="177"/>
      <c r="H279" s="177"/>
      <c r="I279" s="184"/>
    </row>
    <row r="280" spans="1:9" x14ac:dyDescent="0.25">
      <c r="A280" s="103" t="s">
        <v>51</v>
      </c>
      <c r="B280" s="140"/>
      <c r="C280" s="140"/>
      <c r="D280" s="171"/>
      <c r="E280" s="172"/>
      <c r="F280" s="175"/>
      <c r="G280" s="177"/>
      <c r="H280" s="177"/>
      <c r="I280" s="184"/>
    </row>
    <row r="281" spans="1:9" x14ac:dyDescent="0.25">
      <c r="A281" s="103" t="s">
        <v>52</v>
      </c>
      <c r="B281" s="140"/>
      <c r="C281" s="140"/>
      <c r="D281" s="171"/>
      <c r="E281" s="172"/>
      <c r="F281" s="175"/>
      <c r="G281" s="177"/>
      <c r="H281" s="177"/>
      <c r="I281" s="184"/>
    </row>
    <row r="282" spans="1:9" x14ac:dyDescent="0.25">
      <c r="A282" s="103" t="s">
        <v>53</v>
      </c>
      <c r="B282" s="140"/>
      <c r="C282" s="140"/>
      <c r="D282" s="171"/>
      <c r="E282" s="172"/>
      <c r="F282" s="175"/>
      <c r="G282" s="177"/>
      <c r="H282" s="177"/>
      <c r="I282" s="184"/>
    </row>
    <row r="283" spans="1:9" x14ac:dyDescent="0.25">
      <c r="A283" s="103" t="s">
        <v>163</v>
      </c>
      <c r="B283" s="140"/>
      <c r="C283" s="140"/>
      <c r="D283" s="171"/>
      <c r="E283" s="172"/>
      <c r="F283" s="175"/>
      <c r="G283" s="177"/>
      <c r="H283" s="177"/>
      <c r="I283" s="184"/>
    </row>
    <row r="284" spans="1:9" x14ac:dyDescent="0.25">
      <c r="A284" s="103" t="s">
        <v>164</v>
      </c>
      <c r="B284" s="140"/>
      <c r="C284" s="140"/>
      <c r="D284" s="171"/>
      <c r="E284" s="172"/>
      <c r="F284" s="175"/>
      <c r="G284" s="177"/>
      <c r="H284" s="177"/>
      <c r="I284" s="184"/>
    </row>
    <row r="285" spans="1:9" x14ac:dyDescent="0.25">
      <c r="A285" s="103" t="s">
        <v>165</v>
      </c>
      <c r="B285" s="140"/>
      <c r="C285" s="140"/>
      <c r="D285" s="171"/>
      <c r="E285" s="172"/>
      <c r="F285" s="175"/>
      <c r="G285" s="177"/>
      <c r="H285" s="177"/>
      <c r="I285" s="184"/>
    </row>
    <row r="286" spans="1:9" x14ac:dyDescent="0.25">
      <c r="A286" s="103" t="s">
        <v>166</v>
      </c>
      <c r="B286" s="140"/>
      <c r="C286" s="140"/>
      <c r="D286" s="171"/>
      <c r="E286" s="172"/>
      <c r="F286" s="175"/>
      <c r="G286" s="177"/>
      <c r="H286" s="177"/>
      <c r="I286" s="184"/>
    </row>
    <row r="287" spans="1:9" x14ac:dyDescent="0.25">
      <c r="A287" s="103" t="s">
        <v>167</v>
      </c>
      <c r="B287" s="140"/>
      <c r="C287" s="140"/>
      <c r="D287" s="171"/>
      <c r="E287" s="172"/>
      <c r="F287" s="175"/>
      <c r="G287" s="177"/>
      <c r="H287" s="177"/>
      <c r="I287" s="184"/>
    </row>
    <row r="288" spans="1:9" x14ac:dyDescent="0.25">
      <c r="A288" s="103" t="s">
        <v>168</v>
      </c>
      <c r="B288" s="140"/>
      <c r="C288" s="140"/>
      <c r="D288" s="171"/>
      <c r="E288" s="172"/>
      <c r="F288" s="175"/>
      <c r="G288" s="177"/>
      <c r="H288" s="177"/>
      <c r="I288" s="184"/>
    </row>
    <row r="289" spans="1:9" x14ac:dyDescent="0.25">
      <c r="A289" s="103" t="s">
        <v>169</v>
      </c>
      <c r="B289" s="140"/>
      <c r="C289" s="140"/>
      <c r="D289" s="171"/>
      <c r="E289" s="172"/>
      <c r="F289" s="175"/>
      <c r="G289" s="177"/>
      <c r="H289" s="177"/>
      <c r="I289" s="184"/>
    </row>
    <row r="290" spans="1:9" x14ac:dyDescent="0.25">
      <c r="A290" s="103" t="s">
        <v>170</v>
      </c>
      <c r="B290" s="140"/>
      <c r="C290" s="140"/>
      <c r="D290" s="171"/>
      <c r="E290" s="172"/>
      <c r="F290" s="175"/>
      <c r="G290" s="177"/>
      <c r="H290" s="177"/>
      <c r="I290" s="184"/>
    </row>
    <row r="291" spans="1:9" x14ac:dyDescent="0.25">
      <c r="A291" s="103" t="s">
        <v>171</v>
      </c>
      <c r="B291" s="140"/>
      <c r="C291" s="140"/>
      <c r="D291" s="171"/>
      <c r="E291" s="172"/>
      <c r="F291" s="175"/>
      <c r="G291" s="177"/>
      <c r="H291" s="177"/>
      <c r="I291" s="184"/>
    </row>
    <row r="292" spans="1:9" x14ac:dyDescent="0.25">
      <c r="A292" s="103" t="s">
        <v>172</v>
      </c>
      <c r="B292" s="140"/>
      <c r="C292" s="140"/>
      <c r="D292" s="171"/>
      <c r="E292" s="172"/>
      <c r="F292" s="175"/>
      <c r="G292" s="177"/>
      <c r="H292" s="177"/>
      <c r="I292" s="184"/>
    </row>
    <row r="293" spans="1:9" x14ac:dyDescent="0.25">
      <c r="A293" s="103" t="s">
        <v>175</v>
      </c>
      <c r="B293" s="140"/>
      <c r="C293" s="140"/>
      <c r="D293" s="171"/>
      <c r="E293" s="172"/>
      <c r="F293" s="175"/>
      <c r="G293" s="177"/>
      <c r="H293" s="177"/>
      <c r="I293" s="184"/>
    </row>
    <row r="294" spans="1:9" x14ac:dyDescent="0.25">
      <c r="A294" s="103" t="s">
        <v>176</v>
      </c>
      <c r="B294" s="140"/>
      <c r="C294" s="140"/>
      <c r="D294" s="171"/>
      <c r="E294" s="172"/>
      <c r="F294" s="175"/>
      <c r="G294" s="177"/>
      <c r="H294" s="177"/>
      <c r="I294" s="184"/>
    </row>
    <row r="295" spans="1:9" x14ac:dyDescent="0.25">
      <c r="A295" s="103" t="s">
        <v>177</v>
      </c>
      <c r="B295" s="140"/>
      <c r="C295" s="140"/>
      <c r="D295" s="171"/>
      <c r="E295" s="172"/>
      <c r="F295" s="175"/>
      <c r="G295" s="177"/>
      <c r="H295" s="177"/>
      <c r="I295" s="184"/>
    </row>
    <row r="296" spans="1:9" x14ac:dyDescent="0.25">
      <c r="A296" s="103" t="s">
        <v>178</v>
      </c>
      <c r="B296" s="140"/>
      <c r="C296" s="140"/>
      <c r="D296" s="171"/>
      <c r="E296" s="172"/>
      <c r="F296" s="175"/>
      <c r="G296" s="177"/>
      <c r="H296" s="177"/>
      <c r="I296" s="184"/>
    </row>
    <row r="297" spans="1:9" x14ac:dyDescent="0.25">
      <c r="A297" s="103" t="s">
        <v>179</v>
      </c>
      <c r="B297" s="140"/>
      <c r="C297" s="140"/>
      <c r="D297" s="171"/>
      <c r="E297" s="172"/>
      <c r="F297" s="175"/>
      <c r="G297" s="177"/>
      <c r="H297" s="177"/>
      <c r="I297" s="184"/>
    </row>
    <row r="298" spans="1:9" x14ac:dyDescent="0.25">
      <c r="A298" s="103" t="s">
        <v>180</v>
      </c>
      <c r="B298" s="140"/>
      <c r="C298" s="140"/>
      <c r="D298" s="171"/>
      <c r="E298" s="172"/>
      <c r="F298" s="175"/>
      <c r="G298" s="177"/>
      <c r="H298" s="177"/>
      <c r="I298" s="184"/>
    </row>
    <row r="299" spans="1:9" x14ac:dyDescent="0.25">
      <c r="A299" s="103" t="s">
        <v>181</v>
      </c>
      <c r="B299" s="140"/>
      <c r="C299" s="140"/>
      <c r="D299" s="171"/>
      <c r="E299" s="172"/>
      <c r="F299" s="175"/>
      <c r="G299" s="177"/>
      <c r="H299" s="177"/>
      <c r="I299" s="184"/>
    </row>
    <row r="300" spans="1:9" x14ac:dyDescent="0.25">
      <c r="A300" s="103" t="s">
        <v>182</v>
      </c>
      <c r="B300" s="140"/>
      <c r="C300" s="140"/>
      <c r="D300" s="171"/>
      <c r="E300" s="172"/>
      <c r="F300" s="175"/>
      <c r="G300" s="177"/>
      <c r="H300" s="177"/>
      <c r="I300" s="184"/>
    </row>
    <row r="301" spans="1:9" x14ac:dyDescent="0.25">
      <c r="A301" s="103" t="s">
        <v>183</v>
      </c>
      <c r="B301" s="140"/>
      <c r="C301" s="140"/>
      <c r="D301" s="171"/>
      <c r="E301" s="172"/>
      <c r="F301" s="175"/>
      <c r="G301" s="177"/>
      <c r="H301" s="177"/>
      <c r="I301" s="184"/>
    </row>
    <row r="302" spans="1:9" x14ac:dyDescent="0.25">
      <c r="A302" s="103" t="s">
        <v>184</v>
      </c>
      <c r="B302" s="140"/>
      <c r="C302" s="140"/>
      <c r="D302" s="171"/>
      <c r="E302" s="172"/>
      <c r="F302" s="175"/>
      <c r="G302" s="177"/>
      <c r="H302" s="177"/>
      <c r="I302" s="184"/>
    </row>
    <row r="303" spans="1:9" x14ac:dyDescent="0.25">
      <c r="A303" s="103" t="s">
        <v>185</v>
      </c>
      <c r="B303" s="140"/>
      <c r="C303" s="140"/>
      <c r="D303" s="171"/>
      <c r="E303" s="172"/>
      <c r="F303" s="175"/>
      <c r="G303" s="177"/>
      <c r="H303" s="177"/>
      <c r="I303" s="184"/>
    </row>
    <row r="304" spans="1:9" x14ac:dyDescent="0.25">
      <c r="A304" s="103" t="s">
        <v>186</v>
      </c>
      <c r="B304" s="140"/>
      <c r="C304" s="140"/>
      <c r="D304" s="171"/>
      <c r="E304" s="172"/>
      <c r="F304" s="175"/>
      <c r="G304" s="177"/>
      <c r="H304" s="177"/>
      <c r="I304" s="184"/>
    </row>
    <row r="305" spans="1:9" x14ac:dyDescent="0.25">
      <c r="A305" s="103" t="s">
        <v>187</v>
      </c>
      <c r="B305" s="140"/>
      <c r="C305" s="140"/>
      <c r="D305" s="171"/>
      <c r="E305" s="172"/>
      <c r="F305" s="175"/>
      <c r="G305" s="177"/>
      <c r="H305" s="177"/>
      <c r="I305" s="184"/>
    </row>
    <row r="306" spans="1:9" x14ac:dyDescent="0.25">
      <c r="A306" s="103" t="s">
        <v>188</v>
      </c>
      <c r="B306" s="140"/>
      <c r="C306" s="140"/>
      <c r="D306" s="171"/>
      <c r="E306" s="172"/>
      <c r="F306" s="175"/>
      <c r="G306" s="177"/>
      <c r="H306" s="177"/>
      <c r="I306" s="184"/>
    </row>
    <row r="307" spans="1:9" x14ac:dyDescent="0.25">
      <c r="A307" s="103" t="s">
        <v>189</v>
      </c>
      <c r="B307" s="140"/>
      <c r="C307" s="140"/>
      <c r="D307" s="171"/>
      <c r="E307" s="172"/>
      <c r="F307" s="175"/>
      <c r="G307" s="177"/>
      <c r="H307" s="177"/>
      <c r="I307" s="184"/>
    </row>
    <row r="308" spans="1:9" x14ac:dyDescent="0.25">
      <c r="A308" s="103" t="s">
        <v>190</v>
      </c>
      <c r="B308" s="141"/>
      <c r="C308" s="141"/>
      <c r="D308" s="173"/>
      <c r="E308" s="174"/>
      <c r="F308" s="176"/>
      <c r="G308" s="178"/>
      <c r="H308" s="178"/>
      <c r="I308" s="185"/>
    </row>
    <row r="309" spans="1:9" x14ac:dyDescent="0.25">
      <c r="A309" s="103" t="s">
        <v>191</v>
      </c>
      <c r="B309" s="141"/>
      <c r="C309" s="141"/>
      <c r="D309" s="173"/>
      <c r="E309" s="174"/>
      <c r="F309" s="176"/>
      <c r="G309" s="178"/>
      <c r="H309" s="178"/>
      <c r="I309" s="185"/>
    </row>
    <row r="310" spans="1:9" x14ac:dyDescent="0.25">
      <c r="A310" s="103" t="s">
        <v>192</v>
      </c>
      <c r="B310" s="141"/>
      <c r="C310" s="141"/>
      <c r="D310" s="173"/>
      <c r="E310" s="174"/>
      <c r="F310" s="176"/>
      <c r="G310" s="178"/>
      <c r="H310" s="178"/>
      <c r="I310" s="185"/>
    </row>
    <row r="311" spans="1:9" x14ac:dyDescent="0.25">
      <c r="A311" s="103" t="s">
        <v>193</v>
      </c>
      <c r="B311" s="141"/>
      <c r="C311" s="141"/>
      <c r="D311" s="173"/>
      <c r="E311" s="174"/>
      <c r="F311" s="176"/>
      <c r="G311" s="178"/>
      <c r="H311" s="178"/>
      <c r="I311" s="185"/>
    </row>
    <row r="312" spans="1:9" x14ac:dyDescent="0.25">
      <c r="A312" s="103" t="s">
        <v>194</v>
      </c>
      <c r="B312" s="141"/>
      <c r="C312" s="141"/>
      <c r="D312" s="173"/>
      <c r="E312" s="174"/>
      <c r="F312" s="176"/>
      <c r="G312" s="178"/>
      <c r="H312" s="178"/>
      <c r="I312" s="185"/>
    </row>
    <row r="313" spans="1:9" x14ac:dyDescent="0.25">
      <c r="A313" s="506"/>
      <c r="B313" s="506"/>
      <c r="C313" s="506"/>
      <c r="D313" s="506"/>
      <c r="E313" s="506"/>
      <c r="F313" s="506"/>
      <c r="G313" s="506"/>
      <c r="H313" s="506"/>
      <c r="I313" s="506"/>
    </row>
    <row r="314" spans="1:9" x14ac:dyDescent="0.25">
      <c r="A314" s="119" t="str">
        <f>N_2!B148</f>
        <v>Kraftwerk 8</v>
      </c>
      <c r="B314" s="119" t="s">
        <v>55</v>
      </c>
      <c r="C314" s="119" t="s">
        <v>56</v>
      </c>
      <c r="D314" s="179" t="s">
        <v>87</v>
      </c>
      <c r="E314" s="180" t="s">
        <v>41</v>
      </c>
      <c r="F314" s="181" t="s">
        <v>94</v>
      </c>
      <c r="G314" s="182" t="s">
        <v>62</v>
      </c>
      <c r="H314" s="182" t="s">
        <v>60</v>
      </c>
      <c r="I314" s="183" t="s">
        <v>3</v>
      </c>
    </row>
    <row r="315" spans="1:9" x14ac:dyDescent="0.25">
      <c r="A315" s="84" t="str">
        <f>N_2!B154</f>
        <v xml:space="preserve">Wiederherstellung der Betriebsbereitschaft </v>
      </c>
      <c r="B315" s="309"/>
      <c r="C315" s="310"/>
      <c r="D315" s="303"/>
      <c r="E315" s="304">
        <f>SUM(E317:E356)</f>
        <v>0</v>
      </c>
      <c r="F315" s="305">
        <f>SUM(F317:F356)</f>
        <v>0</v>
      </c>
      <c r="G315" s="306"/>
      <c r="H315" s="306"/>
      <c r="I315" s="307"/>
    </row>
    <row r="316" spans="1:9" x14ac:dyDescent="0.25">
      <c r="A316" s="74"/>
      <c r="B316" s="311"/>
      <c r="C316" s="312"/>
      <c r="D316" s="303"/>
      <c r="E316" s="303"/>
      <c r="F316" s="305"/>
      <c r="G316" s="306"/>
      <c r="H316" s="306"/>
      <c r="I316" s="307"/>
    </row>
    <row r="317" spans="1:9" x14ac:dyDescent="0.25">
      <c r="A317" s="103" t="s">
        <v>44</v>
      </c>
      <c r="B317" s="140"/>
      <c r="C317" s="140"/>
      <c r="D317" s="171"/>
      <c r="E317" s="172"/>
      <c r="F317" s="175"/>
      <c r="G317" s="177"/>
      <c r="H317" s="177"/>
      <c r="I317" s="184"/>
    </row>
    <row r="318" spans="1:9" x14ac:dyDescent="0.25">
      <c r="A318" s="103" t="s">
        <v>45</v>
      </c>
      <c r="B318" s="140"/>
      <c r="C318" s="140"/>
      <c r="D318" s="171"/>
      <c r="E318" s="172"/>
      <c r="F318" s="175"/>
      <c r="G318" s="177"/>
      <c r="H318" s="177"/>
      <c r="I318" s="184"/>
    </row>
    <row r="319" spans="1:9" x14ac:dyDescent="0.25">
      <c r="A319" s="103" t="s">
        <v>46</v>
      </c>
      <c r="B319" s="140"/>
      <c r="C319" s="140"/>
      <c r="D319" s="171"/>
      <c r="E319" s="172"/>
      <c r="F319" s="175"/>
      <c r="G319" s="177"/>
      <c r="H319" s="177"/>
      <c r="I319" s="184"/>
    </row>
    <row r="320" spans="1:9" x14ac:dyDescent="0.25">
      <c r="A320" s="103" t="s">
        <v>47</v>
      </c>
      <c r="B320" s="140"/>
      <c r="C320" s="140"/>
      <c r="D320" s="171"/>
      <c r="E320" s="172"/>
      <c r="F320" s="175"/>
      <c r="G320" s="177"/>
      <c r="H320" s="177"/>
      <c r="I320" s="184"/>
    </row>
    <row r="321" spans="1:9" x14ac:dyDescent="0.25">
      <c r="A321" s="103" t="s">
        <v>48</v>
      </c>
      <c r="B321" s="140"/>
      <c r="C321" s="140"/>
      <c r="D321" s="171"/>
      <c r="E321" s="172"/>
      <c r="F321" s="175"/>
      <c r="G321" s="177"/>
      <c r="H321" s="177"/>
      <c r="I321" s="184"/>
    </row>
    <row r="322" spans="1:9" x14ac:dyDescent="0.25">
      <c r="A322" s="103" t="s">
        <v>49</v>
      </c>
      <c r="B322" s="140"/>
      <c r="C322" s="140"/>
      <c r="D322" s="171"/>
      <c r="E322" s="172"/>
      <c r="F322" s="175"/>
      <c r="G322" s="177"/>
      <c r="H322" s="177"/>
      <c r="I322" s="184"/>
    </row>
    <row r="323" spans="1:9" x14ac:dyDescent="0.25">
      <c r="A323" s="103" t="s">
        <v>50</v>
      </c>
      <c r="B323" s="140"/>
      <c r="C323" s="140"/>
      <c r="D323" s="171"/>
      <c r="E323" s="172"/>
      <c r="F323" s="175"/>
      <c r="G323" s="177"/>
      <c r="H323" s="177"/>
      <c r="I323" s="184"/>
    </row>
    <row r="324" spans="1:9" x14ac:dyDescent="0.25">
      <c r="A324" s="103" t="s">
        <v>51</v>
      </c>
      <c r="B324" s="140"/>
      <c r="C324" s="140"/>
      <c r="D324" s="171"/>
      <c r="E324" s="172"/>
      <c r="F324" s="175"/>
      <c r="G324" s="177"/>
      <c r="H324" s="177"/>
      <c r="I324" s="184"/>
    </row>
    <row r="325" spans="1:9" x14ac:dyDescent="0.25">
      <c r="A325" s="103" t="s">
        <v>52</v>
      </c>
      <c r="B325" s="140"/>
      <c r="C325" s="140"/>
      <c r="D325" s="171"/>
      <c r="E325" s="172"/>
      <c r="F325" s="175"/>
      <c r="G325" s="177"/>
      <c r="H325" s="177"/>
      <c r="I325" s="184"/>
    </row>
    <row r="326" spans="1:9" x14ac:dyDescent="0.25">
      <c r="A326" s="103" t="s">
        <v>53</v>
      </c>
      <c r="B326" s="140"/>
      <c r="C326" s="140"/>
      <c r="D326" s="171"/>
      <c r="E326" s="172"/>
      <c r="F326" s="175"/>
      <c r="G326" s="177"/>
      <c r="H326" s="177"/>
      <c r="I326" s="184"/>
    </row>
    <row r="327" spans="1:9" x14ac:dyDescent="0.25">
      <c r="A327" s="103" t="s">
        <v>163</v>
      </c>
      <c r="B327" s="140"/>
      <c r="C327" s="140"/>
      <c r="D327" s="171"/>
      <c r="E327" s="172"/>
      <c r="F327" s="175"/>
      <c r="G327" s="177"/>
      <c r="H327" s="177"/>
      <c r="I327" s="184"/>
    </row>
    <row r="328" spans="1:9" x14ac:dyDescent="0.25">
      <c r="A328" s="103" t="s">
        <v>164</v>
      </c>
      <c r="B328" s="140"/>
      <c r="C328" s="140"/>
      <c r="D328" s="171"/>
      <c r="E328" s="172"/>
      <c r="F328" s="175"/>
      <c r="G328" s="177"/>
      <c r="H328" s="177"/>
      <c r="I328" s="184"/>
    </row>
    <row r="329" spans="1:9" x14ac:dyDescent="0.25">
      <c r="A329" s="103" t="s">
        <v>165</v>
      </c>
      <c r="B329" s="140"/>
      <c r="C329" s="140"/>
      <c r="D329" s="171"/>
      <c r="E329" s="172"/>
      <c r="F329" s="175"/>
      <c r="G329" s="177"/>
      <c r="H329" s="177"/>
      <c r="I329" s="184"/>
    </row>
    <row r="330" spans="1:9" x14ac:dyDescent="0.25">
      <c r="A330" s="103" t="s">
        <v>166</v>
      </c>
      <c r="B330" s="140"/>
      <c r="C330" s="140"/>
      <c r="D330" s="171"/>
      <c r="E330" s="172"/>
      <c r="F330" s="175"/>
      <c r="G330" s="177"/>
      <c r="H330" s="177"/>
      <c r="I330" s="184"/>
    </row>
    <row r="331" spans="1:9" x14ac:dyDescent="0.25">
      <c r="A331" s="103" t="s">
        <v>167</v>
      </c>
      <c r="B331" s="140"/>
      <c r="C331" s="140"/>
      <c r="D331" s="171"/>
      <c r="E331" s="172"/>
      <c r="F331" s="175"/>
      <c r="G331" s="177"/>
      <c r="H331" s="177"/>
      <c r="I331" s="184"/>
    </row>
    <row r="332" spans="1:9" x14ac:dyDescent="0.25">
      <c r="A332" s="103" t="s">
        <v>168</v>
      </c>
      <c r="B332" s="140"/>
      <c r="C332" s="140"/>
      <c r="D332" s="171"/>
      <c r="E332" s="172"/>
      <c r="F332" s="175"/>
      <c r="G332" s="177"/>
      <c r="H332" s="177"/>
      <c r="I332" s="184"/>
    </row>
    <row r="333" spans="1:9" x14ac:dyDescent="0.25">
      <c r="A333" s="103" t="s">
        <v>169</v>
      </c>
      <c r="B333" s="140"/>
      <c r="C333" s="140"/>
      <c r="D333" s="171"/>
      <c r="E333" s="172"/>
      <c r="F333" s="175"/>
      <c r="G333" s="177"/>
      <c r="H333" s="177"/>
      <c r="I333" s="184"/>
    </row>
    <row r="334" spans="1:9" x14ac:dyDescent="0.25">
      <c r="A334" s="103" t="s">
        <v>170</v>
      </c>
      <c r="B334" s="140"/>
      <c r="C334" s="140"/>
      <c r="D334" s="171"/>
      <c r="E334" s="172"/>
      <c r="F334" s="175"/>
      <c r="G334" s="177"/>
      <c r="H334" s="177"/>
      <c r="I334" s="184"/>
    </row>
    <row r="335" spans="1:9" x14ac:dyDescent="0.25">
      <c r="A335" s="103" t="s">
        <v>171</v>
      </c>
      <c r="B335" s="140"/>
      <c r="C335" s="140"/>
      <c r="D335" s="171"/>
      <c r="E335" s="172"/>
      <c r="F335" s="175"/>
      <c r="G335" s="177"/>
      <c r="H335" s="177"/>
      <c r="I335" s="184"/>
    </row>
    <row r="336" spans="1:9" x14ac:dyDescent="0.25">
      <c r="A336" s="103" t="s">
        <v>172</v>
      </c>
      <c r="B336" s="140"/>
      <c r="C336" s="140"/>
      <c r="D336" s="171"/>
      <c r="E336" s="172"/>
      <c r="F336" s="175"/>
      <c r="G336" s="177"/>
      <c r="H336" s="177"/>
      <c r="I336" s="184"/>
    </row>
    <row r="337" spans="1:9" x14ac:dyDescent="0.25">
      <c r="A337" s="103" t="s">
        <v>175</v>
      </c>
      <c r="B337" s="140"/>
      <c r="C337" s="140"/>
      <c r="D337" s="171"/>
      <c r="E337" s="172"/>
      <c r="F337" s="175"/>
      <c r="G337" s="177"/>
      <c r="H337" s="177"/>
      <c r="I337" s="184"/>
    </row>
    <row r="338" spans="1:9" x14ac:dyDescent="0.25">
      <c r="A338" s="103" t="s">
        <v>176</v>
      </c>
      <c r="B338" s="140"/>
      <c r="C338" s="140"/>
      <c r="D338" s="171"/>
      <c r="E338" s="172"/>
      <c r="F338" s="175"/>
      <c r="G338" s="177"/>
      <c r="H338" s="177"/>
      <c r="I338" s="184"/>
    </row>
    <row r="339" spans="1:9" x14ac:dyDescent="0.25">
      <c r="A339" s="103" t="s">
        <v>177</v>
      </c>
      <c r="B339" s="140"/>
      <c r="C339" s="140"/>
      <c r="D339" s="171"/>
      <c r="E339" s="172"/>
      <c r="F339" s="175"/>
      <c r="G339" s="177"/>
      <c r="H339" s="177"/>
      <c r="I339" s="184"/>
    </row>
    <row r="340" spans="1:9" x14ac:dyDescent="0.25">
      <c r="A340" s="103" t="s">
        <v>178</v>
      </c>
      <c r="B340" s="140"/>
      <c r="C340" s="140"/>
      <c r="D340" s="171"/>
      <c r="E340" s="172"/>
      <c r="F340" s="175"/>
      <c r="G340" s="177"/>
      <c r="H340" s="177"/>
      <c r="I340" s="184"/>
    </row>
    <row r="341" spans="1:9" x14ac:dyDescent="0.25">
      <c r="A341" s="103" t="s">
        <v>179</v>
      </c>
      <c r="B341" s="140"/>
      <c r="C341" s="140"/>
      <c r="D341" s="171"/>
      <c r="E341" s="172"/>
      <c r="F341" s="175"/>
      <c r="G341" s="177"/>
      <c r="H341" s="177"/>
      <c r="I341" s="184"/>
    </row>
    <row r="342" spans="1:9" x14ac:dyDescent="0.25">
      <c r="A342" s="103" t="s">
        <v>180</v>
      </c>
      <c r="B342" s="140"/>
      <c r="C342" s="140"/>
      <c r="D342" s="171"/>
      <c r="E342" s="172"/>
      <c r="F342" s="175"/>
      <c r="G342" s="177"/>
      <c r="H342" s="177"/>
      <c r="I342" s="184"/>
    </row>
    <row r="343" spans="1:9" x14ac:dyDescent="0.25">
      <c r="A343" s="103" t="s">
        <v>181</v>
      </c>
      <c r="B343" s="140"/>
      <c r="C343" s="140"/>
      <c r="D343" s="171"/>
      <c r="E343" s="172"/>
      <c r="F343" s="175"/>
      <c r="G343" s="177"/>
      <c r="H343" s="177"/>
      <c r="I343" s="184"/>
    </row>
    <row r="344" spans="1:9" x14ac:dyDescent="0.25">
      <c r="A344" s="103" t="s">
        <v>182</v>
      </c>
      <c r="B344" s="140"/>
      <c r="C344" s="140"/>
      <c r="D344" s="171"/>
      <c r="E344" s="172"/>
      <c r="F344" s="175"/>
      <c r="G344" s="177"/>
      <c r="H344" s="177"/>
      <c r="I344" s="184"/>
    </row>
    <row r="345" spans="1:9" x14ac:dyDescent="0.25">
      <c r="A345" s="103" t="s">
        <v>183</v>
      </c>
      <c r="B345" s="140"/>
      <c r="C345" s="140"/>
      <c r="D345" s="171"/>
      <c r="E345" s="172"/>
      <c r="F345" s="175"/>
      <c r="G345" s="177"/>
      <c r="H345" s="177"/>
      <c r="I345" s="184"/>
    </row>
    <row r="346" spans="1:9" x14ac:dyDescent="0.25">
      <c r="A346" s="103" t="s">
        <v>184</v>
      </c>
      <c r="B346" s="140"/>
      <c r="C346" s="140"/>
      <c r="D346" s="171"/>
      <c r="E346" s="172"/>
      <c r="F346" s="175"/>
      <c r="G346" s="177"/>
      <c r="H346" s="177"/>
      <c r="I346" s="184"/>
    </row>
    <row r="347" spans="1:9" x14ac:dyDescent="0.25">
      <c r="A347" s="103" t="s">
        <v>185</v>
      </c>
      <c r="B347" s="140"/>
      <c r="C347" s="140"/>
      <c r="D347" s="171"/>
      <c r="E347" s="172"/>
      <c r="F347" s="175"/>
      <c r="G347" s="177"/>
      <c r="H347" s="177"/>
      <c r="I347" s="184"/>
    </row>
    <row r="348" spans="1:9" x14ac:dyDescent="0.25">
      <c r="A348" s="103" t="s">
        <v>186</v>
      </c>
      <c r="B348" s="140"/>
      <c r="C348" s="140"/>
      <c r="D348" s="171"/>
      <c r="E348" s="172"/>
      <c r="F348" s="175"/>
      <c r="G348" s="177"/>
      <c r="H348" s="177"/>
      <c r="I348" s="184"/>
    </row>
    <row r="349" spans="1:9" x14ac:dyDescent="0.25">
      <c r="A349" s="103" t="s">
        <v>187</v>
      </c>
      <c r="B349" s="140"/>
      <c r="C349" s="140"/>
      <c r="D349" s="171"/>
      <c r="E349" s="172"/>
      <c r="F349" s="175"/>
      <c r="G349" s="177"/>
      <c r="H349" s="177"/>
      <c r="I349" s="184"/>
    </row>
    <row r="350" spans="1:9" x14ac:dyDescent="0.25">
      <c r="A350" s="103" t="s">
        <v>188</v>
      </c>
      <c r="B350" s="140"/>
      <c r="C350" s="140"/>
      <c r="D350" s="171"/>
      <c r="E350" s="172"/>
      <c r="F350" s="175"/>
      <c r="G350" s="177"/>
      <c r="H350" s="177"/>
      <c r="I350" s="184"/>
    </row>
    <row r="351" spans="1:9" x14ac:dyDescent="0.25">
      <c r="A351" s="103" t="s">
        <v>189</v>
      </c>
      <c r="B351" s="140"/>
      <c r="C351" s="140"/>
      <c r="D351" s="171"/>
      <c r="E351" s="172"/>
      <c r="F351" s="175"/>
      <c r="G351" s="177"/>
      <c r="H351" s="177"/>
      <c r="I351" s="184"/>
    </row>
    <row r="352" spans="1:9" x14ac:dyDescent="0.25">
      <c r="A352" s="103" t="s">
        <v>190</v>
      </c>
      <c r="B352" s="140"/>
      <c r="C352" s="140"/>
      <c r="D352" s="171"/>
      <c r="E352" s="172"/>
      <c r="F352" s="175"/>
      <c r="G352" s="177"/>
      <c r="H352" s="177"/>
      <c r="I352" s="184"/>
    </row>
    <row r="353" spans="1:9" x14ac:dyDescent="0.25">
      <c r="A353" s="103" t="s">
        <v>191</v>
      </c>
      <c r="B353" s="140"/>
      <c r="C353" s="140"/>
      <c r="D353" s="171"/>
      <c r="E353" s="172"/>
      <c r="F353" s="175"/>
      <c r="G353" s="177"/>
      <c r="H353" s="177"/>
      <c r="I353" s="184"/>
    </row>
    <row r="354" spans="1:9" x14ac:dyDescent="0.25">
      <c r="A354" s="103" t="s">
        <v>192</v>
      </c>
      <c r="B354" s="140"/>
      <c r="C354" s="140"/>
      <c r="D354" s="171"/>
      <c r="E354" s="172"/>
      <c r="F354" s="175"/>
      <c r="G354" s="177"/>
      <c r="H354" s="177"/>
      <c r="I354" s="184"/>
    </row>
    <row r="355" spans="1:9" x14ac:dyDescent="0.25">
      <c r="A355" s="103" t="s">
        <v>193</v>
      </c>
      <c r="B355" s="140"/>
      <c r="C355" s="140"/>
      <c r="D355" s="171"/>
      <c r="E355" s="172"/>
      <c r="F355" s="175"/>
      <c r="G355" s="177"/>
      <c r="H355" s="177"/>
      <c r="I355" s="184"/>
    </row>
    <row r="356" spans="1:9" x14ac:dyDescent="0.25">
      <c r="A356" s="103" t="s">
        <v>194</v>
      </c>
      <c r="B356" s="140"/>
      <c r="C356" s="140"/>
      <c r="D356" s="171"/>
      <c r="E356" s="172"/>
      <c r="F356" s="175"/>
      <c r="G356" s="177"/>
      <c r="H356" s="177"/>
      <c r="I356" s="184"/>
    </row>
    <row r="357" spans="1:9" x14ac:dyDescent="0.25">
      <c r="A357" s="506"/>
      <c r="B357" s="506"/>
      <c r="C357" s="506"/>
      <c r="D357" s="506"/>
      <c r="E357" s="506"/>
      <c r="F357" s="506"/>
      <c r="G357" s="506"/>
      <c r="H357" s="506"/>
      <c r="I357" s="506"/>
    </row>
    <row r="358" spans="1:9" x14ac:dyDescent="0.25">
      <c r="A358" s="119" t="str">
        <f>N_2!B166</f>
        <v>Kraftwerk 9</v>
      </c>
      <c r="B358" s="119" t="s">
        <v>55</v>
      </c>
      <c r="C358" s="119" t="s">
        <v>56</v>
      </c>
      <c r="D358" s="179" t="s">
        <v>87</v>
      </c>
      <c r="E358" s="180" t="s">
        <v>41</v>
      </c>
      <c r="F358" s="181" t="s">
        <v>94</v>
      </c>
      <c r="G358" s="182" t="s">
        <v>62</v>
      </c>
      <c r="H358" s="182" t="s">
        <v>60</v>
      </c>
      <c r="I358" s="183" t="s">
        <v>3</v>
      </c>
    </row>
    <row r="359" spans="1:9" x14ac:dyDescent="0.25">
      <c r="A359" s="84" t="str">
        <f>N_2!B172</f>
        <v xml:space="preserve">Wiederherstellung der Betriebsbereitschaft </v>
      </c>
      <c r="B359" s="309"/>
      <c r="C359" s="310"/>
      <c r="D359" s="303"/>
      <c r="E359" s="304">
        <f>SUM(E361:E400)</f>
        <v>0</v>
      </c>
      <c r="F359" s="305">
        <f>SUM(F361:F400)</f>
        <v>0</v>
      </c>
      <c r="G359" s="306"/>
      <c r="H359" s="306"/>
      <c r="I359" s="307"/>
    </row>
    <row r="360" spans="1:9" x14ac:dyDescent="0.25">
      <c r="A360" s="74"/>
      <c r="B360" s="311"/>
      <c r="C360" s="312"/>
      <c r="D360" s="303"/>
      <c r="E360" s="303"/>
      <c r="F360" s="305"/>
      <c r="G360" s="306"/>
      <c r="H360" s="306"/>
      <c r="I360" s="307"/>
    </row>
    <row r="361" spans="1:9" x14ac:dyDescent="0.25">
      <c r="A361" s="103" t="s">
        <v>44</v>
      </c>
      <c r="B361" s="140"/>
      <c r="C361" s="140"/>
      <c r="D361" s="171"/>
      <c r="E361" s="172"/>
      <c r="F361" s="175"/>
      <c r="G361" s="177"/>
      <c r="H361" s="177"/>
      <c r="I361" s="184"/>
    </row>
    <row r="362" spans="1:9" x14ac:dyDescent="0.25">
      <c r="A362" s="103" t="s">
        <v>45</v>
      </c>
      <c r="B362" s="140"/>
      <c r="C362" s="140"/>
      <c r="D362" s="171"/>
      <c r="E362" s="172"/>
      <c r="F362" s="175"/>
      <c r="G362" s="177"/>
      <c r="H362" s="177"/>
      <c r="I362" s="184"/>
    </row>
    <row r="363" spans="1:9" x14ac:dyDescent="0.25">
      <c r="A363" s="103" t="s">
        <v>46</v>
      </c>
      <c r="B363" s="140"/>
      <c r="C363" s="140"/>
      <c r="D363" s="171"/>
      <c r="E363" s="172"/>
      <c r="F363" s="175"/>
      <c r="G363" s="177"/>
      <c r="H363" s="177"/>
      <c r="I363" s="184"/>
    </row>
    <row r="364" spans="1:9" x14ac:dyDescent="0.25">
      <c r="A364" s="103" t="s">
        <v>47</v>
      </c>
      <c r="B364" s="140"/>
      <c r="C364" s="140"/>
      <c r="D364" s="171"/>
      <c r="E364" s="172"/>
      <c r="F364" s="175"/>
      <c r="G364" s="177"/>
      <c r="H364" s="177"/>
      <c r="I364" s="184"/>
    </row>
    <row r="365" spans="1:9" x14ac:dyDescent="0.25">
      <c r="A365" s="103" t="s">
        <v>48</v>
      </c>
      <c r="B365" s="140"/>
      <c r="C365" s="140"/>
      <c r="D365" s="171"/>
      <c r="E365" s="172"/>
      <c r="F365" s="175"/>
      <c r="G365" s="177"/>
      <c r="H365" s="177"/>
      <c r="I365" s="184"/>
    </row>
    <row r="366" spans="1:9" x14ac:dyDescent="0.25">
      <c r="A366" s="103" t="s">
        <v>49</v>
      </c>
      <c r="B366" s="140"/>
      <c r="C366" s="140"/>
      <c r="D366" s="171"/>
      <c r="E366" s="172"/>
      <c r="F366" s="175"/>
      <c r="G366" s="177"/>
      <c r="H366" s="177"/>
      <c r="I366" s="184"/>
    </row>
    <row r="367" spans="1:9" x14ac:dyDescent="0.25">
      <c r="A367" s="103" t="s">
        <v>50</v>
      </c>
      <c r="B367" s="140"/>
      <c r="C367" s="140"/>
      <c r="D367" s="171"/>
      <c r="E367" s="172"/>
      <c r="F367" s="175"/>
      <c r="G367" s="177"/>
      <c r="H367" s="177"/>
      <c r="I367" s="184"/>
    </row>
    <row r="368" spans="1:9" x14ac:dyDescent="0.25">
      <c r="A368" s="103" t="s">
        <v>51</v>
      </c>
      <c r="B368" s="140"/>
      <c r="C368" s="140"/>
      <c r="D368" s="171"/>
      <c r="E368" s="172"/>
      <c r="F368" s="175"/>
      <c r="G368" s="177"/>
      <c r="H368" s="177"/>
      <c r="I368" s="184"/>
    </row>
    <row r="369" spans="1:9" x14ac:dyDescent="0.25">
      <c r="A369" s="103" t="s">
        <v>52</v>
      </c>
      <c r="B369" s="140"/>
      <c r="C369" s="140"/>
      <c r="D369" s="171"/>
      <c r="E369" s="172"/>
      <c r="F369" s="175"/>
      <c r="G369" s="177"/>
      <c r="H369" s="177"/>
      <c r="I369" s="184"/>
    </row>
    <row r="370" spans="1:9" x14ac:dyDescent="0.25">
      <c r="A370" s="103" t="s">
        <v>53</v>
      </c>
      <c r="B370" s="140"/>
      <c r="C370" s="140"/>
      <c r="D370" s="171"/>
      <c r="E370" s="172"/>
      <c r="F370" s="175"/>
      <c r="G370" s="177"/>
      <c r="H370" s="177"/>
      <c r="I370" s="184"/>
    </row>
    <row r="371" spans="1:9" x14ac:dyDescent="0.25">
      <c r="A371" s="103" t="s">
        <v>163</v>
      </c>
      <c r="B371" s="140"/>
      <c r="C371" s="140"/>
      <c r="D371" s="171"/>
      <c r="E371" s="172"/>
      <c r="F371" s="175"/>
      <c r="G371" s="177"/>
      <c r="H371" s="177"/>
      <c r="I371" s="184"/>
    </row>
    <row r="372" spans="1:9" x14ac:dyDescent="0.25">
      <c r="A372" s="103" t="s">
        <v>164</v>
      </c>
      <c r="B372" s="140"/>
      <c r="C372" s="140"/>
      <c r="D372" s="171"/>
      <c r="E372" s="172"/>
      <c r="F372" s="175"/>
      <c r="G372" s="177"/>
      <c r="H372" s="177"/>
      <c r="I372" s="184"/>
    </row>
    <row r="373" spans="1:9" x14ac:dyDescent="0.25">
      <c r="A373" s="103" t="s">
        <v>165</v>
      </c>
      <c r="B373" s="140"/>
      <c r="C373" s="140"/>
      <c r="D373" s="171"/>
      <c r="E373" s="172"/>
      <c r="F373" s="175"/>
      <c r="G373" s="177"/>
      <c r="H373" s="177"/>
      <c r="I373" s="184"/>
    </row>
    <row r="374" spans="1:9" x14ac:dyDescent="0.25">
      <c r="A374" s="103" t="s">
        <v>166</v>
      </c>
      <c r="B374" s="140"/>
      <c r="C374" s="140"/>
      <c r="D374" s="171"/>
      <c r="E374" s="172"/>
      <c r="F374" s="175"/>
      <c r="G374" s="177"/>
      <c r="H374" s="177"/>
      <c r="I374" s="184"/>
    </row>
    <row r="375" spans="1:9" x14ac:dyDescent="0.25">
      <c r="A375" s="103" t="s">
        <v>167</v>
      </c>
      <c r="B375" s="140"/>
      <c r="C375" s="140"/>
      <c r="D375" s="171"/>
      <c r="E375" s="172"/>
      <c r="F375" s="175"/>
      <c r="G375" s="177"/>
      <c r="H375" s="177"/>
      <c r="I375" s="184"/>
    </row>
    <row r="376" spans="1:9" x14ac:dyDescent="0.25">
      <c r="A376" s="103" t="s">
        <v>168</v>
      </c>
      <c r="B376" s="140"/>
      <c r="C376" s="140"/>
      <c r="D376" s="171"/>
      <c r="E376" s="172"/>
      <c r="F376" s="175"/>
      <c r="G376" s="177"/>
      <c r="H376" s="177"/>
      <c r="I376" s="184"/>
    </row>
    <row r="377" spans="1:9" x14ac:dyDescent="0.25">
      <c r="A377" s="103" t="s">
        <v>169</v>
      </c>
      <c r="B377" s="140"/>
      <c r="C377" s="140"/>
      <c r="D377" s="171"/>
      <c r="E377" s="172"/>
      <c r="F377" s="175"/>
      <c r="G377" s="177"/>
      <c r="H377" s="177"/>
      <c r="I377" s="184"/>
    </row>
    <row r="378" spans="1:9" x14ac:dyDescent="0.25">
      <c r="A378" s="103" t="s">
        <v>170</v>
      </c>
      <c r="B378" s="140"/>
      <c r="C378" s="140"/>
      <c r="D378" s="171"/>
      <c r="E378" s="172"/>
      <c r="F378" s="175"/>
      <c r="G378" s="177"/>
      <c r="H378" s="177"/>
      <c r="I378" s="184"/>
    </row>
    <row r="379" spans="1:9" x14ac:dyDescent="0.25">
      <c r="A379" s="103" t="s">
        <v>171</v>
      </c>
      <c r="B379" s="140"/>
      <c r="C379" s="140"/>
      <c r="D379" s="171"/>
      <c r="E379" s="172"/>
      <c r="F379" s="175"/>
      <c r="G379" s="177"/>
      <c r="H379" s="177"/>
      <c r="I379" s="184"/>
    </row>
    <row r="380" spans="1:9" x14ac:dyDescent="0.25">
      <c r="A380" s="103" t="s">
        <v>172</v>
      </c>
      <c r="B380" s="140"/>
      <c r="C380" s="140"/>
      <c r="D380" s="171"/>
      <c r="E380" s="172"/>
      <c r="F380" s="175"/>
      <c r="G380" s="177"/>
      <c r="H380" s="177"/>
      <c r="I380" s="184"/>
    </row>
    <row r="381" spans="1:9" x14ac:dyDescent="0.25">
      <c r="A381" s="103" t="s">
        <v>175</v>
      </c>
      <c r="B381" s="140"/>
      <c r="C381" s="140"/>
      <c r="D381" s="171"/>
      <c r="E381" s="172"/>
      <c r="F381" s="175"/>
      <c r="G381" s="177"/>
      <c r="H381" s="177"/>
      <c r="I381" s="184"/>
    </row>
    <row r="382" spans="1:9" x14ac:dyDescent="0.25">
      <c r="A382" s="103" t="s">
        <v>176</v>
      </c>
      <c r="B382" s="140"/>
      <c r="C382" s="140"/>
      <c r="D382" s="171"/>
      <c r="E382" s="172"/>
      <c r="F382" s="175"/>
      <c r="G382" s="177"/>
      <c r="H382" s="177"/>
      <c r="I382" s="184"/>
    </row>
    <row r="383" spans="1:9" x14ac:dyDescent="0.25">
      <c r="A383" s="103" t="s">
        <v>177</v>
      </c>
      <c r="B383" s="140"/>
      <c r="C383" s="140"/>
      <c r="D383" s="171"/>
      <c r="E383" s="172"/>
      <c r="F383" s="175"/>
      <c r="G383" s="177"/>
      <c r="H383" s="177"/>
      <c r="I383" s="184"/>
    </row>
    <row r="384" spans="1:9" x14ac:dyDescent="0.25">
      <c r="A384" s="103" t="s">
        <v>178</v>
      </c>
      <c r="B384" s="140"/>
      <c r="C384" s="140"/>
      <c r="D384" s="171"/>
      <c r="E384" s="172"/>
      <c r="F384" s="175"/>
      <c r="G384" s="177"/>
      <c r="H384" s="177"/>
      <c r="I384" s="184"/>
    </row>
    <row r="385" spans="1:9" x14ac:dyDescent="0.25">
      <c r="A385" s="103" t="s">
        <v>179</v>
      </c>
      <c r="B385" s="140"/>
      <c r="C385" s="140"/>
      <c r="D385" s="171"/>
      <c r="E385" s="172"/>
      <c r="F385" s="175"/>
      <c r="G385" s="177"/>
      <c r="H385" s="177"/>
      <c r="I385" s="184"/>
    </row>
    <row r="386" spans="1:9" x14ac:dyDescent="0.25">
      <c r="A386" s="103" t="s">
        <v>180</v>
      </c>
      <c r="B386" s="140"/>
      <c r="C386" s="140"/>
      <c r="D386" s="171"/>
      <c r="E386" s="172"/>
      <c r="F386" s="175"/>
      <c r="G386" s="177"/>
      <c r="H386" s="177"/>
      <c r="I386" s="184"/>
    </row>
    <row r="387" spans="1:9" x14ac:dyDescent="0.25">
      <c r="A387" s="103" t="s">
        <v>181</v>
      </c>
      <c r="B387" s="140"/>
      <c r="C387" s="140"/>
      <c r="D387" s="171"/>
      <c r="E387" s="172"/>
      <c r="F387" s="175"/>
      <c r="G387" s="177"/>
      <c r="H387" s="177"/>
      <c r="I387" s="184"/>
    </row>
    <row r="388" spans="1:9" x14ac:dyDescent="0.25">
      <c r="A388" s="103" t="s">
        <v>182</v>
      </c>
      <c r="B388" s="140"/>
      <c r="C388" s="140"/>
      <c r="D388" s="171"/>
      <c r="E388" s="172"/>
      <c r="F388" s="175"/>
      <c r="G388" s="177"/>
      <c r="H388" s="177"/>
      <c r="I388" s="184"/>
    </row>
    <row r="389" spans="1:9" x14ac:dyDescent="0.25">
      <c r="A389" s="103" t="s">
        <v>183</v>
      </c>
      <c r="B389" s="140"/>
      <c r="C389" s="140"/>
      <c r="D389" s="171"/>
      <c r="E389" s="172"/>
      <c r="F389" s="175"/>
      <c r="G389" s="177"/>
      <c r="H389" s="177"/>
      <c r="I389" s="184"/>
    </row>
    <row r="390" spans="1:9" x14ac:dyDescent="0.25">
      <c r="A390" s="103" t="s">
        <v>184</v>
      </c>
      <c r="B390" s="140"/>
      <c r="C390" s="140"/>
      <c r="D390" s="171"/>
      <c r="E390" s="172"/>
      <c r="F390" s="175"/>
      <c r="G390" s="177"/>
      <c r="H390" s="177"/>
      <c r="I390" s="184"/>
    </row>
    <row r="391" spans="1:9" x14ac:dyDescent="0.25">
      <c r="A391" s="103" t="s">
        <v>185</v>
      </c>
      <c r="B391" s="140"/>
      <c r="C391" s="140"/>
      <c r="D391" s="171"/>
      <c r="E391" s="172"/>
      <c r="F391" s="175"/>
      <c r="G391" s="177"/>
      <c r="H391" s="177"/>
      <c r="I391" s="184"/>
    </row>
    <row r="392" spans="1:9" x14ac:dyDescent="0.25">
      <c r="A392" s="103" t="s">
        <v>186</v>
      </c>
      <c r="B392" s="140"/>
      <c r="C392" s="140"/>
      <c r="D392" s="171"/>
      <c r="E392" s="172"/>
      <c r="F392" s="175"/>
      <c r="G392" s="177"/>
      <c r="H392" s="177"/>
      <c r="I392" s="184"/>
    </row>
    <row r="393" spans="1:9" x14ac:dyDescent="0.25">
      <c r="A393" s="103" t="s">
        <v>187</v>
      </c>
      <c r="B393" s="140"/>
      <c r="C393" s="140"/>
      <c r="D393" s="171"/>
      <c r="E393" s="172"/>
      <c r="F393" s="175"/>
      <c r="G393" s="177"/>
      <c r="H393" s="177"/>
      <c r="I393" s="184"/>
    </row>
    <row r="394" spans="1:9" x14ac:dyDescent="0.25">
      <c r="A394" s="103" t="s">
        <v>188</v>
      </c>
      <c r="B394" s="140"/>
      <c r="C394" s="140"/>
      <c r="D394" s="171"/>
      <c r="E394" s="172"/>
      <c r="F394" s="175"/>
      <c r="G394" s="177"/>
      <c r="H394" s="177"/>
      <c r="I394" s="184"/>
    </row>
    <row r="395" spans="1:9" x14ac:dyDescent="0.25">
      <c r="A395" s="103" t="s">
        <v>189</v>
      </c>
      <c r="B395" s="140"/>
      <c r="C395" s="140"/>
      <c r="D395" s="171"/>
      <c r="E395" s="172"/>
      <c r="F395" s="175"/>
      <c r="G395" s="177"/>
      <c r="H395" s="177"/>
      <c r="I395" s="184"/>
    </row>
    <row r="396" spans="1:9" x14ac:dyDescent="0.25">
      <c r="A396" s="103" t="s">
        <v>190</v>
      </c>
      <c r="B396" s="140"/>
      <c r="C396" s="140"/>
      <c r="D396" s="171"/>
      <c r="E396" s="172"/>
      <c r="F396" s="175"/>
      <c r="G396" s="177"/>
      <c r="H396" s="177"/>
      <c r="I396" s="184"/>
    </row>
    <row r="397" spans="1:9" x14ac:dyDescent="0.25">
      <c r="A397" s="103" t="s">
        <v>191</v>
      </c>
      <c r="B397" s="140"/>
      <c r="C397" s="140"/>
      <c r="D397" s="171"/>
      <c r="E397" s="172"/>
      <c r="F397" s="175"/>
      <c r="G397" s="177"/>
      <c r="H397" s="177"/>
      <c r="I397" s="184"/>
    </row>
    <row r="398" spans="1:9" x14ac:dyDescent="0.25">
      <c r="A398" s="103" t="s">
        <v>192</v>
      </c>
      <c r="B398" s="140"/>
      <c r="C398" s="140"/>
      <c r="D398" s="171"/>
      <c r="E398" s="172"/>
      <c r="F398" s="175"/>
      <c r="G398" s="177"/>
      <c r="H398" s="177"/>
      <c r="I398" s="184"/>
    </row>
    <row r="399" spans="1:9" x14ac:dyDescent="0.25">
      <c r="A399" s="103" t="s">
        <v>193</v>
      </c>
      <c r="B399" s="140"/>
      <c r="C399" s="140"/>
      <c r="D399" s="171"/>
      <c r="E399" s="172"/>
      <c r="F399" s="175"/>
      <c r="G399" s="177"/>
      <c r="H399" s="177"/>
      <c r="I399" s="184"/>
    </row>
    <row r="400" spans="1:9" x14ac:dyDescent="0.25">
      <c r="A400" s="103" t="s">
        <v>194</v>
      </c>
      <c r="B400" s="141"/>
      <c r="C400" s="141"/>
      <c r="D400" s="173"/>
      <c r="E400" s="174"/>
      <c r="F400" s="176"/>
      <c r="G400" s="178"/>
      <c r="H400" s="178"/>
      <c r="I400" s="185"/>
    </row>
    <row r="401" spans="1:9" x14ac:dyDescent="0.25">
      <c r="A401" s="506"/>
      <c r="B401" s="506"/>
      <c r="C401" s="506"/>
      <c r="D401" s="506"/>
      <c r="E401" s="506"/>
      <c r="F401" s="506"/>
      <c r="G401" s="506"/>
      <c r="H401" s="506"/>
      <c r="I401" s="506"/>
    </row>
    <row r="402" spans="1:9" x14ac:dyDescent="0.25">
      <c r="A402" s="119" t="str">
        <f>N_2!B184</f>
        <v>Kraftwerk 10</v>
      </c>
      <c r="B402" s="119" t="s">
        <v>55</v>
      </c>
      <c r="C402" s="119" t="s">
        <v>56</v>
      </c>
      <c r="D402" s="179" t="s">
        <v>87</v>
      </c>
      <c r="E402" s="180" t="s">
        <v>41</v>
      </c>
      <c r="F402" s="181" t="s">
        <v>94</v>
      </c>
      <c r="G402" s="182" t="s">
        <v>62</v>
      </c>
      <c r="H402" s="182" t="s">
        <v>60</v>
      </c>
      <c r="I402" s="183" t="s">
        <v>3</v>
      </c>
    </row>
    <row r="403" spans="1:9" x14ac:dyDescent="0.25">
      <c r="A403" s="84" t="str">
        <f>N_2!B190</f>
        <v xml:space="preserve">Wiederherstellung der Betriebsbereitschaft </v>
      </c>
      <c r="B403" s="309"/>
      <c r="C403" s="310"/>
      <c r="D403" s="303"/>
      <c r="E403" s="304">
        <f>SUM(E405:E444)</f>
        <v>0</v>
      </c>
      <c r="F403" s="305">
        <f>SUM(F405:F444)</f>
        <v>0</v>
      </c>
      <c r="G403" s="306"/>
      <c r="H403" s="306"/>
      <c r="I403" s="307"/>
    </row>
    <row r="404" spans="1:9" x14ac:dyDescent="0.25">
      <c r="A404" s="74"/>
      <c r="B404" s="311"/>
      <c r="C404" s="312"/>
      <c r="D404" s="303"/>
      <c r="E404" s="303"/>
      <c r="F404" s="305"/>
      <c r="G404" s="306"/>
      <c r="H404" s="306"/>
      <c r="I404" s="307"/>
    </row>
    <row r="405" spans="1:9" x14ac:dyDescent="0.25">
      <c r="A405" s="103" t="s">
        <v>44</v>
      </c>
      <c r="B405" s="140"/>
      <c r="C405" s="140"/>
      <c r="D405" s="171"/>
      <c r="E405" s="172"/>
      <c r="F405" s="175"/>
      <c r="G405" s="177"/>
      <c r="H405" s="177"/>
      <c r="I405" s="184"/>
    </row>
    <row r="406" spans="1:9" x14ac:dyDescent="0.25">
      <c r="A406" s="103" t="s">
        <v>45</v>
      </c>
      <c r="B406" s="140"/>
      <c r="C406" s="140"/>
      <c r="D406" s="171"/>
      <c r="E406" s="172"/>
      <c r="F406" s="175"/>
      <c r="G406" s="177"/>
      <c r="H406" s="177"/>
      <c r="I406" s="184"/>
    </row>
    <row r="407" spans="1:9" x14ac:dyDescent="0.25">
      <c r="A407" s="103" t="s">
        <v>46</v>
      </c>
      <c r="B407" s="140"/>
      <c r="C407" s="140"/>
      <c r="D407" s="171"/>
      <c r="E407" s="172"/>
      <c r="F407" s="175"/>
      <c r="G407" s="177"/>
      <c r="H407" s="177"/>
      <c r="I407" s="184"/>
    </row>
    <row r="408" spans="1:9" x14ac:dyDescent="0.25">
      <c r="A408" s="103" t="s">
        <v>47</v>
      </c>
      <c r="B408" s="140"/>
      <c r="C408" s="140"/>
      <c r="D408" s="171"/>
      <c r="E408" s="172"/>
      <c r="F408" s="175"/>
      <c r="G408" s="177"/>
      <c r="H408" s="177"/>
      <c r="I408" s="184"/>
    </row>
    <row r="409" spans="1:9" x14ac:dyDescent="0.25">
      <c r="A409" s="103" t="s">
        <v>48</v>
      </c>
      <c r="B409" s="140"/>
      <c r="C409" s="140"/>
      <c r="D409" s="171"/>
      <c r="E409" s="172"/>
      <c r="F409" s="175"/>
      <c r="G409" s="177"/>
      <c r="H409" s="177"/>
      <c r="I409" s="184"/>
    </row>
    <row r="410" spans="1:9" x14ac:dyDescent="0.25">
      <c r="A410" s="103" t="s">
        <v>49</v>
      </c>
      <c r="B410" s="140"/>
      <c r="C410" s="140"/>
      <c r="D410" s="171"/>
      <c r="E410" s="172"/>
      <c r="F410" s="175"/>
      <c r="G410" s="177"/>
      <c r="H410" s="177"/>
      <c r="I410" s="184"/>
    </row>
    <row r="411" spans="1:9" x14ac:dyDescent="0.25">
      <c r="A411" s="103" t="s">
        <v>50</v>
      </c>
      <c r="B411" s="140"/>
      <c r="C411" s="140"/>
      <c r="D411" s="171"/>
      <c r="E411" s="172"/>
      <c r="F411" s="175"/>
      <c r="G411" s="177"/>
      <c r="H411" s="177"/>
      <c r="I411" s="184"/>
    </row>
    <row r="412" spans="1:9" x14ac:dyDescent="0.25">
      <c r="A412" s="103" t="s">
        <v>51</v>
      </c>
      <c r="B412" s="140"/>
      <c r="C412" s="140"/>
      <c r="D412" s="171"/>
      <c r="E412" s="172"/>
      <c r="F412" s="175"/>
      <c r="G412" s="177"/>
      <c r="H412" s="177"/>
      <c r="I412" s="184"/>
    </row>
    <row r="413" spans="1:9" x14ac:dyDescent="0.25">
      <c r="A413" s="103" t="s">
        <v>52</v>
      </c>
      <c r="B413" s="140"/>
      <c r="C413" s="140"/>
      <c r="D413" s="171"/>
      <c r="E413" s="172"/>
      <c r="F413" s="175"/>
      <c r="G413" s="177"/>
      <c r="H413" s="177"/>
      <c r="I413" s="184"/>
    </row>
    <row r="414" spans="1:9" x14ac:dyDescent="0.25">
      <c r="A414" s="103" t="s">
        <v>53</v>
      </c>
      <c r="B414" s="140"/>
      <c r="C414" s="140"/>
      <c r="D414" s="171"/>
      <c r="E414" s="172"/>
      <c r="F414" s="175"/>
      <c r="G414" s="177"/>
      <c r="H414" s="177"/>
      <c r="I414" s="184"/>
    </row>
    <row r="415" spans="1:9" x14ac:dyDescent="0.25">
      <c r="A415" s="103" t="s">
        <v>163</v>
      </c>
      <c r="B415" s="140"/>
      <c r="C415" s="140"/>
      <c r="D415" s="171"/>
      <c r="E415" s="172"/>
      <c r="F415" s="175"/>
      <c r="G415" s="177"/>
      <c r="H415" s="177"/>
      <c r="I415" s="184"/>
    </row>
    <row r="416" spans="1:9" x14ac:dyDescent="0.25">
      <c r="A416" s="103" t="s">
        <v>164</v>
      </c>
      <c r="B416" s="140"/>
      <c r="C416" s="140"/>
      <c r="D416" s="171"/>
      <c r="E416" s="172"/>
      <c r="F416" s="175"/>
      <c r="G416" s="177"/>
      <c r="H416" s="177"/>
      <c r="I416" s="184"/>
    </row>
    <row r="417" spans="1:9" x14ac:dyDescent="0.25">
      <c r="A417" s="103" t="s">
        <v>165</v>
      </c>
      <c r="B417" s="140"/>
      <c r="C417" s="140"/>
      <c r="D417" s="171"/>
      <c r="E417" s="172"/>
      <c r="F417" s="175"/>
      <c r="G417" s="177"/>
      <c r="H417" s="177"/>
      <c r="I417" s="184"/>
    </row>
    <row r="418" spans="1:9" x14ac:dyDescent="0.25">
      <c r="A418" s="103" t="s">
        <v>166</v>
      </c>
      <c r="B418" s="140"/>
      <c r="C418" s="140"/>
      <c r="D418" s="171"/>
      <c r="E418" s="172"/>
      <c r="F418" s="175"/>
      <c r="G418" s="177"/>
      <c r="H418" s="177"/>
      <c r="I418" s="184"/>
    </row>
    <row r="419" spans="1:9" x14ac:dyDescent="0.25">
      <c r="A419" s="103" t="s">
        <v>167</v>
      </c>
      <c r="B419" s="140"/>
      <c r="C419" s="140"/>
      <c r="D419" s="171"/>
      <c r="E419" s="172"/>
      <c r="F419" s="175"/>
      <c r="G419" s="177"/>
      <c r="H419" s="177"/>
      <c r="I419" s="184"/>
    </row>
    <row r="420" spans="1:9" x14ac:dyDescent="0.25">
      <c r="A420" s="103" t="s">
        <v>168</v>
      </c>
      <c r="B420" s="140"/>
      <c r="C420" s="140"/>
      <c r="D420" s="171"/>
      <c r="E420" s="172"/>
      <c r="F420" s="175"/>
      <c r="G420" s="177"/>
      <c r="H420" s="177"/>
      <c r="I420" s="184"/>
    </row>
    <row r="421" spans="1:9" x14ac:dyDescent="0.25">
      <c r="A421" s="103" t="s">
        <v>169</v>
      </c>
      <c r="B421" s="140"/>
      <c r="C421" s="140"/>
      <c r="D421" s="171"/>
      <c r="E421" s="172"/>
      <c r="F421" s="175"/>
      <c r="G421" s="177"/>
      <c r="H421" s="177"/>
      <c r="I421" s="184"/>
    </row>
    <row r="422" spans="1:9" x14ac:dyDescent="0.25">
      <c r="A422" s="103" t="s">
        <v>170</v>
      </c>
      <c r="B422" s="140"/>
      <c r="C422" s="140"/>
      <c r="D422" s="171"/>
      <c r="E422" s="172"/>
      <c r="F422" s="175"/>
      <c r="G422" s="177"/>
      <c r="H422" s="177"/>
      <c r="I422" s="184"/>
    </row>
    <row r="423" spans="1:9" x14ac:dyDescent="0.25">
      <c r="A423" s="103" t="s">
        <v>171</v>
      </c>
      <c r="B423" s="140"/>
      <c r="C423" s="140"/>
      <c r="D423" s="171"/>
      <c r="E423" s="172"/>
      <c r="F423" s="175"/>
      <c r="G423" s="177"/>
      <c r="H423" s="177"/>
      <c r="I423" s="184"/>
    </row>
    <row r="424" spans="1:9" x14ac:dyDescent="0.25">
      <c r="A424" s="103" t="s">
        <v>172</v>
      </c>
      <c r="B424" s="140"/>
      <c r="C424" s="140"/>
      <c r="D424" s="171"/>
      <c r="E424" s="172"/>
      <c r="F424" s="175"/>
      <c r="G424" s="177"/>
      <c r="H424" s="177"/>
      <c r="I424" s="184"/>
    </row>
    <row r="425" spans="1:9" x14ac:dyDescent="0.25">
      <c r="A425" s="103" t="s">
        <v>175</v>
      </c>
      <c r="B425" s="140"/>
      <c r="C425" s="140"/>
      <c r="D425" s="171"/>
      <c r="E425" s="172"/>
      <c r="F425" s="175"/>
      <c r="G425" s="177"/>
      <c r="H425" s="177"/>
      <c r="I425" s="184"/>
    </row>
    <row r="426" spans="1:9" x14ac:dyDescent="0.25">
      <c r="A426" s="103" t="s">
        <v>176</v>
      </c>
      <c r="B426" s="140"/>
      <c r="C426" s="140"/>
      <c r="D426" s="171"/>
      <c r="E426" s="172"/>
      <c r="F426" s="175"/>
      <c r="G426" s="177"/>
      <c r="H426" s="177"/>
      <c r="I426" s="184"/>
    </row>
    <row r="427" spans="1:9" x14ac:dyDescent="0.25">
      <c r="A427" s="103" t="s">
        <v>177</v>
      </c>
      <c r="B427" s="140"/>
      <c r="C427" s="140"/>
      <c r="D427" s="171"/>
      <c r="E427" s="172"/>
      <c r="F427" s="175"/>
      <c r="G427" s="177"/>
      <c r="H427" s="177"/>
      <c r="I427" s="184"/>
    </row>
    <row r="428" spans="1:9" x14ac:dyDescent="0.25">
      <c r="A428" s="103" t="s">
        <v>178</v>
      </c>
      <c r="B428" s="140"/>
      <c r="C428" s="140"/>
      <c r="D428" s="171"/>
      <c r="E428" s="172"/>
      <c r="F428" s="175"/>
      <c r="G428" s="177"/>
      <c r="H428" s="177"/>
      <c r="I428" s="184"/>
    </row>
    <row r="429" spans="1:9" x14ac:dyDescent="0.25">
      <c r="A429" s="103" t="s">
        <v>179</v>
      </c>
      <c r="B429" s="140"/>
      <c r="C429" s="140"/>
      <c r="D429" s="171"/>
      <c r="E429" s="172"/>
      <c r="F429" s="175"/>
      <c r="G429" s="177"/>
      <c r="H429" s="177"/>
      <c r="I429" s="184"/>
    </row>
    <row r="430" spans="1:9" x14ac:dyDescent="0.25">
      <c r="A430" s="103" t="s">
        <v>180</v>
      </c>
      <c r="B430" s="140"/>
      <c r="C430" s="140"/>
      <c r="D430" s="171"/>
      <c r="E430" s="172"/>
      <c r="F430" s="175"/>
      <c r="G430" s="177"/>
      <c r="H430" s="177"/>
      <c r="I430" s="184"/>
    </row>
    <row r="431" spans="1:9" x14ac:dyDescent="0.25">
      <c r="A431" s="103" t="s">
        <v>181</v>
      </c>
      <c r="B431" s="140"/>
      <c r="C431" s="140"/>
      <c r="D431" s="171"/>
      <c r="E431" s="172"/>
      <c r="F431" s="175"/>
      <c r="G431" s="177"/>
      <c r="H431" s="177"/>
      <c r="I431" s="184"/>
    </row>
    <row r="432" spans="1:9" x14ac:dyDescent="0.25">
      <c r="A432" s="103" t="s">
        <v>182</v>
      </c>
      <c r="B432" s="140"/>
      <c r="C432" s="140"/>
      <c r="D432" s="171"/>
      <c r="E432" s="172"/>
      <c r="F432" s="175"/>
      <c r="G432" s="177"/>
      <c r="H432" s="177"/>
      <c r="I432" s="184"/>
    </row>
    <row r="433" spans="1:9" x14ac:dyDescent="0.25">
      <c r="A433" s="103" t="s">
        <v>183</v>
      </c>
      <c r="B433" s="140"/>
      <c r="C433" s="140"/>
      <c r="D433" s="171"/>
      <c r="E433" s="172"/>
      <c r="F433" s="175"/>
      <c r="G433" s="177"/>
      <c r="H433" s="177"/>
      <c r="I433" s="184"/>
    </row>
    <row r="434" spans="1:9" x14ac:dyDescent="0.25">
      <c r="A434" s="103" t="s">
        <v>184</v>
      </c>
      <c r="B434" s="140"/>
      <c r="C434" s="140"/>
      <c r="D434" s="171"/>
      <c r="E434" s="172"/>
      <c r="F434" s="175"/>
      <c r="G434" s="177"/>
      <c r="H434" s="177"/>
      <c r="I434" s="184"/>
    </row>
    <row r="435" spans="1:9" x14ac:dyDescent="0.25">
      <c r="A435" s="103" t="s">
        <v>185</v>
      </c>
      <c r="B435" s="140"/>
      <c r="C435" s="140"/>
      <c r="D435" s="171"/>
      <c r="E435" s="172"/>
      <c r="F435" s="175"/>
      <c r="G435" s="177"/>
      <c r="H435" s="177"/>
      <c r="I435" s="184"/>
    </row>
    <row r="436" spans="1:9" x14ac:dyDescent="0.25">
      <c r="A436" s="103" t="s">
        <v>186</v>
      </c>
      <c r="B436" s="140"/>
      <c r="C436" s="140"/>
      <c r="D436" s="171"/>
      <c r="E436" s="172"/>
      <c r="F436" s="175"/>
      <c r="G436" s="177"/>
      <c r="H436" s="177"/>
      <c r="I436" s="184"/>
    </row>
    <row r="437" spans="1:9" x14ac:dyDescent="0.25">
      <c r="A437" s="103" t="s">
        <v>187</v>
      </c>
      <c r="B437" s="140"/>
      <c r="C437" s="140"/>
      <c r="D437" s="171"/>
      <c r="E437" s="172"/>
      <c r="F437" s="175"/>
      <c r="G437" s="177"/>
      <c r="H437" s="177"/>
      <c r="I437" s="184"/>
    </row>
    <row r="438" spans="1:9" x14ac:dyDescent="0.25">
      <c r="A438" s="103" t="s">
        <v>188</v>
      </c>
      <c r="B438" s="140"/>
      <c r="C438" s="140"/>
      <c r="D438" s="171"/>
      <c r="E438" s="172"/>
      <c r="F438" s="175"/>
      <c r="G438" s="177"/>
      <c r="H438" s="177"/>
      <c r="I438" s="184"/>
    </row>
    <row r="439" spans="1:9" x14ac:dyDescent="0.25">
      <c r="A439" s="103" t="s">
        <v>189</v>
      </c>
      <c r="B439" s="140"/>
      <c r="C439" s="140"/>
      <c r="D439" s="171"/>
      <c r="E439" s="172"/>
      <c r="F439" s="175"/>
      <c r="G439" s="177"/>
      <c r="H439" s="177"/>
      <c r="I439" s="184"/>
    </row>
    <row r="440" spans="1:9" x14ac:dyDescent="0.25">
      <c r="A440" s="103" t="s">
        <v>190</v>
      </c>
      <c r="B440" s="140"/>
      <c r="C440" s="140"/>
      <c r="D440" s="171"/>
      <c r="E440" s="172"/>
      <c r="F440" s="175"/>
      <c r="G440" s="177"/>
      <c r="H440" s="177"/>
      <c r="I440" s="184"/>
    </row>
    <row r="441" spans="1:9" x14ac:dyDescent="0.25">
      <c r="A441" s="103" t="s">
        <v>191</v>
      </c>
      <c r="B441" s="140"/>
      <c r="C441" s="140"/>
      <c r="D441" s="171"/>
      <c r="E441" s="172"/>
      <c r="F441" s="175"/>
      <c r="G441" s="177"/>
      <c r="H441" s="177"/>
      <c r="I441" s="184"/>
    </row>
    <row r="442" spans="1:9" x14ac:dyDescent="0.25">
      <c r="A442" s="103" t="s">
        <v>192</v>
      </c>
      <c r="B442" s="141"/>
      <c r="C442" s="141"/>
      <c r="D442" s="173"/>
      <c r="E442" s="174"/>
      <c r="F442" s="176"/>
      <c r="G442" s="178"/>
      <c r="H442" s="178"/>
      <c r="I442" s="185"/>
    </row>
    <row r="443" spans="1:9" x14ac:dyDescent="0.25">
      <c r="A443" s="103" t="s">
        <v>193</v>
      </c>
      <c r="B443" s="141"/>
      <c r="C443" s="141"/>
      <c r="D443" s="173"/>
      <c r="E443" s="174"/>
      <c r="F443" s="176"/>
      <c r="G443" s="178"/>
      <c r="H443" s="178"/>
      <c r="I443" s="185"/>
    </row>
    <row r="444" spans="1:9" x14ac:dyDescent="0.25">
      <c r="A444" s="103" t="s">
        <v>194</v>
      </c>
      <c r="B444" s="141"/>
      <c r="C444" s="141"/>
      <c r="D444" s="173"/>
      <c r="E444" s="174"/>
      <c r="F444" s="176"/>
      <c r="G444" s="178"/>
      <c r="H444" s="178"/>
      <c r="I444" s="185"/>
    </row>
  </sheetData>
  <sheetProtection algorithmName="SHA-512" hashValue="WSaNNoTe7yzMaBVIjAkXzxJdz57sN/VZb+7zhiaahKeIjp4hcaP2yjQxCqfy7DGpsplhLwI+pNOkXZq26tfQKA==" saltValue="aYGUT/9GNXMiNo2PIsczyA==" spinCount="100000" sheet="1" insertRows="0" selectLockedCells="1"/>
  <protectedRanges>
    <protectedRange sqref="A4:F4" name="Bereich2"/>
    <protectedRange sqref="A6 A50 A94 A138 A182 A226 A270 A314 A358 A402 E7:G8 A7:C8 A51:C52 A95:C96 A139:C140 A183:C184 A227:C228 A271:C272 A315:C316 A359:C360 A403:C404 E51:G52 E95:G96 E139:G140 E183:G184 E227:G228 E271:G272 E315:G316 E359:G360 E403:G404" name="Bereich2_1"/>
    <protectedRange sqref="A1" name="Bereich2_2"/>
  </protectedRanges>
  <dataValidations count="1">
    <dataValidation allowBlank="1" showInputMessage="1" sqref="F405:F444 F9:F48 F53:F92 F97:F136 F141:F180 F185:F224 F229:F268 F273:F312 F317:F356 F361:F400" xr:uid="{00000000-0002-0000-0500-000000000000}"/>
  </dataValidations>
  <pageMargins left="0.7" right="0.7" top="0.78740157499999996" bottom="0.78740157499999996" header="0.3" footer="0.3"/>
  <pageSetup paperSize="9" orientation="portrait" r:id="rId1"/>
  <tableParts count="10">
    <tablePart r:id="rId2"/>
    <tablePart r:id="rId3"/>
    <tablePart r:id="rId4"/>
    <tablePart r:id="rId5"/>
    <tablePart r:id="rId6"/>
    <tablePart r:id="rId7"/>
    <tablePart r:id="rId8"/>
    <tablePart r:id="rId9"/>
    <tablePart r:id="rId10"/>
    <tablePart r:id="rId11"/>
  </tablePart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1000000}">
          <x14:formula1>
            <xm:f>'+'!$B$29:$B$31</xm:f>
          </x14:formula1>
          <xm:sqref>H405:H444 H9:H48 H53:H92 H97:H136 H141:H180 H185:H224 H229:H268 H273:H312 H317:H356 H361:H400</xm:sqref>
        </x14:dataValidation>
        <x14:dataValidation type="list" allowBlank="1" showInputMessage="1" showErrorMessage="1" xr:uid="{00000000-0002-0000-0500-000002000000}">
          <x14:formula1>
            <xm:f>'+'!$B$21:$B$25</xm:f>
          </x14:formula1>
          <xm:sqref>G9:G48 G53:G92 G97:G136 G141:G180 G185:G224 G229:G268 G273:G312 G317:G356 G361:G400 G405:G444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18">
    <tabColor theme="2" tint="-9.9978637043366805E-2"/>
  </sheetPr>
  <dimension ref="A1:G133"/>
  <sheetViews>
    <sheetView workbookViewId="0">
      <pane xSplit="1" ySplit="1" topLeftCell="B2" activePane="bottomRight" state="frozen"/>
      <selection pane="topRight" activeCell="B1" sqref="B1"/>
      <selection pane="bottomLeft" activeCell="A2" sqref="A2"/>
      <selection pane="bottomRight" activeCell="B25" sqref="B25"/>
    </sheetView>
  </sheetViews>
  <sheetFormatPr baseColWidth="10" defaultColWidth="9.140625" defaultRowHeight="15" x14ac:dyDescent="0.25"/>
  <cols>
    <col min="1" max="1" width="9.140625" style="2"/>
    <col min="2" max="2" width="73" style="2" bestFit="1" customWidth="1"/>
    <col min="3" max="3" width="21.7109375" style="2" customWidth="1"/>
    <col min="4" max="4" width="28.140625" style="2" customWidth="1"/>
    <col min="5" max="16384" width="9.140625" style="2"/>
  </cols>
  <sheetData>
    <row r="1" spans="2:7" ht="23.25" x14ac:dyDescent="0.35">
      <c r="B1" s="500" t="s">
        <v>267</v>
      </c>
      <c r="D1" s="501"/>
    </row>
    <row r="2" spans="2:7" ht="15.75" thickBot="1" x14ac:dyDescent="0.3"/>
    <row r="3" spans="2:7" ht="46.5" customHeight="1" thickTop="1" thickBot="1" x14ac:dyDescent="0.3">
      <c r="B3" s="51"/>
      <c r="C3" s="52" t="s">
        <v>262</v>
      </c>
      <c r="D3" s="53" t="s">
        <v>3</v>
      </c>
    </row>
    <row r="4" spans="2:7" ht="19.5" thickTop="1" x14ac:dyDescent="0.3">
      <c r="B4" s="54" t="s">
        <v>244</v>
      </c>
      <c r="C4" s="104">
        <f>C15</f>
        <v>0</v>
      </c>
      <c r="D4" s="56"/>
    </row>
    <row r="5" spans="2:7" ht="16.5" customHeight="1" x14ac:dyDescent="0.3">
      <c r="B5" s="57" t="s">
        <v>258</v>
      </c>
      <c r="C5" s="55">
        <f>SUM(C16)</f>
        <v>0</v>
      </c>
      <c r="D5" s="56"/>
    </row>
    <row r="6" spans="2:7" ht="16.5" customHeight="1" x14ac:dyDescent="0.25">
      <c r="B6" s="57" t="s">
        <v>252</v>
      </c>
      <c r="C6" s="105">
        <f>SUM(C17,)</f>
        <v>0</v>
      </c>
      <c r="D6" s="56"/>
    </row>
    <row r="7" spans="2:7" x14ac:dyDescent="0.25">
      <c r="B7" s="57" t="s">
        <v>11</v>
      </c>
      <c r="C7" s="105">
        <f>SUM(C18,)</f>
        <v>0</v>
      </c>
      <c r="D7" s="58"/>
    </row>
    <row r="8" spans="2:7" x14ac:dyDescent="0.25">
      <c r="B8" s="57" t="s">
        <v>34</v>
      </c>
      <c r="C8" s="105">
        <f>C19</f>
        <v>0</v>
      </c>
      <c r="D8" s="58"/>
    </row>
    <row r="9" spans="2:7" x14ac:dyDescent="0.25">
      <c r="B9" s="61" t="s">
        <v>12</v>
      </c>
      <c r="C9" s="106">
        <f>SUM(C20)</f>
        <v>0</v>
      </c>
      <c r="D9" s="58"/>
    </row>
    <row r="10" spans="2:7" x14ac:dyDescent="0.25">
      <c r="B10" s="61" t="s">
        <v>217</v>
      </c>
      <c r="C10" s="106">
        <f>SUM(C21)</f>
        <v>0</v>
      </c>
      <c r="D10" s="58"/>
    </row>
    <row r="11" spans="2:7" x14ac:dyDescent="0.25">
      <c r="B11" s="61" t="s">
        <v>90</v>
      </c>
      <c r="C11" s="106">
        <f>SUM(C22)</f>
        <v>0</v>
      </c>
      <c r="D11" s="58"/>
    </row>
    <row r="12" spans="2:7" ht="15.75" thickBot="1" x14ac:dyDescent="0.3">
      <c r="B12" s="61" t="s">
        <v>98</v>
      </c>
      <c r="C12" s="298">
        <f>SUM(C23)</f>
        <v>0</v>
      </c>
      <c r="D12" s="58"/>
    </row>
    <row r="13" spans="2:7" ht="18.75" x14ac:dyDescent="0.3">
      <c r="B13" s="503"/>
      <c r="C13" s="504"/>
      <c r="D13" s="451"/>
    </row>
    <row r="14" spans="2:7" ht="15.75" thickBot="1" x14ac:dyDescent="0.3">
      <c r="B14" s="77"/>
      <c r="C14" s="78"/>
      <c r="D14" s="79"/>
    </row>
    <row r="15" spans="2:7" ht="18.75" x14ac:dyDescent="0.3">
      <c r="B15" s="37" t="s">
        <v>245</v>
      </c>
      <c r="C15" s="109">
        <f>C17+C18+C19+C20+C21+C22-C23</f>
        <v>0</v>
      </c>
      <c r="D15" s="8"/>
      <c r="F15" s="502"/>
      <c r="G15" s="502"/>
    </row>
    <row r="16" spans="2:7" x14ac:dyDescent="0.25">
      <c r="B16" s="9" t="s">
        <v>258</v>
      </c>
      <c r="C16" s="33">
        <f>SUM(C26,C48,C70,C92,C114)</f>
        <v>0</v>
      </c>
      <c r="D16" s="10"/>
    </row>
    <row r="17" spans="1:5" x14ac:dyDescent="0.25">
      <c r="B17" s="9" t="s">
        <v>252</v>
      </c>
      <c r="C17" s="110">
        <f>SUM(C28,C50,C72,C94,C116)</f>
        <v>0</v>
      </c>
      <c r="D17" s="10"/>
    </row>
    <row r="18" spans="1:5" x14ac:dyDescent="0.25">
      <c r="B18" s="11" t="s">
        <v>13</v>
      </c>
      <c r="C18" s="110">
        <f>SUM(C29,C51,C73,C95,C117)</f>
        <v>0</v>
      </c>
      <c r="D18" s="12"/>
    </row>
    <row r="19" spans="1:5" x14ac:dyDescent="0.25">
      <c r="B19" s="11" t="s">
        <v>34</v>
      </c>
      <c r="C19" s="110">
        <f>SUM(C31,C53,C75,C97,C119)</f>
        <v>0</v>
      </c>
      <c r="D19" s="12"/>
    </row>
    <row r="20" spans="1:5" x14ac:dyDescent="0.25">
      <c r="B20" s="80" t="s">
        <v>12</v>
      </c>
      <c r="C20" s="111">
        <f>SUM(C38,C60,C82,C104,C126)</f>
        <v>0</v>
      </c>
      <c r="D20" s="81"/>
    </row>
    <row r="21" spans="1:5" x14ac:dyDescent="0.25">
      <c r="B21" s="189" t="s">
        <v>217</v>
      </c>
      <c r="C21" s="110">
        <f>SUM(C40,C62,C84,C106,C128)</f>
        <v>0</v>
      </c>
      <c r="D21" s="190"/>
    </row>
    <row r="22" spans="1:5" x14ac:dyDescent="0.25">
      <c r="B22" s="189" t="s">
        <v>90</v>
      </c>
      <c r="C22" s="110">
        <f>SUM(C42,C64,C86,C108,C130)</f>
        <v>0</v>
      </c>
      <c r="D22" s="190"/>
    </row>
    <row r="23" spans="1:5" ht="15.75" thickBot="1" x14ac:dyDescent="0.3">
      <c r="B23" s="191" t="s">
        <v>98</v>
      </c>
      <c r="C23" s="157">
        <f>SUM(C44,C66,C88,C110,C132)</f>
        <v>0</v>
      </c>
      <c r="D23" s="192"/>
    </row>
    <row r="24" spans="1:5" ht="15.75" thickBot="1" x14ac:dyDescent="0.3">
      <c r="C24" s="15"/>
      <c r="D24" s="7"/>
    </row>
    <row r="25" spans="1:5" x14ac:dyDescent="0.25">
      <c r="B25" s="137" t="s">
        <v>247</v>
      </c>
      <c r="C25" s="113">
        <f>C28+C29+C31+C38+C40+C42-C44</f>
        <v>0</v>
      </c>
      <c r="D25" s="8"/>
    </row>
    <row r="26" spans="1:5" x14ac:dyDescent="0.25">
      <c r="B26" s="9" t="s">
        <v>258</v>
      </c>
      <c r="C26" s="338">
        <v>0</v>
      </c>
      <c r="D26" s="148"/>
    </row>
    <row r="27" spans="1:5" x14ac:dyDescent="0.25">
      <c r="B27" s="9"/>
      <c r="C27" s="398"/>
      <c r="D27" s="446"/>
    </row>
    <row r="28" spans="1:5" x14ac:dyDescent="0.25">
      <c r="B28" s="9" t="s">
        <v>252</v>
      </c>
      <c r="C28" s="132">
        <v>0</v>
      </c>
      <c r="D28" s="399"/>
    </row>
    <row r="29" spans="1:5" x14ac:dyDescent="0.25">
      <c r="B29" s="252" t="s">
        <v>11</v>
      </c>
      <c r="C29" s="132">
        <v>0</v>
      </c>
      <c r="D29" s="149"/>
    </row>
    <row r="30" spans="1:5" x14ac:dyDescent="0.25">
      <c r="A30" s="541"/>
      <c r="B30" s="11"/>
      <c r="C30" s="110"/>
      <c r="D30" s="89"/>
    </row>
    <row r="31" spans="1:5" x14ac:dyDescent="0.25">
      <c r="A31" s="1"/>
      <c r="B31" s="257" t="s">
        <v>35</v>
      </c>
      <c r="C31" s="258">
        <f>SUM(C33:C36)</f>
        <v>0</v>
      </c>
      <c r="D31" s="12"/>
      <c r="E31" s="1"/>
    </row>
    <row r="32" spans="1:5" x14ac:dyDescent="0.25">
      <c r="A32" s="1"/>
      <c r="B32" s="74"/>
      <c r="C32" s="16"/>
      <c r="D32" s="81"/>
      <c r="E32" s="1"/>
    </row>
    <row r="33" spans="1:5" x14ac:dyDescent="0.25">
      <c r="A33" s="1"/>
      <c r="B33" s="255" t="s">
        <v>36</v>
      </c>
      <c r="C33" s="468">
        <v>0</v>
      </c>
      <c r="D33" s="470"/>
      <c r="E33" s="1"/>
    </row>
    <row r="34" spans="1:5" x14ac:dyDescent="0.25">
      <c r="A34" s="1"/>
      <c r="B34" s="255" t="s">
        <v>37</v>
      </c>
      <c r="C34" s="134">
        <v>0</v>
      </c>
      <c r="D34" s="148"/>
      <c r="E34" s="1"/>
    </row>
    <row r="35" spans="1:5" x14ac:dyDescent="0.25">
      <c r="A35" s="1"/>
      <c r="B35" s="255" t="s">
        <v>38</v>
      </c>
      <c r="C35" s="134">
        <v>0</v>
      </c>
      <c r="D35" s="148"/>
      <c r="E35" s="1"/>
    </row>
    <row r="36" spans="1:5" x14ac:dyDescent="0.25">
      <c r="A36" s="1"/>
      <c r="B36" s="260" t="s">
        <v>39</v>
      </c>
      <c r="C36" s="261">
        <v>0</v>
      </c>
      <c r="D36" s="154"/>
      <c r="E36" s="1"/>
    </row>
    <row r="37" spans="1:5" x14ac:dyDescent="0.25">
      <c r="B37" s="347"/>
      <c r="C37" s="348"/>
      <c r="D37" s="10"/>
    </row>
    <row r="38" spans="1:5" x14ac:dyDescent="0.25">
      <c r="B38" s="252" t="s">
        <v>91</v>
      </c>
      <c r="C38" s="132">
        <v>0</v>
      </c>
      <c r="D38" s="148"/>
    </row>
    <row r="39" spans="1:5" x14ac:dyDescent="0.25">
      <c r="B39" s="253"/>
      <c r="C39" s="16"/>
      <c r="D39" s="12"/>
    </row>
    <row r="40" spans="1:5" x14ac:dyDescent="0.25">
      <c r="B40" s="370" t="s">
        <v>217</v>
      </c>
      <c r="C40" s="132">
        <v>0</v>
      </c>
      <c r="D40" s="148"/>
    </row>
    <row r="41" spans="1:5" x14ac:dyDescent="0.25">
      <c r="B41" s="253"/>
      <c r="C41" s="16"/>
      <c r="D41" s="12"/>
    </row>
    <row r="42" spans="1:5" x14ac:dyDescent="0.25">
      <c r="B42" s="370" t="s">
        <v>90</v>
      </c>
      <c r="C42" s="132">
        <v>0</v>
      </c>
      <c r="D42" s="148"/>
    </row>
    <row r="43" spans="1:5" x14ac:dyDescent="0.25">
      <c r="B43" s="189"/>
      <c r="C43" s="16"/>
      <c r="D43" s="12"/>
    </row>
    <row r="44" spans="1:5" x14ac:dyDescent="0.25">
      <c r="B44" s="370" t="s">
        <v>98</v>
      </c>
      <c r="C44" s="471">
        <v>0</v>
      </c>
      <c r="D44" s="148"/>
    </row>
    <row r="45" spans="1:5" ht="15.75" thickBot="1" x14ac:dyDescent="0.3">
      <c r="B45" s="191"/>
      <c r="C45" s="447"/>
      <c r="D45" s="14"/>
    </row>
    <row r="46" spans="1:5" ht="15.75" thickBot="1" x14ac:dyDescent="0.3">
      <c r="B46" s="42"/>
      <c r="C46" s="44"/>
      <c r="D46" s="45"/>
    </row>
    <row r="47" spans="1:5" x14ac:dyDescent="0.25">
      <c r="B47" s="137" t="s">
        <v>248</v>
      </c>
      <c r="C47" s="113">
        <f>C50+C51+C53+C60+C62+C64-C66</f>
        <v>0</v>
      </c>
      <c r="D47" s="8"/>
    </row>
    <row r="48" spans="1:5" x14ac:dyDescent="0.25">
      <c r="B48" s="9" t="s">
        <v>258</v>
      </c>
      <c r="C48" s="338">
        <v>0</v>
      </c>
      <c r="D48" s="148"/>
    </row>
    <row r="49" spans="2:4" x14ac:dyDescent="0.25">
      <c r="B49" s="9"/>
      <c r="C49" s="398"/>
      <c r="D49" s="446"/>
    </row>
    <row r="50" spans="2:4" x14ac:dyDescent="0.25">
      <c r="B50" s="9" t="s">
        <v>252</v>
      </c>
      <c r="C50" s="132">
        <v>0</v>
      </c>
      <c r="D50" s="399"/>
    </row>
    <row r="51" spans="2:4" x14ac:dyDescent="0.25">
      <c r="B51" s="252" t="s">
        <v>11</v>
      </c>
      <c r="C51" s="132">
        <v>0</v>
      </c>
      <c r="D51" s="149"/>
    </row>
    <row r="52" spans="2:4" x14ac:dyDescent="0.25">
      <c r="B52" s="11"/>
      <c r="C52" s="110"/>
      <c r="D52" s="89"/>
    </row>
    <row r="53" spans="2:4" x14ac:dyDescent="0.25">
      <c r="B53" s="257" t="s">
        <v>35</v>
      </c>
      <c r="C53" s="258">
        <f>SUM(C55:C58)</f>
        <v>0</v>
      </c>
      <c r="D53" s="259"/>
    </row>
    <row r="54" spans="2:4" x14ac:dyDescent="0.25">
      <c r="B54" s="74"/>
      <c r="C54" s="16"/>
      <c r="D54" s="247"/>
    </row>
    <row r="55" spans="2:4" x14ac:dyDescent="0.25">
      <c r="B55" s="255" t="s">
        <v>36</v>
      </c>
      <c r="C55" s="468">
        <v>0</v>
      </c>
      <c r="D55" s="469"/>
    </row>
    <row r="56" spans="2:4" x14ac:dyDescent="0.25">
      <c r="B56" s="255" t="s">
        <v>37</v>
      </c>
      <c r="C56" s="134">
        <v>0</v>
      </c>
      <c r="D56" s="469"/>
    </row>
    <row r="57" spans="2:4" x14ac:dyDescent="0.25">
      <c r="B57" s="255" t="s">
        <v>38</v>
      </c>
      <c r="C57" s="134">
        <v>0</v>
      </c>
      <c r="D57" s="135"/>
    </row>
    <row r="58" spans="2:4" x14ac:dyDescent="0.25">
      <c r="B58" s="260" t="s">
        <v>39</v>
      </c>
      <c r="C58" s="261">
        <v>0</v>
      </c>
      <c r="D58" s="248"/>
    </row>
    <row r="59" spans="2:4" x14ac:dyDescent="0.25">
      <c r="B59" s="347"/>
      <c r="C59" s="348"/>
      <c r="D59" s="10"/>
    </row>
    <row r="60" spans="2:4" x14ac:dyDescent="0.25">
      <c r="B60" s="252" t="s">
        <v>91</v>
      </c>
      <c r="C60" s="132">
        <v>0</v>
      </c>
      <c r="D60" s="148"/>
    </row>
    <row r="61" spans="2:4" x14ac:dyDescent="0.25">
      <c r="B61" s="253"/>
      <c r="C61" s="16"/>
      <c r="D61" s="12"/>
    </row>
    <row r="62" spans="2:4" x14ac:dyDescent="0.25">
      <c r="B62" s="370" t="s">
        <v>217</v>
      </c>
      <c r="C62" s="132">
        <v>0</v>
      </c>
      <c r="D62" s="148"/>
    </row>
    <row r="63" spans="2:4" x14ac:dyDescent="0.25">
      <c r="B63" s="253"/>
      <c r="C63" s="16"/>
      <c r="D63" s="12"/>
    </row>
    <row r="64" spans="2:4" x14ac:dyDescent="0.25">
      <c r="B64" s="370" t="s">
        <v>90</v>
      </c>
      <c r="C64" s="132">
        <v>0</v>
      </c>
      <c r="D64" s="148"/>
    </row>
    <row r="65" spans="2:4" x14ac:dyDescent="0.25">
      <c r="B65" s="189"/>
      <c r="C65" s="16"/>
      <c r="D65" s="12"/>
    </row>
    <row r="66" spans="2:4" x14ac:dyDescent="0.25">
      <c r="B66" s="370" t="s">
        <v>98</v>
      </c>
      <c r="C66" s="471">
        <v>0</v>
      </c>
      <c r="D66" s="148"/>
    </row>
    <row r="67" spans="2:4" ht="15.75" thickBot="1" x14ac:dyDescent="0.3">
      <c r="B67" s="191"/>
      <c r="C67" s="447"/>
      <c r="D67" s="14"/>
    </row>
    <row r="68" spans="2:4" ht="15.75" thickBot="1" x14ac:dyDescent="0.3">
      <c r="B68" s="42"/>
      <c r="C68" s="44"/>
      <c r="D68" s="45"/>
    </row>
    <row r="69" spans="2:4" x14ac:dyDescent="0.25">
      <c r="B69" s="137" t="s">
        <v>249</v>
      </c>
      <c r="C69" s="113">
        <f>C72+C73+C75+C82+C84+C86-C88</f>
        <v>0</v>
      </c>
      <c r="D69" s="8"/>
    </row>
    <row r="70" spans="2:4" x14ac:dyDescent="0.25">
      <c r="B70" s="9" t="s">
        <v>258</v>
      </c>
      <c r="C70" s="338">
        <v>0</v>
      </c>
      <c r="D70" s="148"/>
    </row>
    <row r="71" spans="2:4" x14ac:dyDescent="0.25">
      <c r="B71" s="9"/>
      <c r="C71" s="398"/>
      <c r="D71" s="446"/>
    </row>
    <row r="72" spans="2:4" x14ac:dyDescent="0.25">
      <c r="B72" s="9" t="s">
        <v>252</v>
      </c>
      <c r="C72" s="132">
        <v>0</v>
      </c>
      <c r="D72" s="399"/>
    </row>
    <row r="73" spans="2:4" x14ac:dyDescent="0.25">
      <c r="B73" s="252" t="s">
        <v>11</v>
      </c>
      <c r="C73" s="132">
        <v>0</v>
      </c>
      <c r="D73" s="149"/>
    </row>
    <row r="74" spans="2:4" x14ac:dyDescent="0.25">
      <c r="B74" s="11"/>
      <c r="C74" s="110"/>
      <c r="D74" s="89"/>
    </row>
    <row r="75" spans="2:4" x14ac:dyDescent="0.25">
      <c r="B75" s="455" t="s">
        <v>35</v>
      </c>
      <c r="C75" s="258">
        <f>SUM(C77:C80)</f>
        <v>0</v>
      </c>
      <c r="D75" s="10"/>
    </row>
    <row r="76" spans="2:4" x14ac:dyDescent="0.25">
      <c r="B76" s="252"/>
      <c r="C76" s="16"/>
      <c r="D76" s="81"/>
    </row>
    <row r="77" spans="2:4" x14ac:dyDescent="0.25">
      <c r="B77" s="11" t="s">
        <v>36</v>
      </c>
      <c r="C77" s="468">
        <v>0</v>
      </c>
      <c r="D77" s="470"/>
    </row>
    <row r="78" spans="2:4" x14ac:dyDescent="0.25">
      <c r="B78" s="11" t="s">
        <v>37</v>
      </c>
      <c r="C78" s="134">
        <v>0</v>
      </c>
      <c r="D78" s="470"/>
    </row>
    <row r="79" spans="2:4" x14ac:dyDescent="0.25">
      <c r="B79" s="11" t="s">
        <v>38</v>
      </c>
      <c r="C79" s="134">
        <v>0</v>
      </c>
      <c r="D79" s="148"/>
    </row>
    <row r="80" spans="2:4" x14ac:dyDescent="0.25">
      <c r="B80" s="80" t="s">
        <v>39</v>
      </c>
      <c r="C80" s="261">
        <v>0</v>
      </c>
      <c r="D80" s="154"/>
    </row>
    <row r="81" spans="2:4" x14ac:dyDescent="0.25">
      <c r="B81" s="347"/>
      <c r="C81" s="348"/>
      <c r="D81" s="10"/>
    </row>
    <row r="82" spans="2:4" x14ac:dyDescent="0.25">
      <c r="B82" s="252" t="s">
        <v>91</v>
      </c>
      <c r="C82" s="132">
        <v>0</v>
      </c>
      <c r="D82" s="148"/>
    </row>
    <row r="83" spans="2:4" x14ac:dyDescent="0.25">
      <c r="B83" s="253"/>
      <c r="C83" s="16"/>
      <c r="D83" s="12"/>
    </row>
    <row r="84" spans="2:4" x14ac:dyDescent="0.25">
      <c r="B84" s="370" t="s">
        <v>217</v>
      </c>
      <c r="C84" s="132">
        <v>0</v>
      </c>
      <c r="D84" s="148"/>
    </row>
    <row r="85" spans="2:4" x14ac:dyDescent="0.25">
      <c r="B85" s="253"/>
      <c r="C85" s="16"/>
      <c r="D85" s="12"/>
    </row>
    <row r="86" spans="2:4" x14ac:dyDescent="0.25">
      <c r="B86" s="370" t="s">
        <v>90</v>
      </c>
      <c r="C86" s="132">
        <v>0</v>
      </c>
      <c r="D86" s="148"/>
    </row>
    <row r="87" spans="2:4" x14ac:dyDescent="0.25">
      <c r="B87" s="189"/>
      <c r="C87" s="16"/>
      <c r="D87" s="12"/>
    </row>
    <row r="88" spans="2:4" x14ac:dyDescent="0.25">
      <c r="B88" s="370" t="s">
        <v>98</v>
      </c>
      <c r="C88" s="471">
        <v>0</v>
      </c>
      <c r="D88" s="148"/>
    </row>
    <row r="89" spans="2:4" ht="15.75" thickBot="1" x14ac:dyDescent="0.3">
      <c r="B89" s="191"/>
      <c r="C89" s="447"/>
      <c r="D89" s="14"/>
    </row>
    <row r="90" spans="2:4" ht="15.75" thickBot="1" x14ac:dyDescent="0.3">
      <c r="B90" s="42"/>
      <c r="C90" s="44"/>
      <c r="D90" s="45"/>
    </row>
    <row r="91" spans="2:4" x14ac:dyDescent="0.25">
      <c r="B91" s="137" t="s">
        <v>250</v>
      </c>
      <c r="C91" s="113">
        <f>C94+C95+C97+C104+C106+C108-C110</f>
        <v>0</v>
      </c>
      <c r="D91" s="8"/>
    </row>
    <row r="92" spans="2:4" x14ac:dyDescent="0.25">
      <c r="B92" s="9" t="s">
        <v>258</v>
      </c>
      <c r="C92" s="338">
        <v>0</v>
      </c>
      <c r="D92" s="148"/>
    </row>
    <row r="93" spans="2:4" x14ac:dyDescent="0.25">
      <c r="B93" s="9"/>
      <c r="C93" s="398"/>
      <c r="D93" s="446"/>
    </row>
    <row r="94" spans="2:4" x14ac:dyDescent="0.25">
      <c r="B94" s="9" t="s">
        <v>252</v>
      </c>
      <c r="C94" s="132">
        <v>0</v>
      </c>
      <c r="D94" s="399"/>
    </row>
    <row r="95" spans="2:4" x14ac:dyDescent="0.25">
      <c r="B95" s="252" t="s">
        <v>11</v>
      </c>
      <c r="C95" s="132">
        <v>0</v>
      </c>
      <c r="D95" s="149"/>
    </row>
    <row r="96" spans="2:4" x14ac:dyDescent="0.25">
      <c r="B96" s="11"/>
      <c r="C96" s="110"/>
      <c r="D96" s="89"/>
    </row>
    <row r="97" spans="2:4" x14ac:dyDescent="0.25">
      <c r="B97" s="257" t="s">
        <v>35</v>
      </c>
      <c r="C97" s="258">
        <f>SUM(C99:C102)</f>
        <v>0</v>
      </c>
      <c r="D97" s="259"/>
    </row>
    <row r="98" spans="2:4" x14ac:dyDescent="0.25">
      <c r="B98" s="74"/>
      <c r="C98" s="16"/>
      <c r="D98" s="247"/>
    </row>
    <row r="99" spans="2:4" x14ac:dyDescent="0.25">
      <c r="B99" s="255" t="s">
        <v>36</v>
      </c>
      <c r="C99" s="468">
        <v>0</v>
      </c>
      <c r="D99" s="469"/>
    </row>
    <row r="100" spans="2:4" x14ac:dyDescent="0.25">
      <c r="B100" s="255" t="s">
        <v>37</v>
      </c>
      <c r="C100" s="134">
        <v>0</v>
      </c>
      <c r="D100" s="469"/>
    </row>
    <row r="101" spans="2:4" x14ac:dyDescent="0.25">
      <c r="B101" s="255" t="s">
        <v>38</v>
      </c>
      <c r="C101" s="134">
        <v>0</v>
      </c>
      <c r="D101" s="135"/>
    </row>
    <row r="102" spans="2:4" x14ac:dyDescent="0.25">
      <c r="B102" s="260" t="s">
        <v>39</v>
      </c>
      <c r="C102" s="261">
        <v>0</v>
      </c>
      <c r="D102" s="248"/>
    </row>
    <row r="103" spans="2:4" x14ac:dyDescent="0.25">
      <c r="B103" s="347"/>
      <c r="C103" s="348"/>
      <c r="D103" s="10"/>
    </row>
    <row r="104" spans="2:4" x14ac:dyDescent="0.25">
      <c r="B104" s="252" t="s">
        <v>91</v>
      </c>
      <c r="C104" s="132">
        <v>0</v>
      </c>
      <c r="D104" s="148"/>
    </row>
    <row r="105" spans="2:4" x14ac:dyDescent="0.25">
      <c r="B105" s="253"/>
      <c r="C105" s="16"/>
      <c r="D105" s="12"/>
    </row>
    <row r="106" spans="2:4" x14ac:dyDescent="0.25">
      <c r="B106" s="370" t="s">
        <v>217</v>
      </c>
      <c r="C106" s="132">
        <v>0</v>
      </c>
      <c r="D106" s="148"/>
    </row>
    <row r="107" spans="2:4" x14ac:dyDescent="0.25">
      <c r="B107" s="253"/>
      <c r="C107" s="16"/>
      <c r="D107" s="12"/>
    </row>
    <row r="108" spans="2:4" x14ac:dyDescent="0.25">
      <c r="B108" s="370" t="s">
        <v>90</v>
      </c>
      <c r="C108" s="132">
        <v>0</v>
      </c>
      <c r="D108" s="148"/>
    </row>
    <row r="109" spans="2:4" x14ac:dyDescent="0.25">
      <c r="B109" s="189"/>
      <c r="C109" s="16"/>
      <c r="D109" s="12"/>
    </row>
    <row r="110" spans="2:4" x14ac:dyDescent="0.25">
      <c r="B110" s="370" t="s">
        <v>98</v>
      </c>
      <c r="C110" s="471">
        <v>0</v>
      </c>
      <c r="D110" s="148"/>
    </row>
    <row r="111" spans="2:4" ht="15.75" thickBot="1" x14ac:dyDescent="0.3">
      <c r="B111" s="191"/>
      <c r="C111" s="447"/>
      <c r="D111" s="14"/>
    </row>
    <row r="112" spans="2:4" ht="15.75" thickBot="1" x14ac:dyDescent="0.3">
      <c r="B112" s="42"/>
      <c r="C112" s="44"/>
      <c r="D112" s="45"/>
    </row>
    <row r="113" spans="2:4" x14ac:dyDescent="0.25">
      <c r="B113" s="137" t="s">
        <v>251</v>
      </c>
      <c r="C113" s="113">
        <f>C116+C117+C119+C126+C128+C130-C132</f>
        <v>0</v>
      </c>
      <c r="D113" s="8"/>
    </row>
    <row r="114" spans="2:4" x14ac:dyDescent="0.25">
      <c r="B114" s="9" t="s">
        <v>258</v>
      </c>
      <c r="C114" s="338">
        <v>0</v>
      </c>
      <c r="D114" s="148"/>
    </row>
    <row r="115" spans="2:4" x14ac:dyDescent="0.25">
      <c r="B115" s="9"/>
      <c r="C115" s="398"/>
      <c r="D115" s="446"/>
    </row>
    <row r="116" spans="2:4" x14ac:dyDescent="0.25">
      <c r="B116" s="9" t="s">
        <v>252</v>
      </c>
      <c r="C116" s="132">
        <v>0</v>
      </c>
      <c r="D116" s="399"/>
    </row>
    <row r="117" spans="2:4" x14ac:dyDescent="0.25">
      <c r="B117" s="252" t="s">
        <v>11</v>
      </c>
      <c r="C117" s="132">
        <v>0</v>
      </c>
      <c r="D117" s="149"/>
    </row>
    <row r="118" spans="2:4" x14ac:dyDescent="0.25">
      <c r="B118" s="11"/>
      <c r="C118" s="110"/>
      <c r="D118" s="89"/>
    </row>
    <row r="119" spans="2:4" x14ac:dyDescent="0.25">
      <c r="B119" s="455" t="s">
        <v>35</v>
      </c>
      <c r="C119" s="258">
        <f>SUM(C121:C124)</f>
        <v>0</v>
      </c>
      <c r="D119" s="10"/>
    </row>
    <row r="120" spans="2:4" x14ac:dyDescent="0.25">
      <c r="B120" s="252"/>
      <c r="C120" s="16"/>
      <c r="D120" s="81"/>
    </row>
    <row r="121" spans="2:4" x14ac:dyDescent="0.25">
      <c r="B121" s="11" t="s">
        <v>36</v>
      </c>
      <c r="C121" s="468">
        <v>0</v>
      </c>
      <c r="D121" s="470"/>
    </row>
    <row r="122" spans="2:4" x14ac:dyDescent="0.25">
      <c r="B122" s="11" t="s">
        <v>37</v>
      </c>
      <c r="C122" s="134">
        <v>0</v>
      </c>
      <c r="D122" s="470"/>
    </row>
    <row r="123" spans="2:4" x14ac:dyDescent="0.25">
      <c r="B123" s="11" t="s">
        <v>38</v>
      </c>
      <c r="C123" s="134">
        <v>0</v>
      </c>
      <c r="D123" s="148"/>
    </row>
    <row r="124" spans="2:4" x14ac:dyDescent="0.25">
      <c r="B124" s="80" t="s">
        <v>39</v>
      </c>
      <c r="C124" s="261">
        <v>0</v>
      </c>
      <c r="D124" s="154"/>
    </row>
    <row r="125" spans="2:4" x14ac:dyDescent="0.25">
      <c r="B125" s="347"/>
      <c r="C125" s="348"/>
      <c r="D125" s="10"/>
    </row>
    <row r="126" spans="2:4" x14ac:dyDescent="0.25">
      <c r="B126" s="252" t="s">
        <v>91</v>
      </c>
      <c r="C126" s="132">
        <v>0</v>
      </c>
      <c r="D126" s="148"/>
    </row>
    <row r="127" spans="2:4" x14ac:dyDescent="0.25">
      <c r="B127" s="253"/>
      <c r="C127" s="16"/>
      <c r="D127" s="12"/>
    </row>
    <row r="128" spans="2:4" x14ac:dyDescent="0.25">
      <c r="B128" s="370" t="s">
        <v>217</v>
      </c>
      <c r="C128" s="132">
        <v>0</v>
      </c>
      <c r="D128" s="148"/>
    </row>
    <row r="129" spans="2:4" x14ac:dyDescent="0.25">
      <c r="B129" s="253"/>
      <c r="C129" s="16"/>
      <c r="D129" s="12"/>
    </row>
    <row r="130" spans="2:4" x14ac:dyDescent="0.25">
      <c r="B130" s="370" t="s">
        <v>90</v>
      </c>
      <c r="C130" s="132">
        <v>0</v>
      </c>
      <c r="D130" s="148"/>
    </row>
    <row r="131" spans="2:4" x14ac:dyDescent="0.25">
      <c r="B131" s="189"/>
      <c r="C131" s="16"/>
      <c r="D131" s="12"/>
    </row>
    <row r="132" spans="2:4" x14ac:dyDescent="0.25">
      <c r="B132" s="370" t="s">
        <v>98</v>
      </c>
      <c r="C132" s="471">
        <v>0</v>
      </c>
      <c r="D132" s="148"/>
    </row>
    <row r="133" spans="2:4" ht="15.75" thickBot="1" x14ac:dyDescent="0.3">
      <c r="B133" s="191"/>
      <c r="C133" s="447"/>
      <c r="D133" s="14"/>
    </row>
  </sheetData>
  <sheetProtection algorithmName="SHA-512" hashValue="9q3JGxIV67vP/m0jCvd9SpZW34GUf+tEvxm2LszWpP/p0pV1NZH/U8Ql0sqwXkwO7y04tF0fGRoBEl3VaZ/S+g==" saltValue="zPg77fE8RTZ4k+XEgEmBtw==" spinCount="100000" sheet="1" selectLockedCells="1"/>
  <protectedRanges>
    <protectedRange sqref="B31:D39 C10:C12 B9:C9 D9:D12 C21:D23 B41:D41 C40:D40 C42:D45 B53:D61 B63:D63 C62:D62 C64:D67 B75:D83 B85:D85 C84:D84 C86:D89 B97:D105 B107:D107 C106:D106 C108:D111 B119:D127 B129:D129 C128:D128 C130:D133 B4:D8 B3 B1:D2 B112:D117 D3 B13:D20 B24:D29 B46:D51 B68:D73 B90:D95 B134:D1048576 A1:A1048576" name="Bereich2"/>
    <protectedRange sqref="B10:B12 B40 B62 B84 B106 B128 B42:B45 B64:B67 B108:B111 B86:B89 B21:B23 B130:B133" name="Bereich2_1"/>
    <protectedRange sqref="C3" name="Bereich2_2"/>
  </protectedRanges>
  <pageMargins left="0.7" right="0.7" top="0.75" bottom="0.75" header="0.3" footer="0.3"/>
  <pageSetup paperSize="9" scale="53" orientation="landscape" r:id="rId1"/>
  <headerFooter>
    <oddFooter>&amp;A&amp;RSeite &amp;P</oddFooter>
  </headerFooter>
  <tableParts count="6">
    <tablePart r:id="rId2"/>
    <tablePart r:id="rId3"/>
    <tablePart r:id="rId4"/>
    <tablePart r:id="rId5"/>
    <tablePart r:id="rId6"/>
    <tablePart r:id="rId7"/>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9">
    <tabColor theme="2" tint="-9.9978637043366805E-2"/>
  </sheetPr>
  <dimension ref="B1:P113"/>
  <sheetViews>
    <sheetView workbookViewId="0">
      <pane xSplit="1" ySplit="1" topLeftCell="B2" activePane="bottomRight" state="frozen"/>
      <selection pane="topRight" activeCell="B1" sqref="B1"/>
      <selection pane="bottomLeft" activeCell="A2" sqref="A2"/>
      <selection pane="bottomRight" activeCell="D29" sqref="D29"/>
    </sheetView>
  </sheetViews>
  <sheetFormatPr baseColWidth="10" defaultColWidth="9.140625" defaultRowHeight="15" x14ac:dyDescent="0.25"/>
  <cols>
    <col min="1" max="1" width="9.140625" style="2"/>
    <col min="2" max="2" width="73" style="2" bestFit="1" customWidth="1"/>
    <col min="3" max="3" width="22.140625" style="2" customWidth="1"/>
    <col min="4" max="4" width="22" style="506" customWidth="1"/>
    <col min="5" max="5" width="28.140625" style="2" hidden="1" customWidth="1"/>
    <col min="6" max="6" width="22.85546875" style="2" hidden="1" customWidth="1"/>
    <col min="7" max="7" width="8.140625" style="2" hidden="1" customWidth="1"/>
    <col min="8" max="8" width="33.28515625" style="2" hidden="1" customWidth="1"/>
    <col min="9" max="9" width="8.5703125" style="2" hidden="1" customWidth="1"/>
    <col min="10" max="10" width="23.140625" style="2" hidden="1" customWidth="1"/>
    <col min="11" max="12" width="38" style="2" hidden="1" customWidth="1"/>
    <col min="13" max="13" width="17.85546875" style="2" hidden="1" customWidth="1"/>
    <col min="14" max="16" width="12" style="2" hidden="1" customWidth="1"/>
    <col min="17" max="16384" width="9.140625" style="2"/>
  </cols>
  <sheetData>
    <row r="1" spans="2:16" ht="23.25" x14ac:dyDescent="0.35">
      <c r="B1" s="500" t="s">
        <v>268</v>
      </c>
      <c r="E1" s="501"/>
    </row>
    <row r="2" spans="2:16" ht="15.75" thickBot="1" x14ac:dyDescent="0.3"/>
    <row r="3" spans="2:16" ht="46.5" customHeight="1" thickTop="1" thickBot="1" x14ac:dyDescent="0.3">
      <c r="B3" s="412"/>
      <c r="C3" s="413" t="s">
        <v>264</v>
      </c>
      <c r="D3" s="414" t="s">
        <v>3</v>
      </c>
      <c r="E3" s="18" t="s">
        <v>20</v>
      </c>
      <c r="F3" s="19" t="s">
        <v>21</v>
      </c>
      <c r="G3" s="19" t="s">
        <v>22</v>
      </c>
      <c r="H3" s="19" t="s">
        <v>23</v>
      </c>
      <c r="I3" s="19" t="s">
        <v>29</v>
      </c>
      <c r="J3" s="19" t="s">
        <v>78</v>
      </c>
      <c r="K3" s="19" t="s">
        <v>24</v>
      </c>
      <c r="L3" s="19" t="s">
        <v>25</v>
      </c>
      <c r="M3" s="19" t="s">
        <v>26</v>
      </c>
      <c r="N3" s="19" t="s">
        <v>27</v>
      </c>
      <c r="O3" s="19" t="s">
        <v>28</v>
      </c>
      <c r="P3" s="17"/>
    </row>
    <row r="4" spans="2:16" ht="19.5" thickTop="1" x14ac:dyDescent="0.3">
      <c r="B4" s="415" t="s">
        <v>246</v>
      </c>
      <c r="C4" s="416">
        <f>C14</f>
        <v>0</v>
      </c>
      <c r="D4" s="417"/>
      <c r="E4" s="20"/>
      <c r="F4" s="21"/>
      <c r="G4" s="213"/>
      <c r="H4" s="213"/>
      <c r="I4" s="213"/>
      <c r="J4" s="214" t="e">
        <f>#REF!+J14</f>
        <v>#REF!</v>
      </c>
      <c r="K4" s="215" t="e">
        <f>J4-C4</f>
        <v>#REF!</v>
      </c>
      <c r="L4" s="21"/>
      <c r="M4" s="21"/>
      <c r="N4" s="21"/>
      <c r="O4" s="21"/>
      <c r="P4" s="17"/>
    </row>
    <row r="5" spans="2:16" ht="16.5" customHeight="1" x14ac:dyDescent="0.3">
      <c r="B5" s="418" t="s">
        <v>258</v>
      </c>
      <c r="C5" s="419">
        <f>SUM(C15)</f>
        <v>0</v>
      </c>
      <c r="D5" s="417"/>
      <c r="E5" s="20"/>
      <c r="F5" s="21"/>
      <c r="G5" s="213"/>
      <c r="H5" s="213"/>
      <c r="I5" s="213"/>
      <c r="J5" s="214" t="e">
        <f>SUM(J15)</f>
        <v>#REF!</v>
      </c>
      <c r="K5" s="215" t="e">
        <f t="shared" ref="K5:K12" si="0">J5-C5</f>
        <v>#REF!</v>
      </c>
      <c r="L5" s="21"/>
      <c r="M5" s="21"/>
      <c r="N5" s="21"/>
      <c r="O5" s="21"/>
      <c r="P5" s="17"/>
    </row>
    <row r="6" spans="2:16" ht="16.5" customHeight="1" x14ac:dyDescent="0.3">
      <c r="B6" s="418" t="s">
        <v>253</v>
      </c>
      <c r="C6" s="420">
        <f>SUM(C16,)</f>
        <v>0</v>
      </c>
      <c r="D6" s="417"/>
      <c r="E6" s="20"/>
      <c r="F6" s="21"/>
      <c r="G6" s="213"/>
      <c r="H6" s="213"/>
      <c r="I6" s="213"/>
      <c r="J6" s="214"/>
      <c r="K6" s="215"/>
      <c r="L6" s="21"/>
      <c r="M6" s="21"/>
      <c r="N6" s="21"/>
      <c r="O6" s="21"/>
      <c r="P6" s="17"/>
    </row>
    <row r="7" spans="2:16" x14ac:dyDescent="0.25">
      <c r="B7" s="418" t="s">
        <v>2</v>
      </c>
      <c r="C7" s="420">
        <f>SUM(C17,)</f>
        <v>0</v>
      </c>
      <c r="D7" s="421"/>
      <c r="E7" s="22"/>
      <c r="F7" s="23"/>
      <c r="G7" s="216"/>
      <c r="H7" s="216"/>
      <c r="I7" s="216"/>
      <c r="J7" s="217" t="e">
        <f>SUM(J17,)</f>
        <v>#REF!</v>
      </c>
      <c r="K7" s="215" t="e">
        <f t="shared" si="0"/>
        <v>#REF!</v>
      </c>
      <c r="L7" s="23"/>
      <c r="M7" s="23"/>
      <c r="N7" s="23"/>
      <c r="O7" s="23"/>
      <c r="P7" s="17"/>
    </row>
    <row r="8" spans="2:16" x14ac:dyDescent="0.25">
      <c r="B8" s="418" t="s">
        <v>5</v>
      </c>
      <c r="C8" s="420">
        <f>C18</f>
        <v>0</v>
      </c>
      <c r="D8" s="421"/>
      <c r="E8" s="22"/>
      <c r="F8" s="23"/>
      <c r="G8" s="216"/>
      <c r="H8" s="216"/>
      <c r="I8" s="216"/>
      <c r="J8" s="217" t="e">
        <f>J18</f>
        <v>#REF!</v>
      </c>
      <c r="K8" s="215" t="e">
        <f t="shared" si="0"/>
        <v>#REF!</v>
      </c>
      <c r="L8" s="23"/>
      <c r="M8" s="23"/>
      <c r="N8" s="23"/>
      <c r="O8" s="23"/>
      <c r="P8" s="17"/>
    </row>
    <row r="9" spans="2:16" x14ac:dyDescent="0.25">
      <c r="B9" s="422" t="s">
        <v>6</v>
      </c>
      <c r="C9" s="423">
        <f>SUM(C19)</f>
        <v>0</v>
      </c>
      <c r="D9" s="424"/>
      <c r="E9" s="63"/>
      <c r="F9" s="64"/>
      <c r="G9" s="218"/>
      <c r="H9" s="218"/>
      <c r="I9" s="218"/>
      <c r="J9" s="219" t="e">
        <f>SUM(J19)</f>
        <v>#REF!</v>
      </c>
      <c r="K9" s="215" t="e">
        <f t="shared" si="0"/>
        <v>#REF!</v>
      </c>
      <c r="L9" s="64"/>
      <c r="M9" s="64"/>
      <c r="N9" s="64"/>
      <c r="O9" s="64"/>
      <c r="P9" s="17"/>
    </row>
    <row r="10" spans="2:16" x14ac:dyDescent="0.25">
      <c r="B10" s="422" t="s">
        <v>218</v>
      </c>
      <c r="C10" s="423">
        <f>C20</f>
        <v>0</v>
      </c>
      <c r="D10" s="424"/>
      <c r="E10" s="63"/>
      <c r="F10" s="64"/>
      <c r="G10" s="218"/>
      <c r="H10" s="218"/>
      <c r="I10" s="218"/>
      <c r="J10" s="219" t="e">
        <f>SUM(J20)</f>
        <v>#REF!</v>
      </c>
      <c r="K10" s="215" t="e">
        <f t="shared" si="0"/>
        <v>#REF!</v>
      </c>
      <c r="L10" s="64"/>
      <c r="M10" s="64"/>
      <c r="N10" s="64"/>
      <c r="O10" s="64"/>
      <c r="P10" s="17"/>
    </row>
    <row r="11" spans="2:16" x14ac:dyDescent="0.25">
      <c r="B11" s="422" t="s">
        <v>30</v>
      </c>
      <c r="C11" s="423">
        <f>C21</f>
        <v>0</v>
      </c>
      <c r="D11" s="424"/>
      <c r="E11" s="63"/>
      <c r="F11" s="64"/>
      <c r="G11" s="218"/>
      <c r="H11" s="218"/>
      <c r="I11" s="218"/>
      <c r="J11" s="219" t="e">
        <f>SUM(J21)</f>
        <v>#REF!</v>
      </c>
      <c r="K11" s="215" t="e">
        <f t="shared" si="0"/>
        <v>#REF!</v>
      </c>
      <c r="L11" s="85"/>
      <c r="M11" s="85"/>
      <c r="N11" s="85"/>
      <c r="O11" s="85"/>
      <c r="P11" s="17"/>
    </row>
    <row r="12" spans="2:16" ht="15.75" thickBot="1" x14ac:dyDescent="0.3">
      <c r="B12" s="422" t="s">
        <v>40</v>
      </c>
      <c r="C12" s="425">
        <f>C22</f>
        <v>0</v>
      </c>
      <c r="D12" s="424"/>
      <c r="E12" s="63"/>
      <c r="F12" s="64"/>
      <c r="G12" s="218"/>
      <c r="H12" s="218"/>
      <c r="I12" s="218"/>
      <c r="J12" s="219" t="e">
        <f>SUM(J22)</f>
        <v>#REF!</v>
      </c>
      <c r="K12" s="215" t="e">
        <f t="shared" si="0"/>
        <v>#REF!</v>
      </c>
      <c r="L12" s="85"/>
      <c r="M12" s="85"/>
      <c r="N12" s="85"/>
      <c r="O12" s="85"/>
      <c r="P12" s="17"/>
    </row>
    <row r="13" spans="2:16" ht="19.5" thickBot="1" x14ac:dyDescent="0.35">
      <c r="B13" s="542"/>
      <c r="C13" s="543"/>
      <c r="D13" s="544"/>
      <c r="E13" s="43"/>
      <c r="F13" s="43"/>
      <c r="G13" s="220"/>
      <c r="H13" s="220"/>
      <c r="I13" s="220"/>
      <c r="J13" s="220"/>
      <c r="K13" s="220"/>
      <c r="L13" s="77"/>
      <c r="M13" s="77"/>
      <c r="N13" s="77"/>
      <c r="O13" s="77"/>
    </row>
    <row r="14" spans="2:16" ht="18.75" x14ac:dyDescent="0.3">
      <c r="B14" s="429" t="s">
        <v>245</v>
      </c>
      <c r="C14" s="430">
        <f>C16+C17+C18+C19+C20+C21-C22</f>
        <v>0</v>
      </c>
      <c r="D14" s="352"/>
      <c r="E14" s="38"/>
      <c r="F14" s="39"/>
      <c r="G14" s="223"/>
      <c r="H14" s="223"/>
      <c r="I14" s="223"/>
      <c r="J14" s="109" t="e">
        <f>SUM(J17:J22)</f>
        <v>#REF!</v>
      </c>
      <c r="K14" s="224" t="e">
        <f t="shared" ref="K14:K22" si="1">J14-C14</f>
        <v>#REF!</v>
      </c>
      <c r="L14" s="34"/>
      <c r="M14" s="34"/>
      <c r="N14" s="34"/>
      <c r="O14" s="88"/>
      <c r="P14" s="17"/>
    </row>
    <row r="15" spans="2:16" x14ac:dyDescent="0.25">
      <c r="B15" s="431" t="s">
        <v>258</v>
      </c>
      <c r="C15" s="411">
        <f>SUM(C25,C43,C61,C79,C97)</f>
        <v>0</v>
      </c>
      <c r="D15" s="432"/>
      <c r="E15" s="40"/>
      <c r="F15" s="27"/>
      <c r="G15" s="225"/>
      <c r="H15" s="225"/>
      <c r="I15" s="225"/>
      <c r="J15" s="110" t="e">
        <f>SUM(C25,C43,C61,C79,C97,#REF!)</f>
        <v>#REF!</v>
      </c>
      <c r="K15" s="110" t="e">
        <f t="shared" si="1"/>
        <v>#REF!</v>
      </c>
      <c r="L15" s="27"/>
      <c r="M15" s="27"/>
      <c r="N15" s="27"/>
      <c r="O15" s="89"/>
      <c r="P15" s="17"/>
    </row>
    <row r="16" spans="2:16" x14ac:dyDescent="0.25">
      <c r="B16" s="431" t="s">
        <v>253</v>
      </c>
      <c r="C16" s="351">
        <f>SUM(C27,C45,C63,C81,C99)</f>
        <v>0</v>
      </c>
      <c r="D16" s="432"/>
      <c r="E16" s="40"/>
      <c r="F16" s="27"/>
      <c r="G16" s="225"/>
      <c r="H16" s="225"/>
      <c r="I16" s="225"/>
      <c r="J16" s="110"/>
      <c r="K16" s="110"/>
      <c r="L16" s="27"/>
      <c r="M16" s="27"/>
      <c r="N16" s="27"/>
      <c r="O16" s="89"/>
      <c r="P16" s="17"/>
    </row>
    <row r="17" spans="2:16" x14ac:dyDescent="0.25">
      <c r="B17" s="433" t="s">
        <v>8</v>
      </c>
      <c r="C17" s="351">
        <f>SUM(C28,C46,C64,C82,C100)</f>
        <v>0</v>
      </c>
      <c r="D17" s="349"/>
      <c r="E17" s="40"/>
      <c r="F17" s="27"/>
      <c r="G17" s="225"/>
      <c r="H17" s="225"/>
      <c r="I17" s="225"/>
      <c r="J17" s="110" t="e">
        <f>SUM(I28,I46,I64,I82,I100,#REF!+#REF!)</f>
        <v>#REF!</v>
      </c>
      <c r="K17" s="110" t="e">
        <f t="shared" si="1"/>
        <v>#REF!</v>
      </c>
      <c r="L17" s="27"/>
      <c r="M17" s="27"/>
      <c r="N17" s="27"/>
      <c r="O17" s="89"/>
      <c r="P17" s="17"/>
    </row>
    <row r="18" spans="2:16" x14ac:dyDescent="0.25">
      <c r="B18" s="433" t="s">
        <v>5</v>
      </c>
      <c r="C18" s="351">
        <f>SUM(C32,C50,C68,C86,C104)</f>
        <v>0</v>
      </c>
      <c r="D18" s="349"/>
      <c r="E18" s="40"/>
      <c r="F18" s="27"/>
      <c r="G18" s="225"/>
      <c r="H18" s="225"/>
      <c r="I18" s="225"/>
      <c r="J18" s="110" t="e">
        <f>SUM(I32,I50,I68,I86,I104,#REF!)</f>
        <v>#REF!</v>
      </c>
      <c r="K18" s="110" t="e">
        <f t="shared" si="1"/>
        <v>#REF!</v>
      </c>
      <c r="L18" s="27"/>
      <c r="M18" s="27"/>
      <c r="N18" s="27"/>
      <c r="O18" s="89"/>
      <c r="P18" s="17"/>
    </row>
    <row r="19" spans="2:16" x14ac:dyDescent="0.25">
      <c r="B19" s="433" t="s">
        <v>6</v>
      </c>
      <c r="C19" s="351">
        <f>SUM(C34,C52,C70,C88,C106)</f>
        <v>0</v>
      </c>
      <c r="D19" s="349"/>
      <c r="E19" s="40"/>
      <c r="F19" s="27"/>
      <c r="G19" s="225"/>
      <c r="H19" s="225"/>
      <c r="I19" s="225"/>
      <c r="J19" s="110" t="e">
        <f>SUM(I34,I52,I70,I88,I106,#REF!)</f>
        <v>#REF!</v>
      </c>
      <c r="K19" s="110" t="e">
        <f t="shared" si="1"/>
        <v>#REF!</v>
      </c>
      <c r="L19" s="27"/>
      <c r="M19" s="27"/>
      <c r="N19" s="27"/>
      <c r="O19" s="89"/>
      <c r="P19" s="17"/>
    </row>
    <row r="20" spans="2:16" x14ac:dyDescent="0.25">
      <c r="B20" s="433" t="s">
        <v>218</v>
      </c>
      <c r="C20" s="351">
        <f>SUM(C36,C54,C72,C90,C108)</f>
        <v>0</v>
      </c>
      <c r="D20" s="434"/>
      <c r="E20" s="83"/>
      <c r="F20" s="67"/>
      <c r="G20" s="226"/>
      <c r="H20" s="226"/>
      <c r="I20" s="226"/>
      <c r="J20" s="110" t="e">
        <f>SUM(I36,I54,I72,I90,I108,#REF!)</f>
        <v>#REF!</v>
      </c>
      <c r="K20" s="110" t="e">
        <f t="shared" si="1"/>
        <v>#REF!</v>
      </c>
      <c r="L20" s="67"/>
      <c r="M20" s="67"/>
      <c r="N20" s="67"/>
      <c r="O20" s="91"/>
      <c r="P20" s="17"/>
    </row>
    <row r="21" spans="2:16" x14ac:dyDescent="0.25">
      <c r="B21" s="435" t="s">
        <v>30</v>
      </c>
      <c r="C21" s="436">
        <f>SUM(C38,C56,C74,C92,C110)</f>
        <v>0</v>
      </c>
      <c r="D21" s="354"/>
      <c r="E21" s="82"/>
      <c r="F21" s="36"/>
      <c r="G21" s="227"/>
      <c r="H21" s="227"/>
      <c r="I21" s="227"/>
      <c r="J21" s="110" t="e">
        <f>SUM(I38,I56,I74,I92,I110,#REF!)</f>
        <v>#REF!</v>
      </c>
      <c r="K21" s="228" t="e">
        <f t="shared" si="1"/>
        <v>#REF!</v>
      </c>
      <c r="L21" s="26"/>
      <c r="M21" s="26"/>
      <c r="N21" s="26"/>
      <c r="O21" s="89"/>
      <c r="P21" s="17"/>
    </row>
    <row r="22" spans="2:16" ht="15.75" thickBot="1" x14ac:dyDescent="0.3">
      <c r="B22" s="437" t="s">
        <v>40</v>
      </c>
      <c r="C22" s="438">
        <f>SUM(C40,C58,C76,C94,C112)</f>
        <v>0</v>
      </c>
      <c r="D22" s="350"/>
      <c r="E22" s="41"/>
      <c r="F22" s="35"/>
      <c r="G22" s="229"/>
      <c r="H22" s="229"/>
      <c r="I22" s="229"/>
      <c r="J22" s="112" t="e">
        <f>SUM(I40,I58,I76,I94,I112,#REF!)</f>
        <v>#REF!</v>
      </c>
      <c r="K22" s="228" t="e">
        <f t="shared" si="1"/>
        <v>#REF!</v>
      </c>
      <c r="L22" s="32"/>
      <c r="M22" s="32"/>
      <c r="N22" s="32"/>
      <c r="O22" s="93"/>
      <c r="P22" s="17"/>
    </row>
    <row r="23" spans="2:16" ht="15.75" thickBot="1" x14ac:dyDescent="0.3">
      <c r="B23" s="426"/>
      <c r="C23" s="427"/>
      <c r="D23" s="428"/>
      <c r="E23" s="43"/>
      <c r="F23" s="43"/>
      <c r="G23" s="220"/>
      <c r="H23" s="220"/>
      <c r="I23" s="221"/>
      <c r="J23" s="222"/>
      <c r="K23" s="222"/>
      <c r="L23" s="43"/>
      <c r="M23" s="43"/>
      <c r="N23" s="43"/>
      <c r="O23" s="43"/>
    </row>
    <row r="24" spans="2:16" x14ac:dyDescent="0.25">
      <c r="B24" s="476" t="str">
        <f>P_1!B25</f>
        <v>rPSA 1</v>
      </c>
      <c r="C24" s="113">
        <f>SUM(C27,C28,C32,C34,C36,C38)-C40</f>
        <v>0</v>
      </c>
      <c r="D24" s="8"/>
      <c r="E24" s="30"/>
      <c r="F24" s="31"/>
      <c r="G24" s="230"/>
      <c r="H24" s="230"/>
      <c r="I24" s="113">
        <f>SUM(I28:I40)</f>
        <v>0</v>
      </c>
      <c r="J24" s="231">
        <f>I24</f>
        <v>0</v>
      </c>
      <c r="K24" s="232">
        <f>J24-C24</f>
        <v>0</v>
      </c>
      <c r="L24" s="31"/>
      <c r="M24" s="31"/>
      <c r="N24" s="31"/>
      <c r="O24" s="88"/>
      <c r="P24" s="17"/>
    </row>
    <row r="25" spans="2:16" x14ac:dyDescent="0.25">
      <c r="B25" s="431" t="s">
        <v>258</v>
      </c>
      <c r="C25" s="33">
        <f>P_1!C26</f>
        <v>0</v>
      </c>
      <c r="D25" s="148"/>
      <c r="E25" s="25"/>
      <c r="F25" s="26"/>
      <c r="G25" s="233"/>
      <c r="H25" s="233"/>
      <c r="I25" s="225"/>
      <c r="J25" s="234"/>
      <c r="K25" s="234"/>
      <c r="L25" s="26"/>
      <c r="M25" s="26"/>
      <c r="N25" s="26"/>
      <c r="O25" s="89"/>
      <c r="P25" s="17"/>
    </row>
    <row r="26" spans="2:16" x14ac:dyDescent="0.25">
      <c r="B26" s="431"/>
      <c r="C26" s="398"/>
      <c r="D26" s="446"/>
      <c r="E26" s="25"/>
      <c r="F26" s="26"/>
      <c r="G26" s="233"/>
      <c r="H26" s="233"/>
      <c r="I26" s="225"/>
      <c r="J26" s="234"/>
      <c r="K26" s="234"/>
      <c r="L26" s="26"/>
      <c r="M26" s="26"/>
      <c r="N26" s="26"/>
      <c r="O26" s="89"/>
      <c r="P26" s="17"/>
    </row>
    <row r="27" spans="2:16" x14ac:dyDescent="0.25">
      <c r="B27" s="431" t="s">
        <v>253</v>
      </c>
      <c r="C27" s="353">
        <f>P_3!E5</f>
        <v>0</v>
      </c>
      <c r="D27" s="477"/>
      <c r="E27" s="25"/>
      <c r="F27" s="26"/>
      <c r="G27" s="233"/>
      <c r="H27" s="233"/>
      <c r="I27" s="225"/>
      <c r="J27" s="234"/>
      <c r="K27" s="234"/>
      <c r="L27" s="26"/>
      <c r="M27" s="26"/>
      <c r="N27" s="26"/>
      <c r="O27" s="89"/>
      <c r="P27" s="17"/>
    </row>
    <row r="28" spans="2:16" x14ac:dyDescent="0.25">
      <c r="B28" s="433" t="s">
        <v>2</v>
      </c>
      <c r="C28" s="188">
        <v>0</v>
      </c>
      <c r="D28" s="149"/>
      <c r="E28" s="25"/>
      <c r="F28" s="26"/>
      <c r="G28" s="233"/>
      <c r="H28" s="233"/>
      <c r="I28" s="228">
        <f>IF(C28-G28-H28&lt;C28,C28-G28-H28,C28)</f>
        <v>0</v>
      </c>
      <c r="J28" s="234"/>
      <c r="K28" s="234"/>
      <c r="L28" s="26"/>
      <c r="M28" s="26"/>
      <c r="N28" s="26"/>
      <c r="O28" s="89"/>
      <c r="P28" s="17"/>
    </row>
    <row r="29" spans="2:16" x14ac:dyDescent="0.25">
      <c r="B29" s="439" t="s">
        <v>92</v>
      </c>
      <c r="C29" s="186">
        <v>0</v>
      </c>
      <c r="D29" s="187"/>
      <c r="E29" s="82"/>
      <c r="F29" s="36"/>
      <c r="G29" s="227"/>
      <c r="H29" s="227"/>
      <c r="I29" s="120"/>
      <c r="J29" s="235"/>
      <c r="K29" s="235"/>
      <c r="L29" s="36"/>
      <c r="M29" s="36"/>
      <c r="N29" s="36"/>
      <c r="O29" s="92"/>
      <c r="P29" s="17"/>
    </row>
    <row r="30" spans="2:16" x14ac:dyDescent="0.25">
      <c r="B30" s="439" t="s">
        <v>93</v>
      </c>
      <c r="C30" s="371">
        <v>0</v>
      </c>
      <c r="D30" s="187"/>
      <c r="E30" s="82"/>
      <c r="F30" s="36"/>
      <c r="G30" s="227"/>
      <c r="H30" s="227"/>
      <c r="I30" s="120"/>
      <c r="J30" s="235"/>
      <c r="K30" s="235"/>
      <c r="L30" s="36"/>
      <c r="M30" s="36"/>
      <c r="N30" s="36"/>
      <c r="O30" s="92"/>
      <c r="P30" s="17"/>
    </row>
    <row r="31" spans="2:16" x14ac:dyDescent="0.25">
      <c r="B31" s="439"/>
      <c r="C31" s="204"/>
      <c r="D31" s="205"/>
      <c r="E31" s="82"/>
      <c r="F31" s="36"/>
      <c r="G31" s="227"/>
      <c r="H31" s="227"/>
      <c r="I31" s="120"/>
      <c r="J31" s="235"/>
      <c r="K31" s="235"/>
      <c r="L31" s="36"/>
      <c r="M31" s="36"/>
      <c r="N31" s="36"/>
      <c r="O31" s="92"/>
      <c r="P31" s="17"/>
    </row>
    <row r="32" spans="2:16" x14ac:dyDescent="0.25">
      <c r="B32" s="440" t="s">
        <v>10</v>
      </c>
      <c r="C32" s="120">
        <f>P_5!E5</f>
        <v>0</v>
      </c>
      <c r="D32" s="150"/>
      <c r="E32" s="121"/>
      <c r="F32" s="68"/>
      <c r="G32" s="236"/>
      <c r="H32" s="236"/>
      <c r="I32" s="120">
        <f>IF(C32-G32-H32&lt;C32,C32-G32-H32,C32)</f>
        <v>0</v>
      </c>
      <c r="J32" s="235"/>
      <c r="K32" s="235"/>
      <c r="L32" s="68"/>
      <c r="M32" s="68"/>
      <c r="N32" s="68"/>
      <c r="O32" s="90"/>
      <c r="P32" s="17"/>
    </row>
    <row r="33" spans="2:16" x14ac:dyDescent="0.25">
      <c r="B33" s="441"/>
      <c r="C33" s="115"/>
      <c r="D33" s="151"/>
      <c r="E33" s="124"/>
      <c r="F33" s="125"/>
      <c r="G33" s="237"/>
      <c r="H33" s="237"/>
      <c r="I33" s="237"/>
      <c r="J33" s="234"/>
      <c r="K33" s="234"/>
      <c r="L33" s="122"/>
      <c r="M33" s="122"/>
      <c r="N33" s="122"/>
      <c r="O33" s="123"/>
      <c r="P33" s="17"/>
    </row>
    <row r="34" spans="2:16" x14ac:dyDescent="0.25">
      <c r="B34" s="440" t="s">
        <v>6</v>
      </c>
      <c r="C34" s="120">
        <f>P_4!B5-P_4!C5</f>
        <v>0</v>
      </c>
      <c r="D34" s="150"/>
      <c r="E34" s="121"/>
      <c r="F34" s="68"/>
      <c r="G34" s="236"/>
      <c r="H34" s="236"/>
      <c r="I34" s="120">
        <f>IF(C34-G34-H34&lt;C34,C34-G34-H34,C34)</f>
        <v>0</v>
      </c>
      <c r="J34" s="235"/>
      <c r="K34" s="235"/>
      <c r="L34" s="68"/>
      <c r="M34" s="68"/>
      <c r="N34" s="68"/>
      <c r="O34" s="90"/>
      <c r="P34" s="17"/>
    </row>
    <row r="35" spans="2:16" x14ac:dyDescent="0.25">
      <c r="B35" s="440"/>
      <c r="C35" s="120"/>
      <c r="D35" s="150"/>
      <c r="E35" s="211"/>
      <c r="F35" s="203"/>
      <c r="G35" s="130"/>
      <c r="H35" s="130"/>
      <c r="I35" s="110"/>
      <c r="J35" s="238"/>
      <c r="K35" s="238"/>
      <c r="L35" s="203"/>
      <c r="M35" s="203"/>
      <c r="N35" s="203"/>
      <c r="O35" s="123"/>
      <c r="P35" s="17"/>
    </row>
    <row r="36" spans="2:16" x14ac:dyDescent="0.25">
      <c r="B36" s="433" t="s">
        <v>218</v>
      </c>
      <c r="C36" s="138">
        <v>0</v>
      </c>
      <c r="D36" s="153"/>
      <c r="E36" s="25"/>
      <c r="F36" s="26"/>
      <c r="G36" s="233"/>
      <c r="H36" s="233"/>
      <c r="I36" s="110">
        <f>IF(C36-G36-H36&lt;C36,C36-G36-H36,C36)</f>
        <v>0</v>
      </c>
      <c r="J36" s="238"/>
      <c r="K36" s="238"/>
      <c r="L36" s="26"/>
      <c r="M36" s="26"/>
      <c r="N36" s="26"/>
      <c r="O36" s="89"/>
      <c r="P36" s="17"/>
    </row>
    <row r="37" spans="2:16" x14ac:dyDescent="0.25">
      <c r="B37" s="433"/>
      <c r="C37" s="129"/>
      <c r="D37" s="81"/>
      <c r="E37" s="28"/>
      <c r="F37" s="29"/>
      <c r="G37" s="117"/>
      <c r="H37" s="117"/>
      <c r="I37" s="227"/>
      <c r="J37" s="235"/>
      <c r="K37" s="235"/>
      <c r="L37" s="29"/>
      <c r="M37" s="29"/>
      <c r="N37" s="29"/>
      <c r="O37" s="92"/>
      <c r="P37" s="17"/>
    </row>
    <row r="38" spans="2:16" x14ac:dyDescent="0.25">
      <c r="B38" s="433" t="s">
        <v>30</v>
      </c>
      <c r="C38" s="139">
        <v>0</v>
      </c>
      <c r="D38" s="154"/>
      <c r="E38" s="28"/>
      <c r="F38" s="29"/>
      <c r="G38" s="117"/>
      <c r="H38" s="117"/>
      <c r="I38" s="120">
        <f>IF(C38-G38-H38&lt;C38,C38-G38-H38,C38)</f>
        <v>0</v>
      </c>
      <c r="J38" s="235"/>
      <c r="K38" s="235"/>
      <c r="L38" s="29"/>
      <c r="M38" s="29"/>
      <c r="N38" s="29"/>
      <c r="O38" s="92"/>
      <c r="P38" s="17"/>
    </row>
    <row r="39" spans="2:16" x14ac:dyDescent="0.25">
      <c r="B39" s="433"/>
      <c r="C39" s="129"/>
      <c r="D39" s="81"/>
      <c r="E39" s="25"/>
      <c r="F39" s="29"/>
      <c r="G39" s="117"/>
      <c r="H39" s="117"/>
      <c r="I39" s="120"/>
      <c r="J39" s="235"/>
      <c r="K39" s="235"/>
      <c r="L39" s="29"/>
      <c r="M39" s="29"/>
      <c r="N39" s="29"/>
      <c r="O39" s="92"/>
      <c r="P39" s="17"/>
    </row>
    <row r="40" spans="2:16" ht="15.75" thickBot="1" x14ac:dyDescent="0.3">
      <c r="B40" s="437" t="s">
        <v>40</v>
      </c>
      <c r="C40" s="156">
        <v>0</v>
      </c>
      <c r="D40" s="155"/>
      <c r="E40" s="118"/>
      <c r="F40" s="32"/>
      <c r="G40" s="239"/>
      <c r="H40" s="239"/>
      <c r="I40" s="212">
        <f>IF(C40-G40-H40&lt;C40,C40-G40-H40,C40)</f>
        <v>0</v>
      </c>
      <c r="J40" s="240"/>
      <c r="K40" s="240"/>
      <c r="L40" s="32"/>
      <c r="M40" s="32"/>
      <c r="N40" s="32"/>
      <c r="O40" s="93"/>
      <c r="P40" s="17"/>
    </row>
    <row r="41" spans="2:16" ht="15.75" thickBot="1" x14ac:dyDescent="0.3">
      <c r="B41" s="76"/>
      <c r="C41" s="78"/>
      <c r="D41" s="79"/>
      <c r="E41" s="77"/>
      <c r="F41" s="77"/>
      <c r="G41" s="241"/>
      <c r="H41" s="241"/>
      <c r="I41" s="241"/>
      <c r="J41" s="242"/>
      <c r="K41" s="242"/>
      <c r="L41" s="77"/>
      <c r="M41" s="77"/>
      <c r="N41" s="77"/>
      <c r="O41" s="77"/>
    </row>
    <row r="42" spans="2:16" x14ac:dyDescent="0.25">
      <c r="B42" s="476" t="str">
        <f>P_1!B47</f>
        <v>rPSA 2</v>
      </c>
      <c r="C42" s="113">
        <f>SUM(C45,C46,C50,C52,C54,C56)-C58</f>
        <v>0</v>
      </c>
      <c r="D42" s="8"/>
      <c r="E42" s="30"/>
      <c r="F42" s="31"/>
      <c r="G42" s="230"/>
      <c r="H42" s="230"/>
      <c r="I42" s="113">
        <f>SUM(I46:I58)</f>
        <v>0</v>
      </c>
      <c r="J42" s="231">
        <f>I42</f>
        <v>0</v>
      </c>
      <c r="K42" s="232">
        <f>J42-C42</f>
        <v>0</v>
      </c>
      <c r="L42" s="31"/>
      <c r="M42" s="31"/>
      <c r="N42" s="31"/>
      <c r="O42" s="88"/>
      <c r="P42" s="17"/>
    </row>
    <row r="43" spans="2:16" x14ac:dyDescent="0.25">
      <c r="B43" s="431" t="s">
        <v>258</v>
      </c>
      <c r="C43" s="33">
        <f>P_1!C48</f>
        <v>0</v>
      </c>
      <c r="D43" s="148"/>
      <c r="E43" s="25"/>
      <c r="F43" s="26"/>
      <c r="G43" s="233"/>
      <c r="H43" s="233"/>
      <c r="I43" s="225"/>
      <c r="J43" s="234"/>
      <c r="K43" s="234"/>
      <c r="L43" s="26"/>
      <c r="M43" s="26"/>
      <c r="N43" s="26"/>
      <c r="O43" s="89"/>
      <c r="P43" s="17"/>
    </row>
    <row r="44" spans="2:16" x14ac:dyDescent="0.25">
      <c r="B44" s="431"/>
      <c r="C44" s="398"/>
      <c r="D44" s="446"/>
      <c r="E44" s="25"/>
      <c r="F44" s="26"/>
      <c r="G44" s="233"/>
      <c r="H44" s="233"/>
      <c r="I44" s="225"/>
      <c r="J44" s="234"/>
      <c r="K44" s="234"/>
      <c r="L44" s="26"/>
      <c r="M44" s="26"/>
      <c r="N44" s="26"/>
      <c r="O44" s="89"/>
      <c r="P44" s="17"/>
    </row>
    <row r="45" spans="2:16" x14ac:dyDescent="0.25">
      <c r="B45" s="431" t="s">
        <v>253</v>
      </c>
      <c r="C45" s="353">
        <f>P_3!E49</f>
        <v>0</v>
      </c>
      <c r="D45" s="477"/>
      <c r="E45" s="25"/>
      <c r="F45" s="26"/>
      <c r="G45" s="233"/>
      <c r="H45" s="233"/>
      <c r="I45" s="225"/>
      <c r="J45" s="234"/>
      <c r="K45" s="234"/>
      <c r="L45" s="26"/>
      <c r="M45" s="26"/>
      <c r="N45" s="26"/>
      <c r="O45" s="89"/>
      <c r="P45" s="17"/>
    </row>
    <row r="46" spans="2:16" x14ac:dyDescent="0.25">
      <c r="B46" s="433" t="s">
        <v>2</v>
      </c>
      <c r="C46" s="188">
        <v>0</v>
      </c>
      <c r="D46" s="149"/>
      <c r="E46" s="25"/>
      <c r="F46" s="26"/>
      <c r="G46" s="233"/>
      <c r="H46" s="233"/>
      <c r="I46" s="228">
        <f>IF(C46-G46-H46&lt;C46,C46-G46-H46,C46)</f>
        <v>0</v>
      </c>
      <c r="J46" s="234"/>
      <c r="K46" s="234"/>
      <c r="L46" s="26"/>
      <c r="M46" s="26"/>
      <c r="N46" s="26"/>
      <c r="O46" s="89"/>
      <c r="P46" s="17"/>
    </row>
    <row r="47" spans="2:16" x14ac:dyDescent="0.25">
      <c r="B47" s="439" t="s">
        <v>92</v>
      </c>
      <c r="C47" s="186">
        <v>0</v>
      </c>
      <c r="D47" s="187"/>
      <c r="E47" s="82"/>
      <c r="F47" s="36"/>
      <c r="G47" s="227"/>
      <c r="H47" s="227"/>
      <c r="I47" s="120"/>
      <c r="J47" s="235"/>
      <c r="K47" s="235"/>
      <c r="L47" s="36"/>
      <c r="M47" s="36"/>
      <c r="N47" s="36"/>
      <c r="O47" s="92"/>
      <c r="P47" s="17"/>
    </row>
    <row r="48" spans="2:16" x14ac:dyDescent="0.25">
      <c r="B48" s="439" t="s">
        <v>93</v>
      </c>
      <c r="C48" s="371">
        <v>0</v>
      </c>
      <c r="D48" s="187"/>
      <c r="E48" s="82"/>
      <c r="F48" s="36"/>
      <c r="G48" s="227"/>
      <c r="H48" s="227"/>
      <c r="I48" s="120"/>
      <c r="J48" s="235"/>
      <c r="K48" s="235"/>
      <c r="L48" s="36"/>
      <c r="M48" s="36"/>
      <c r="N48" s="36"/>
      <c r="O48" s="92"/>
      <c r="P48" s="17"/>
    </row>
    <row r="49" spans="2:16" x14ac:dyDescent="0.25">
      <c r="B49" s="439"/>
      <c r="C49" s="204"/>
      <c r="D49" s="205"/>
      <c r="E49" s="82"/>
      <c r="F49" s="36"/>
      <c r="G49" s="227"/>
      <c r="H49" s="227"/>
      <c r="I49" s="120"/>
      <c r="J49" s="235"/>
      <c r="K49" s="235"/>
      <c r="L49" s="36"/>
      <c r="M49" s="36"/>
      <c r="N49" s="36"/>
      <c r="O49" s="92"/>
      <c r="P49" s="17"/>
    </row>
    <row r="50" spans="2:16" x14ac:dyDescent="0.25">
      <c r="B50" s="440" t="s">
        <v>10</v>
      </c>
      <c r="C50" s="120">
        <f>P_5!E49</f>
        <v>0</v>
      </c>
      <c r="D50" s="150"/>
      <c r="E50" s="211"/>
      <c r="F50" s="203"/>
      <c r="G50" s="130"/>
      <c r="H50" s="130"/>
      <c r="I50" s="110">
        <f>IF(C50-G50-H50&lt;C50,C50-G50-H50,C50)</f>
        <v>0</v>
      </c>
      <c r="J50" s="238"/>
      <c r="K50" s="238"/>
      <c r="L50" s="203"/>
      <c r="M50" s="203"/>
      <c r="N50" s="203"/>
      <c r="O50" s="123"/>
      <c r="P50" s="17"/>
    </row>
    <row r="51" spans="2:16" x14ac:dyDescent="0.25">
      <c r="B51" s="441"/>
      <c r="C51" s="115"/>
      <c r="D51" s="151"/>
      <c r="E51" s="245"/>
      <c r="F51" s="246"/>
      <c r="G51" s="130"/>
      <c r="H51" s="130"/>
      <c r="I51" s="130"/>
      <c r="J51" s="238"/>
      <c r="K51" s="238"/>
      <c r="L51" s="203"/>
      <c r="M51" s="203"/>
      <c r="N51" s="203"/>
      <c r="O51" s="123"/>
      <c r="P51" s="17"/>
    </row>
    <row r="52" spans="2:16" x14ac:dyDescent="0.25">
      <c r="B52" s="440" t="s">
        <v>6</v>
      </c>
      <c r="C52" s="120">
        <f>P_4!B49-P_4!C49</f>
        <v>0</v>
      </c>
      <c r="D52" s="150"/>
      <c r="E52" s="211"/>
      <c r="F52" s="203"/>
      <c r="G52" s="130"/>
      <c r="H52" s="130"/>
      <c r="I52" s="110">
        <f t="shared" ref="I52" si="2">IF(C52-G52-H52&lt;C52,C52-G52-H52,C52)</f>
        <v>0</v>
      </c>
      <c r="J52" s="238"/>
      <c r="K52" s="238"/>
      <c r="L52" s="203"/>
      <c r="M52" s="203"/>
      <c r="N52" s="203"/>
      <c r="O52" s="123"/>
      <c r="P52" s="17"/>
    </row>
    <row r="53" spans="2:16" x14ac:dyDescent="0.25">
      <c r="B53" s="440"/>
      <c r="C53" s="120"/>
      <c r="D53" s="150"/>
      <c r="E53" s="211"/>
      <c r="F53" s="203"/>
      <c r="G53" s="130"/>
      <c r="H53" s="130"/>
      <c r="I53" s="110"/>
      <c r="J53" s="238"/>
      <c r="K53" s="238"/>
      <c r="L53" s="203"/>
      <c r="M53" s="203"/>
      <c r="N53" s="203"/>
      <c r="O53" s="123"/>
      <c r="P53" s="17"/>
    </row>
    <row r="54" spans="2:16" x14ac:dyDescent="0.25">
      <c r="B54" s="433" t="s">
        <v>218</v>
      </c>
      <c r="C54" s="138">
        <v>0</v>
      </c>
      <c r="D54" s="153"/>
      <c r="E54" s="25"/>
      <c r="F54" s="26"/>
      <c r="G54" s="233"/>
      <c r="H54" s="233"/>
      <c r="I54" s="110">
        <f t="shared" ref="I54" si="3">IF(C54-G54-H54&lt;C54,C54-G54-H54,C54)</f>
        <v>0</v>
      </c>
      <c r="J54" s="238"/>
      <c r="K54" s="238"/>
      <c r="L54" s="26"/>
      <c r="M54" s="26"/>
      <c r="N54" s="26"/>
      <c r="O54" s="89"/>
      <c r="P54" s="17"/>
    </row>
    <row r="55" spans="2:16" x14ac:dyDescent="0.25">
      <c r="B55" s="433"/>
      <c r="C55" s="129"/>
      <c r="D55" s="81"/>
      <c r="E55" s="25"/>
      <c r="F55" s="26"/>
      <c r="G55" s="233"/>
      <c r="H55" s="233"/>
      <c r="I55" s="233"/>
      <c r="J55" s="238"/>
      <c r="K55" s="238"/>
      <c r="L55" s="26"/>
      <c r="M55" s="26"/>
      <c r="N55" s="26"/>
      <c r="O55" s="89"/>
      <c r="P55" s="17"/>
    </row>
    <row r="56" spans="2:16" x14ac:dyDescent="0.25">
      <c r="B56" s="433" t="s">
        <v>30</v>
      </c>
      <c r="C56" s="139">
        <v>0</v>
      </c>
      <c r="D56" s="154"/>
      <c r="E56" s="25"/>
      <c r="F56" s="26"/>
      <c r="G56" s="233"/>
      <c r="H56" s="233"/>
      <c r="I56" s="110">
        <f>IF(C56-G56-H56&lt;C56,C56-G56-H56,C56)</f>
        <v>0</v>
      </c>
      <c r="J56" s="238"/>
      <c r="K56" s="238"/>
      <c r="L56" s="26"/>
      <c r="M56" s="26"/>
      <c r="N56" s="26"/>
      <c r="O56" s="89"/>
      <c r="P56" s="17"/>
    </row>
    <row r="57" spans="2:16" x14ac:dyDescent="0.25">
      <c r="B57" s="433"/>
      <c r="C57" s="129"/>
      <c r="D57" s="81"/>
      <c r="E57" s="25"/>
      <c r="F57" s="29"/>
      <c r="G57" s="117"/>
      <c r="H57" s="117"/>
      <c r="I57" s="120"/>
      <c r="J57" s="235"/>
      <c r="K57" s="235"/>
      <c r="L57" s="29"/>
      <c r="M57" s="29"/>
      <c r="N57" s="29"/>
      <c r="O57" s="92"/>
      <c r="P57" s="17"/>
    </row>
    <row r="58" spans="2:16" ht="15.75" thickBot="1" x14ac:dyDescent="0.3">
      <c r="B58" s="437" t="s">
        <v>40</v>
      </c>
      <c r="C58" s="156">
        <v>0</v>
      </c>
      <c r="D58" s="155"/>
      <c r="E58" s="118"/>
      <c r="F58" s="32"/>
      <c r="G58" s="239"/>
      <c r="H58" s="239"/>
      <c r="I58" s="212">
        <f>IF(C58-G58-H58&lt;C58,C58-G58-H58,C58)</f>
        <v>0</v>
      </c>
      <c r="J58" s="240"/>
      <c r="K58" s="240"/>
      <c r="L58" s="32"/>
      <c r="M58" s="32"/>
      <c r="N58" s="32"/>
      <c r="O58" s="93"/>
      <c r="P58" s="17"/>
    </row>
    <row r="59" spans="2:16" ht="15.75" thickBot="1" x14ac:dyDescent="0.3">
      <c r="B59" s="77"/>
      <c r="C59" s="77"/>
      <c r="D59" s="77"/>
      <c r="E59" s="77"/>
      <c r="F59" s="77"/>
      <c r="G59" s="241"/>
      <c r="H59" s="241"/>
      <c r="I59" s="241"/>
      <c r="J59" s="241"/>
      <c r="K59" s="241"/>
      <c r="L59" s="77"/>
      <c r="M59" s="77"/>
      <c r="N59" s="77"/>
      <c r="O59" s="77"/>
    </row>
    <row r="60" spans="2:16" x14ac:dyDescent="0.25">
      <c r="B60" s="476" t="str">
        <f>P_1!B69</f>
        <v>rPSA 3</v>
      </c>
      <c r="C60" s="113">
        <f>SUM(C63,C64,C68,C70,C72,C74)-C76</f>
        <v>0</v>
      </c>
      <c r="D60" s="8"/>
      <c r="E60" s="30"/>
      <c r="F60" s="31"/>
      <c r="G60" s="230"/>
      <c r="H60" s="230"/>
      <c r="I60" s="113">
        <f>SUM(I64:I76)</f>
        <v>0</v>
      </c>
      <c r="J60" s="231">
        <f>I60</f>
        <v>0</v>
      </c>
      <c r="K60" s="232">
        <f>J60-C60</f>
        <v>0</v>
      </c>
      <c r="L60" s="31"/>
      <c r="M60" s="31"/>
      <c r="N60" s="31"/>
      <c r="O60" s="88"/>
      <c r="P60" s="17"/>
    </row>
    <row r="61" spans="2:16" x14ac:dyDescent="0.25">
      <c r="B61" s="431" t="s">
        <v>258</v>
      </c>
      <c r="C61" s="33">
        <f>P_1!C70</f>
        <v>0</v>
      </c>
      <c r="D61" s="148"/>
      <c r="E61" s="25"/>
      <c r="F61" s="26"/>
      <c r="G61" s="233"/>
      <c r="H61" s="233"/>
      <c r="I61" s="225"/>
      <c r="J61" s="234"/>
      <c r="K61" s="234"/>
      <c r="L61" s="26"/>
      <c r="M61" s="26"/>
      <c r="N61" s="26"/>
      <c r="O61" s="89"/>
      <c r="P61" s="17"/>
    </row>
    <row r="62" spans="2:16" x14ac:dyDescent="0.25">
      <c r="B62" s="431"/>
      <c r="C62" s="398"/>
      <c r="D62" s="446"/>
      <c r="E62" s="25"/>
      <c r="F62" s="26"/>
      <c r="G62" s="233"/>
      <c r="H62" s="233"/>
      <c r="I62" s="225"/>
      <c r="J62" s="234"/>
      <c r="K62" s="234"/>
      <c r="L62" s="26"/>
      <c r="M62" s="26"/>
      <c r="N62" s="26"/>
      <c r="O62" s="89"/>
      <c r="P62" s="17"/>
    </row>
    <row r="63" spans="2:16" x14ac:dyDescent="0.25">
      <c r="B63" s="431" t="s">
        <v>253</v>
      </c>
      <c r="C63" s="353">
        <f>P_3!E93</f>
        <v>0</v>
      </c>
      <c r="D63" s="477"/>
      <c r="E63" s="25"/>
      <c r="F63" s="26"/>
      <c r="G63" s="233"/>
      <c r="H63" s="233"/>
      <c r="I63" s="225"/>
      <c r="J63" s="234"/>
      <c r="K63" s="234"/>
      <c r="L63" s="26"/>
      <c r="M63" s="26"/>
      <c r="N63" s="26"/>
      <c r="O63" s="89"/>
      <c r="P63" s="17"/>
    </row>
    <row r="64" spans="2:16" x14ac:dyDescent="0.25">
      <c r="B64" s="433" t="s">
        <v>2</v>
      </c>
      <c r="C64" s="188">
        <v>0</v>
      </c>
      <c r="D64" s="149"/>
      <c r="E64" s="25"/>
      <c r="F64" s="26"/>
      <c r="G64" s="233"/>
      <c r="H64" s="233"/>
      <c r="I64" s="228">
        <f>IF(C64-G64-H64&lt;C64,C64-G64-H64,C64)</f>
        <v>0</v>
      </c>
      <c r="J64" s="234"/>
      <c r="K64" s="234"/>
      <c r="L64" s="26"/>
      <c r="M64" s="26"/>
      <c r="N64" s="26"/>
      <c r="O64" s="89"/>
      <c r="P64" s="17"/>
    </row>
    <row r="65" spans="2:16" x14ac:dyDescent="0.25">
      <c r="B65" s="439" t="s">
        <v>92</v>
      </c>
      <c r="C65" s="186">
        <v>0</v>
      </c>
      <c r="D65" s="187"/>
      <c r="E65" s="82"/>
      <c r="F65" s="36"/>
      <c r="G65" s="227"/>
      <c r="H65" s="227"/>
      <c r="I65" s="120"/>
      <c r="J65" s="235"/>
      <c r="K65" s="235"/>
      <c r="L65" s="36"/>
      <c r="M65" s="36"/>
      <c r="N65" s="36"/>
      <c r="O65" s="92"/>
      <c r="P65" s="17"/>
    </row>
    <row r="66" spans="2:16" x14ac:dyDescent="0.25">
      <c r="B66" s="439" t="s">
        <v>93</v>
      </c>
      <c r="C66" s="371">
        <v>0</v>
      </c>
      <c r="D66" s="187"/>
      <c r="E66" s="82"/>
      <c r="F66" s="36"/>
      <c r="G66" s="227"/>
      <c r="H66" s="227"/>
      <c r="I66" s="120"/>
      <c r="J66" s="235"/>
      <c r="K66" s="235"/>
      <c r="L66" s="36"/>
      <c r="M66" s="36"/>
      <c r="N66" s="36"/>
      <c r="O66" s="92"/>
      <c r="P66" s="17"/>
    </row>
    <row r="67" spans="2:16" x14ac:dyDescent="0.25">
      <c r="B67" s="439"/>
      <c r="C67" s="204"/>
      <c r="D67" s="205"/>
      <c r="E67" s="25"/>
      <c r="F67" s="26"/>
      <c r="G67" s="233"/>
      <c r="H67" s="233"/>
      <c r="I67" s="110"/>
      <c r="J67" s="238"/>
      <c r="K67" s="238"/>
      <c r="L67" s="26"/>
      <c r="M67" s="26"/>
      <c r="N67" s="26"/>
      <c r="O67" s="89"/>
      <c r="P67" s="17"/>
    </row>
    <row r="68" spans="2:16" x14ac:dyDescent="0.25">
      <c r="B68" s="440" t="s">
        <v>10</v>
      </c>
      <c r="C68" s="120">
        <f>P_5!E93</f>
        <v>0</v>
      </c>
      <c r="D68" s="150"/>
      <c r="E68" s="211"/>
      <c r="F68" s="203"/>
      <c r="G68" s="130"/>
      <c r="H68" s="130"/>
      <c r="I68" s="110">
        <f>IF(C68-G68-H68&lt;C68,C68-G68-H68,C68)</f>
        <v>0</v>
      </c>
      <c r="J68" s="238"/>
      <c r="K68" s="238"/>
      <c r="L68" s="203"/>
      <c r="M68" s="203"/>
      <c r="N68" s="203"/>
      <c r="O68" s="123"/>
      <c r="P68" s="17"/>
    </row>
    <row r="69" spans="2:16" x14ac:dyDescent="0.25">
      <c r="B69" s="441"/>
      <c r="C69" s="115"/>
      <c r="D69" s="151"/>
      <c r="E69" s="245"/>
      <c r="F69" s="246"/>
      <c r="G69" s="130"/>
      <c r="H69" s="130"/>
      <c r="I69" s="130"/>
      <c r="J69" s="238"/>
      <c r="K69" s="238"/>
      <c r="L69" s="203"/>
      <c r="M69" s="203"/>
      <c r="N69" s="203"/>
      <c r="O69" s="123"/>
      <c r="P69" s="17"/>
    </row>
    <row r="70" spans="2:16" x14ac:dyDescent="0.25">
      <c r="B70" s="440" t="s">
        <v>6</v>
      </c>
      <c r="C70" s="120">
        <f>P_4!B93-P_4!C93</f>
        <v>0</v>
      </c>
      <c r="D70" s="150"/>
      <c r="E70" s="211"/>
      <c r="F70" s="203"/>
      <c r="G70" s="130"/>
      <c r="H70" s="130"/>
      <c r="I70" s="110">
        <f t="shared" ref="I70" si="4">IF(C70-G70-H70&lt;C70,C70-G70-H70,C70)</f>
        <v>0</v>
      </c>
      <c r="J70" s="238"/>
      <c r="K70" s="238"/>
      <c r="L70" s="203"/>
      <c r="M70" s="203"/>
      <c r="N70" s="203"/>
      <c r="O70" s="123"/>
      <c r="P70" s="17"/>
    </row>
    <row r="71" spans="2:16" x14ac:dyDescent="0.25">
      <c r="B71" s="440"/>
      <c r="C71" s="120"/>
      <c r="D71" s="150"/>
      <c r="E71" s="211"/>
      <c r="F71" s="203"/>
      <c r="G71" s="130"/>
      <c r="H71" s="130"/>
      <c r="I71" s="110"/>
      <c r="J71" s="238"/>
      <c r="K71" s="238"/>
      <c r="L71" s="203"/>
      <c r="M71" s="203"/>
      <c r="N71" s="203"/>
      <c r="O71" s="123"/>
      <c r="P71" s="17"/>
    </row>
    <row r="72" spans="2:16" x14ac:dyDescent="0.25">
      <c r="B72" s="433" t="s">
        <v>218</v>
      </c>
      <c r="C72" s="138">
        <v>0</v>
      </c>
      <c r="D72" s="153"/>
      <c r="E72" s="25"/>
      <c r="F72" s="26"/>
      <c r="G72" s="233"/>
      <c r="H72" s="233"/>
      <c r="I72" s="110">
        <f t="shared" ref="I72" si="5">IF(C72-G72-H72&lt;C72,C72-G72-H72,C72)</f>
        <v>0</v>
      </c>
      <c r="J72" s="238"/>
      <c r="K72" s="238"/>
      <c r="L72" s="26"/>
      <c r="M72" s="26"/>
      <c r="N72" s="26"/>
      <c r="O72" s="89"/>
      <c r="P72" s="17"/>
    </row>
    <row r="73" spans="2:16" x14ac:dyDescent="0.25">
      <c r="B73" s="433"/>
      <c r="C73" s="129"/>
      <c r="D73" s="81"/>
      <c r="E73" s="25"/>
      <c r="F73" s="26"/>
      <c r="G73" s="233"/>
      <c r="H73" s="233"/>
      <c r="I73" s="233"/>
      <c r="J73" s="238"/>
      <c r="K73" s="238"/>
      <c r="L73" s="26"/>
      <c r="M73" s="26"/>
      <c r="N73" s="26"/>
      <c r="O73" s="89"/>
      <c r="P73" s="17"/>
    </row>
    <row r="74" spans="2:16" x14ac:dyDescent="0.25">
      <c r="B74" s="433" t="s">
        <v>30</v>
      </c>
      <c r="C74" s="139">
        <v>0</v>
      </c>
      <c r="D74" s="154"/>
      <c r="E74" s="25"/>
      <c r="F74" s="26"/>
      <c r="G74" s="233"/>
      <c r="H74" s="233"/>
      <c r="I74" s="110">
        <f>IF(C74-G74-H74&lt;C74,C74-G74-H74,C74)</f>
        <v>0</v>
      </c>
      <c r="J74" s="238"/>
      <c r="K74" s="238"/>
      <c r="L74" s="26"/>
      <c r="M74" s="26"/>
      <c r="N74" s="26"/>
      <c r="O74" s="89"/>
      <c r="P74" s="17"/>
    </row>
    <row r="75" spans="2:16" x14ac:dyDescent="0.25">
      <c r="B75" s="433"/>
      <c r="C75" s="129"/>
      <c r="D75" s="81"/>
      <c r="E75" s="25"/>
      <c r="F75" s="29"/>
      <c r="G75" s="117"/>
      <c r="H75" s="117"/>
      <c r="I75" s="120"/>
      <c r="J75" s="235"/>
      <c r="K75" s="235"/>
      <c r="L75" s="29"/>
      <c r="M75" s="29"/>
      <c r="N75" s="29"/>
      <c r="O75" s="92"/>
      <c r="P75" s="17"/>
    </row>
    <row r="76" spans="2:16" ht="15.75" thickBot="1" x14ac:dyDescent="0.3">
      <c r="B76" s="437" t="s">
        <v>40</v>
      </c>
      <c r="C76" s="156">
        <v>0</v>
      </c>
      <c r="D76" s="155"/>
      <c r="E76" s="118"/>
      <c r="F76" s="32"/>
      <c r="G76" s="239"/>
      <c r="H76" s="239"/>
      <c r="I76" s="212">
        <f>IF(C76-G76-H76&lt;C76,C76-G76-H76,C76)</f>
        <v>0</v>
      </c>
      <c r="J76" s="240"/>
      <c r="K76" s="240"/>
      <c r="L76" s="32"/>
      <c r="M76" s="32"/>
      <c r="N76" s="32"/>
      <c r="O76" s="93"/>
      <c r="P76" s="17"/>
    </row>
    <row r="77" spans="2:16" ht="15.75" thickBot="1" x14ac:dyDescent="0.3">
      <c r="B77" s="442"/>
      <c r="C77" s="77"/>
      <c r="D77" s="77"/>
      <c r="E77" s="77"/>
      <c r="F77" s="77"/>
      <c r="G77" s="241"/>
      <c r="H77" s="241"/>
      <c r="I77" s="241"/>
      <c r="J77" s="242"/>
      <c r="K77" s="242"/>
      <c r="L77" s="77"/>
      <c r="M77" s="77"/>
      <c r="N77" s="77"/>
      <c r="O77" s="77"/>
    </row>
    <row r="78" spans="2:16" x14ac:dyDescent="0.25">
      <c r="B78" s="476" t="str">
        <f>P_1!B91</f>
        <v>rPSA 4</v>
      </c>
      <c r="C78" s="113">
        <f>SUM(C81,C82,C86,C88,C90,C92)-C94</f>
        <v>0</v>
      </c>
      <c r="D78" s="8"/>
      <c r="E78" s="30"/>
      <c r="F78" s="31"/>
      <c r="G78" s="230"/>
      <c r="H78" s="230"/>
      <c r="I78" s="113">
        <f>SUM(I82:I94)</f>
        <v>0</v>
      </c>
      <c r="J78" s="231">
        <f>I78</f>
        <v>0</v>
      </c>
      <c r="K78" s="232">
        <f>J78-C78</f>
        <v>0</v>
      </c>
      <c r="L78" s="31"/>
      <c r="M78" s="31"/>
      <c r="N78" s="31"/>
      <c r="O78" s="88"/>
      <c r="P78" s="17"/>
    </row>
    <row r="79" spans="2:16" x14ac:dyDescent="0.25">
      <c r="B79" s="431" t="s">
        <v>258</v>
      </c>
      <c r="C79" s="33">
        <f>P_1!C92</f>
        <v>0</v>
      </c>
      <c r="D79" s="148"/>
      <c r="E79" s="25"/>
      <c r="F79" s="26"/>
      <c r="G79" s="233"/>
      <c r="H79" s="233"/>
      <c r="I79" s="225"/>
      <c r="J79" s="234"/>
      <c r="K79" s="234"/>
      <c r="L79" s="26"/>
      <c r="M79" s="26"/>
      <c r="N79" s="26"/>
      <c r="O79" s="89"/>
      <c r="P79" s="17"/>
    </row>
    <row r="80" spans="2:16" x14ac:dyDescent="0.25">
      <c r="B80" s="431"/>
      <c r="C80" s="398"/>
      <c r="D80" s="446"/>
      <c r="E80" s="25"/>
      <c r="F80" s="26"/>
      <c r="G80" s="233"/>
      <c r="H80" s="233"/>
      <c r="I80" s="225"/>
      <c r="J80" s="234"/>
      <c r="K80" s="234"/>
      <c r="L80" s="26"/>
      <c r="M80" s="26"/>
      <c r="N80" s="26"/>
      <c r="O80" s="89"/>
      <c r="P80" s="17"/>
    </row>
    <row r="81" spans="2:16" x14ac:dyDescent="0.25">
      <c r="B81" s="431" t="s">
        <v>253</v>
      </c>
      <c r="C81" s="353">
        <f>P_3!E137</f>
        <v>0</v>
      </c>
      <c r="D81" s="477"/>
      <c r="E81" s="25"/>
      <c r="F81" s="26"/>
      <c r="G81" s="233"/>
      <c r="H81" s="233"/>
      <c r="I81" s="225"/>
      <c r="J81" s="234"/>
      <c r="K81" s="234"/>
      <c r="L81" s="26"/>
      <c r="M81" s="26"/>
      <c r="N81" s="26"/>
      <c r="O81" s="89"/>
      <c r="P81" s="17"/>
    </row>
    <row r="82" spans="2:16" x14ac:dyDescent="0.25">
      <c r="B82" s="433" t="s">
        <v>2</v>
      </c>
      <c r="C82" s="188">
        <v>0</v>
      </c>
      <c r="D82" s="149"/>
      <c r="E82" s="25"/>
      <c r="F82" s="26"/>
      <c r="G82" s="233"/>
      <c r="H82" s="233"/>
      <c r="I82" s="228">
        <f>IF(C82-G82-H82&lt;C82,C82-G82-H82,C82)</f>
        <v>0</v>
      </c>
      <c r="J82" s="234"/>
      <c r="K82" s="234"/>
      <c r="L82" s="26"/>
      <c r="M82" s="26"/>
      <c r="N82" s="26"/>
      <c r="O82" s="89"/>
      <c r="P82" s="17"/>
    </row>
    <row r="83" spans="2:16" x14ac:dyDescent="0.25">
      <c r="B83" s="439" t="s">
        <v>92</v>
      </c>
      <c r="C83" s="186">
        <v>0</v>
      </c>
      <c r="D83" s="187"/>
      <c r="E83" s="82"/>
      <c r="F83" s="36"/>
      <c r="G83" s="227"/>
      <c r="H83" s="227"/>
      <c r="I83" s="120"/>
      <c r="J83" s="235"/>
      <c r="K83" s="235"/>
      <c r="L83" s="36"/>
      <c r="M83" s="36"/>
      <c r="N83" s="36"/>
      <c r="O83" s="92"/>
      <c r="P83" s="17"/>
    </row>
    <row r="84" spans="2:16" x14ac:dyDescent="0.25">
      <c r="B84" s="439" t="s">
        <v>93</v>
      </c>
      <c r="C84" s="371">
        <v>0</v>
      </c>
      <c r="D84" s="187"/>
      <c r="E84" s="82"/>
      <c r="F84" s="36"/>
      <c r="G84" s="227"/>
      <c r="H84" s="227"/>
      <c r="I84" s="120"/>
      <c r="J84" s="235"/>
      <c r="K84" s="235"/>
      <c r="L84" s="36"/>
      <c r="M84" s="36"/>
      <c r="N84" s="36"/>
      <c r="O84" s="92"/>
      <c r="P84" s="17"/>
    </row>
    <row r="85" spans="2:16" x14ac:dyDescent="0.25">
      <c r="B85" s="439"/>
      <c r="C85" s="204"/>
      <c r="D85" s="205"/>
      <c r="E85" s="82"/>
      <c r="F85" s="36"/>
      <c r="G85" s="227"/>
      <c r="H85" s="227"/>
      <c r="I85" s="120"/>
      <c r="J85" s="235"/>
      <c r="K85" s="235"/>
      <c r="L85" s="36"/>
      <c r="M85" s="36"/>
      <c r="N85" s="36"/>
      <c r="O85" s="92"/>
      <c r="P85" s="17"/>
    </row>
    <row r="86" spans="2:16" x14ac:dyDescent="0.25">
      <c r="B86" s="440" t="s">
        <v>10</v>
      </c>
      <c r="C86" s="120">
        <f>P_5!E137</f>
        <v>0</v>
      </c>
      <c r="D86" s="150"/>
      <c r="E86" s="211"/>
      <c r="F86" s="203"/>
      <c r="G86" s="130"/>
      <c r="H86" s="130"/>
      <c r="I86" s="110">
        <f>IF(C86-G86-H86&lt;C86,C86-G86-H86,C86)</f>
        <v>0</v>
      </c>
      <c r="J86" s="238"/>
      <c r="K86" s="238"/>
      <c r="L86" s="203"/>
      <c r="M86" s="203"/>
      <c r="N86" s="203"/>
      <c r="O86" s="123"/>
      <c r="P86" s="17"/>
    </row>
    <row r="87" spans="2:16" x14ac:dyDescent="0.25">
      <c r="B87" s="441"/>
      <c r="C87" s="115"/>
      <c r="D87" s="151"/>
      <c r="E87" s="245"/>
      <c r="F87" s="246"/>
      <c r="G87" s="130"/>
      <c r="H87" s="130"/>
      <c r="I87" s="130"/>
      <c r="J87" s="238"/>
      <c r="K87" s="238"/>
      <c r="L87" s="203"/>
      <c r="M87" s="203"/>
      <c r="N87" s="203"/>
      <c r="O87" s="123"/>
      <c r="P87" s="17"/>
    </row>
    <row r="88" spans="2:16" x14ac:dyDescent="0.25">
      <c r="B88" s="440" t="s">
        <v>6</v>
      </c>
      <c r="C88" s="120">
        <f>P_4!B137-P_4!C137</f>
        <v>0</v>
      </c>
      <c r="D88" s="150"/>
      <c r="E88" s="211"/>
      <c r="F88" s="203"/>
      <c r="G88" s="130"/>
      <c r="H88" s="130"/>
      <c r="I88" s="110">
        <f t="shared" ref="I88" si="6">IF(C88-G88-H88&lt;C88,C88-G88-H88,C88)</f>
        <v>0</v>
      </c>
      <c r="J88" s="238"/>
      <c r="K88" s="238"/>
      <c r="L88" s="203"/>
      <c r="M88" s="203"/>
      <c r="N88" s="203"/>
      <c r="O88" s="123"/>
      <c r="P88" s="17"/>
    </row>
    <row r="89" spans="2:16" x14ac:dyDescent="0.25">
      <c r="B89" s="440"/>
      <c r="C89" s="120"/>
      <c r="D89" s="150"/>
      <c r="E89" s="211"/>
      <c r="F89" s="203"/>
      <c r="G89" s="130"/>
      <c r="H89" s="130"/>
      <c r="I89" s="110"/>
      <c r="J89" s="238"/>
      <c r="K89" s="238"/>
      <c r="L89" s="203"/>
      <c r="M89" s="203"/>
      <c r="N89" s="203"/>
      <c r="O89" s="123"/>
      <c r="P89" s="17"/>
    </row>
    <row r="90" spans="2:16" x14ac:dyDescent="0.25">
      <c r="B90" s="433" t="s">
        <v>218</v>
      </c>
      <c r="C90" s="138">
        <v>0</v>
      </c>
      <c r="D90" s="153"/>
      <c r="E90" s="25"/>
      <c r="F90" s="26"/>
      <c r="G90" s="233"/>
      <c r="H90" s="233"/>
      <c r="I90" s="110">
        <f t="shared" ref="I90" si="7">IF(C90-G90-H90&lt;C90,C90-G90-H90,C90)</f>
        <v>0</v>
      </c>
      <c r="J90" s="238"/>
      <c r="K90" s="238"/>
      <c r="L90" s="26"/>
      <c r="M90" s="26"/>
      <c r="N90" s="26"/>
      <c r="O90" s="89"/>
      <c r="P90" s="17"/>
    </row>
    <row r="91" spans="2:16" x14ac:dyDescent="0.25">
      <c r="B91" s="433"/>
      <c r="C91" s="129"/>
      <c r="D91" s="81"/>
      <c r="E91" s="25"/>
      <c r="F91" s="26"/>
      <c r="G91" s="233"/>
      <c r="H91" s="233"/>
      <c r="I91" s="233"/>
      <c r="J91" s="238"/>
      <c r="K91" s="238"/>
      <c r="L91" s="26"/>
      <c r="M91" s="26"/>
      <c r="N91" s="26"/>
      <c r="O91" s="89"/>
      <c r="P91" s="17"/>
    </row>
    <row r="92" spans="2:16" x14ac:dyDescent="0.25">
      <c r="B92" s="433" t="s">
        <v>30</v>
      </c>
      <c r="C92" s="139">
        <v>0</v>
      </c>
      <c r="D92" s="154"/>
      <c r="E92" s="25"/>
      <c r="F92" s="29"/>
      <c r="G92" s="117"/>
      <c r="H92" s="117"/>
      <c r="I92" s="120">
        <f>IF(C92-G92-H92&lt;C92,C92-G92-H92,C92)</f>
        <v>0</v>
      </c>
      <c r="J92" s="235"/>
      <c r="K92" s="235"/>
      <c r="L92" s="29"/>
      <c r="M92" s="29"/>
      <c r="N92" s="29"/>
      <c r="O92" s="92"/>
      <c r="P92" s="17"/>
    </row>
    <row r="93" spans="2:16" x14ac:dyDescent="0.25">
      <c r="B93" s="433"/>
      <c r="C93" s="129"/>
      <c r="D93" s="81"/>
      <c r="E93" s="25"/>
      <c r="F93" s="29"/>
      <c r="G93" s="117"/>
      <c r="H93" s="117"/>
      <c r="I93" s="120"/>
      <c r="J93" s="235"/>
      <c r="K93" s="235"/>
      <c r="L93" s="29"/>
      <c r="M93" s="29"/>
      <c r="N93" s="29"/>
      <c r="O93" s="92"/>
      <c r="P93" s="17"/>
    </row>
    <row r="94" spans="2:16" ht="15.75" thickBot="1" x14ac:dyDescent="0.3">
      <c r="B94" s="437" t="s">
        <v>40</v>
      </c>
      <c r="C94" s="156">
        <v>0</v>
      </c>
      <c r="D94" s="155"/>
      <c r="E94" s="118"/>
      <c r="F94" s="32"/>
      <c r="G94" s="239"/>
      <c r="H94" s="239"/>
      <c r="I94" s="212">
        <f>IF(C94-G94-H94&lt;C94,C94-G94-H94,C94)</f>
        <v>0</v>
      </c>
      <c r="J94" s="240"/>
      <c r="K94" s="240"/>
      <c r="L94" s="32"/>
      <c r="M94" s="32"/>
      <c r="N94" s="32"/>
      <c r="O94" s="93"/>
      <c r="P94" s="17"/>
    </row>
    <row r="95" spans="2:16" ht="15.75" thickBot="1" x14ac:dyDescent="0.3">
      <c r="B95" s="473"/>
      <c r="C95" s="474"/>
      <c r="D95" s="475"/>
      <c r="E95" s="75"/>
      <c r="F95" s="75"/>
      <c r="G95" s="243"/>
      <c r="H95" s="243"/>
      <c r="I95" s="243"/>
      <c r="J95" s="244"/>
      <c r="K95" s="244"/>
      <c r="L95" s="75"/>
      <c r="M95" s="75"/>
      <c r="N95" s="75"/>
      <c r="O95" s="75"/>
    </row>
    <row r="96" spans="2:16" x14ac:dyDescent="0.25">
      <c r="B96" s="476" t="str">
        <f>P_1!B113</f>
        <v>rPSA 5</v>
      </c>
      <c r="C96" s="113">
        <f>SUM(C99,C100,C104,C106,C108,C110)-C112</f>
        <v>0</v>
      </c>
      <c r="D96" s="8"/>
      <c r="E96" s="147"/>
      <c r="F96" s="31"/>
      <c r="G96" s="230"/>
      <c r="H96" s="230"/>
      <c r="I96" s="113">
        <f>SUM(I100:I112)</f>
        <v>0</v>
      </c>
      <c r="J96" s="231">
        <f>I96</f>
        <v>0</v>
      </c>
      <c r="K96" s="232">
        <f>J96-C96</f>
        <v>0</v>
      </c>
      <c r="L96" s="31"/>
      <c r="M96" s="31"/>
      <c r="N96" s="31"/>
      <c r="O96" s="88"/>
      <c r="P96" s="17"/>
    </row>
    <row r="97" spans="2:16" x14ac:dyDescent="0.25">
      <c r="B97" s="431" t="s">
        <v>258</v>
      </c>
      <c r="C97" s="33">
        <f>P_1!C114</f>
        <v>0</v>
      </c>
      <c r="D97" s="148"/>
      <c r="E97" s="116"/>
      <c r="F97" s="26"/>
      <c r="G97" s="233"/>
      <c r="H97" s="233"/>
      <c r="I97" s="225"/>
      <c r="J97" s="234"/>
      <c r="K97" s="234"/>
      <c r="L97" s="26"/>
      <c r="M97" s="26"/>
      <c r="N97" s="26"/>
      <c r="O97" s="89"/>
      <c r="P97" s="17"/>
    </row>
    <row r="98" spans="2:16" x14ac:dyDescent="0.25">
      <c r="B98" s="431"/>
      <c r="C98" s="398"/>
      <c r="D98" s="446"/>
      <c r="E98" s="116"/>
      <c r="F98" s="26"/>
      <c r="G98" s="233"/>
      <c r="H98" s="233"/>
      <c r="I98" s="225"/>
      <c r="J98" s="234"/>
      <c r="K98" s="234"/>
      <c r="L98" s="26"/>
      <c r="M98" s="26"/>
      <c r="N98" s="26"/>
      <c r="O98" s="89"/>
      <c r="P98" s="17"/>
    </row>
    <row r="99" spans="2:16" x14ac:dyDescent="0.25">
      <c r="B99" s="431" t="s">
        <v>253</v>
      </c>
      <c r="C99" s="353">
        <f>P_3!E181</f>
        <v>0</v>
      </c>
      <c r="D99" s="477"/>
      <c r="E99" s="116"/>
      <c r="F99" s="26"/>
      <c r="G99" s="233"/>
      <c r="H99" s="233"/>
      <c r="I99" s="225"/>
      <c r="J99" s="234"/>
      <c r="K99" s="234"/>
      <c r="L99" s="26"/>
      <c r="M99" s="26"/>
      <c r="N99" s="26"/>
      <c r="O99" s="89"/>
      <c r="P99" s="17"/>
    </row>
    <row r="100" spans="2:16" x14ac:dyDescent="0.25">
      <c r="B100" s="433" t="s">
        <v>2</v>
      </c>
      <c r="C100" s="188">
        <v>0</v>
      </c>
      <c r="D100" s="149"/>
      <c r="E100" s="116"/>
      <c r="F100" s="26"/>
      <c r="G100" s="233"/>
      <c r="H100" s="233"/>
      <c r="I100" s="228">
        <f>IF(C100-G100-H100&lt;C100,C100-G100-H100,C100)</f>
        <v>0</v>
      </c>
      <c r="J100" s="234"/>
      <c r="K100" s="234"/>
      <c r="L100" s="26"/>
      <c r="M100" s="26"/>
      <c r="N100" s="26"/>
      <c r="O100" s="89"/>
      <c r="P100" s="17"/>
    </row>
    <row r="101" spans="2:16" x14ac:dyDescent="0.25">
      <c r="B101" s="439" t="s">
        <v>92</v>
      </c>
      <c r="C101" s="186">
        <v>0</v>
      </c>
      <c r="D101" s="187"/>
      <c r="E101" s="404"/>
      <c r="F101" s="36"/>
      <c r="G101" s="227"/>
      <c r="H101" s="227"/>
      <c r="I101" s="120"/>
      <c r="J101" s="235"/>
      <c r="K101" s="235"/>
      <c r="L101" s="36"/>
      <c r="M101" s="36"/>
      <c r="N101" s="36"/>
      <c r="O101" s="92"/>
      <c r="P101" s="17"/>
    </row>
    <row r="102" spans="2:16" x14ac:dyDescent="0.25">
      <c r="B102" s="439" t="s">
        <v>93</v>
      </c>
      <c r="C102" s="371">
        <v>0</v>
      </c>
      <c r="D102" s="187"/>
      <c r="E102" s="404"/>
      <c r="F102" s="36"/>
      <c r="G102" s="227"/>
      <c r="H102" s="227"/>
      <c r="I102" s="120"/>
      <c r="J102" s="235"/>
      <c r="K102" s="235"/>
      <c r="L102" s="36"/>
      <c r="M102" s="36"/>
      <c r="N102" s="36"/>
      <c r="O102" s="92"/>
      <c r="P102" s="17"/>
    </row>
    <row r="103" spans="2:16" x14ac:dyDescent="0.25">
      <c r="B103" s="439"/>
      <c r="C103" s="204"/>
      <c r="D103" s="205"/>
      <c r="E103" s="116"/>
      <c r="F103" s="26"/>
      <c r="G103" s="233"/>
      <c r="H103" s="233"/>
      <c r="I103" s="110"/>
      <c r="J103" s="238"/>
      <c r="K103" s="238"/>
      <c r="L103" s="26"/>
      <c r="M103" s="26"/>
      <c r="N103" s="26"/>
      <c r="O103" s="89"/>
      <c r="P103" s="17"/>
    </row>
    <row r="104" spans="2:16" x14ac:dyDescent="0.25">
      <c r="B104" s="440" t="s">
        <v>10</v>
      </c>
      <c r="C104" s="120">
        <f>P_5!E181</f>
        <v>0</v>
      </c>
      <c r="D104" s="150"/>
      <c r="E104" s="405"/>
      <c r="F104" s="203"/>
      <c r="G104" s="130"/>
      <c r="H104" s="130"/>
      <c r="I104" s="110">
        <f>IF(C104-G104-H104&lt;C104,C104-G104-H104,C104)</f>
        <v>0</v>
      </c>
      <c r="J104" s="238"/>
      <c r="K104" s="238"/>
      <c r="L104" s="203"/>
      <c r="M104" s="203"/>
      <c r="N104" s="203"/>
      <c r="O104" s="123"/>
      <c r="P104" s="17"/>
    </row>
    <row r="105" spans="2:16" x14ac:dyDescent="0.25">
      <c r="B105" s="441"/>
      <c r="C105" s="115"/>
      <c r="D105" s="151"/>
      <c r="E105" s="406"/>
      <c r="F105" s="246"/>
      <c r="G105" s="130"/>
      <c r="H105" s="130"/>
      <c r="I105" s="130"/>
      <c r="J105" s="238"/>
      <c r="K105" s="238"/>
      <c r="L105" s="203"/>
      <c r="M105" s="203"/>
      <c r="N105" s="203"/>
      <c r="O105" s="123"/>
      <c r="P105" s="17"/>
    </row>
    <row r="106" spans="2:16" x14ac:dyDescent="0.25">
      <c r="B106" s="440" t="s">
        <v>6</v>
      </c>
      <c r="C106" s="120">
        <f>P_4!B181-P_4!C181</f>
        <v>0</v>
      </c>
      <c r="D106" s="150"/>
      <c r="E106" s="405"/>
      <c r="F106" s="203"/>
      <c r="G106" s="130"/>
      <c r="H106" s="130"/>
      <c r="I106" s="110">
        <f t="shared" ref="I106" si="8">IF(C106-G106-H106&lt;C106,C106-G106-H106,C106)</f>
        <v>0</v>
      </c>
      <c r="J106" s="238"/>
      <c r="K106" s="238"/>
      <c r="L106" s="203"/>
      <c r="M106" s="203"/>
      <c r="N106" s="203"/>
      <c r="O106" s="123"/>
      <c r="P106" s="17"/>
    </row>
    <row r="107" spans="2:16" x14ac:dyDescent="0.25">
      <c r="B107" s="440"/>
      <c r="C107" s="120"/>
      <c r="D107" s="150"/>
      <c r="E107" s="405"/>
      <c r="F107" s="203"/>
      <c r="G107" s="130"/>
      <c r="H107" s="130"/>
      <c r="I107" s="110"/>
      <c r="J107" s="238"/>
      <c r="K107" s="238"/>
      <c r="L107" s="203"/>
      <c r="M107" s="203"/>
      <c r="N107" s="203"/>
      <c r="O107" s="123"/>
      <c r="P107" s="17"/>
    </row>
    <row r="108" spans="2:16" x14ac:dyDescent="0.25">
      <c r="B108" s="433" t="s">
        <v>218</v>
      </c>
      <c r="C108" s="138">
        <v>0</v>
      </c>
      <c r="D108" s="153"/>
      <c r="E108" s="116"/>
      <c r="F108" s="26"/>
      <c r="G108" s="233"/>
      <c r="H108" s="233"/>
      <c r="I108" s="110">
        <f t="shared" ref="I108" si="9">IF(C108-G108-H108&lt;C108,C108-G108-H108,C108)</f>
        <v>0</v>
      </c>
      <c r="J108" s="238"/>
      <c r="K108" s="238"/>
      <c r="L108" s="26"/>
      <c r="M108" s="26"/>
      <c r="N108" s="26"/>
      <c r="O108" s="89"/>
      <c r="P108" s="17"/>
    </row>
    <row r="109" spans="2:16" x14ac:dyDescent="0.25">
      <c r="B109" s="433"/>
      <c r="C109" s="129"/>
      <c r="D109" s="81"/>
      <c r="E109" s="116"/>
      <c r="F109" s="26"/>
      <c r="G109" s="233"/>
      <c r="H109" s="233"/>
      <c r="I109" s="233"/>
      <c r="J109" s="238"/>
      <c r="K109" s="238"/>
      <c r="L109" s="26"/>
      <c r="M109" s="26"/>
      <c r="N109" s="26"/>
      <c r="O109" s="89"/>
      <c r="P109" s="17"/>
    </row>
    <row r="110" spans="2:16" x14ac:dyDescent="0.25">
      <c r="B110" s="433" t="s">
        <v>30</v>
      </c>
      <c r="C110" s="139">
        <v>0</v>
      </c>
      <c r="D110" s="154"/>
      <c r="E110" s="472"/>
      <c r="F110" s="29"/>
      <c r="G110" s="117"/>
      <c r="H110" s="117"/>
      <c r="I110" s="120">
        <f>IF(C110-G110-H110&lt;C110,C110-G110-H110,C110)</f>
        <v>0</v>
      </c>
      <c r="J110" s="235"/>
      <c r="K110" s="235"/>
      <c r="L110" s="29"/>
      <c r="M110" s="29"/>
      <c r="N110" s="29"/>
      <c r="O110" s="92"/>
      <c r="P110" s="17"/>
    </row>
    <row r="111" spans="2:16" x14ac:dyDescent="0.25">
      <c r="B111" s="433"/>
      <c r="C111" s="129"/>
      <c r="D111" s="81"/>
      <c r="E111" s="472"/>
      <c r="F111" s="29"/>
      <c r="G111" s="117"/>
      <c r="H111" s="117"/>
      <c r="I111" s="120"/>
      <c r="J111" s="235"/>
      <c r="K111" s="235"/>
      <c r="L111" s="29"/>
      <c r="M111" s="29"/>
      <c r="N111" s="29"/>
      <c r="O111" s="92"/>
      <c r="P111" s="17"/>
    </row>
    <row r="112" spans="2:16" ht="15.75" thickBot="1" x14ac:dyDescent="0.3">
      <c r="B112" s="437" t="s">
        <v>40</v>
      </c>
      <c r="C112" s="156">
        <v>0</v>
      </c>
      <c r="D112" s="155"/>
      <c r="E112" s="345"/>
      <c r="F112" s="32"/>
      <c r="G112" s="239"/>
      <c r="H112" s="239"/>
      <c r="I112" s="212">
        <f>IF(C112-G112-H112&lt;C112,C112-G112-H112,C112)</f>
        <v>0</v>
      </c>
      <c r="J112" s="240"/>
      <c r="K112" s="240"/>
      <c r="L112" s="32"/>
      <c r="M112" s="32"/>
      <c r="N112" s="32"/>
      <c r="O112" s="93"/>
      <c r="P112" s="17"/>
    </row>
    <row r="113" spans="2:11" x14ac:dyDescent="0.25">
      <c r="B113" s="426"/>
      <c r="G113" s="502"/>
      <c r="H113" s="502"/>
      <c r="I113" s="502"/>
      <c r="J113" s="502"/>
      <c r="K113" s="502"/>
    </row>
  </sheetData>
  <sheetProtection algorithmName="SHA-512" hashValue="Moe4O4AmTDxL2nkY0OoUQ0MRkUd5W8c6aLbJbq612Idtu6mwxYgl5CCGuuS/MtL+km9V1JPnmOiCcs/zDI3bAA==" saltValue="+nj2TU4BuwK9K2ijN46Egw==" spinCount="100000" sheet="1" selectLockedCells="1"/>
  <protectedRanges>
    <protectedRange sqref="D1:E2 D113:E113 B112:C113 B104:D111 C1 A14:D103 D112 A2:C13 A1 A104:A113 A114:E1048576 D3:D13 J17:J22" name="Bereich2"/>
    <protectedRange sqref="B1" name="Bereich2_1"/>
  </protectedRanges>
  <dataValidations count="1">
    <dataValidation allowBlank="1" showInputMessage="1" sqref="D29:D31 D47:D49 D65:D67 D83:D85 D101:D103" xr:uid="{00000000-0002-0000-0700-000000000000}"/>
  </dataValidations>
  <pageMargins left="0.7" right="0.7" top="0.75" bottom="0.75" header="0.3" footer="0.3"/>
  <pageSetup paperSize="9" scale="53" orientation="landscape" r:id="rId1"/>
  <headerFooter>
    <oddFooter>&amp;A&amp;RSeite &amp;P</oddFooter>
  </headerFooter>
  <extLst>
    <ext xmlns:x14="http://schemas.microsoft.com/office/spreadsheetml/2009/9/main" uri="{CCE6A557-97BC-4b89-ADB6-D9C93CAAB3DF}">
      <x14:dataValidations xmlns:xm="http://schemas.microsoft.com/office/excel/2006/main" count="1">
        <x14:dataValidation type="list" allowBlank="1" showInputMessage="1" xr:uid="{00000000-0002-0000-0700-000001000000}">
          <x14:formula1>
            <xm:f>'+'!$B$3:$B$4</xm:f>
          </x14:formula1>
          <xm:sqref>D28 D46 D64 D82 D100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22">
    <tabColor theme="2" tint="-9.9978637043366805E-2"/>
  </sheetPr>
  <dimension ref="A1:I223"/>
  <sheetViews>
    <sheetView zoomScale="70" zoomScaleNormal="70" workbookViewId="0">
      <pane ySplit="1" topLeftCell="A2" activePane="bottomLeft" state="frozen"/>
      <selection pane="bottomLeft" activeCell="F13" sqref="F13"/>
    </sheetView>
  </sheetViews>
  <sheetFormatPr baseColWidth="10" defaultRowHeight="15" x14ac:dyDescent="0.25"/>
  <cols>
    <col min="1" max="1" width="57.85546875" style="2" bestFit="1" customWidth="1"/>
    <col min="2" max="3" width="13" style="2" customWidth="1"/>
    <col min="4" max="4" width="16.85546875" style="2" bestFit="1" customWidth="1"/>
    <col min="5" max="5" width="33.85546875" style="2" bestFit="1" customWidth="1"/>
    <col min="6" max="7" width="35.140625" style="2" bestFit="1" customWidth="1"/>
    <col min="8" max="8" width="35" style="2" bestFit="1" customWidth="1"/>
    <col min="9" max="9" width="25.5703125" style="2" customWidth="1"/>
    <col min="10" max="16384" width="11.42578125" style="2"/>
  </cols>
  <sheetData>
    <row r="1" spans="1:9" ht="23.25" x14ac:dyDescent="0.35">
      <c r="A1" s="500" t="s">
        <v>298</v>
      </c>
    </row>
    <row r="3" spans="1:9" s="506" customFormat="1" x14ac:dyDescent="0.25"/>
    <row r="4" spans="1:9" x14ac:dyDescent="0.25">
      <c r="A4" s="166" t="str">
        <f>P_2!B24</f>
        <v>rPSA 1</v>
      </c>
      <c r="B4" s="167" t="s">
        <v>55</v>
      </c>
      <c r="C4" s="167" t="s">
        <v>56</v>
      </c>
      <c r="D4" s="179" t="s">
        <v>87</v>
      </c>
      <c r="E4" s="180" t="s">
        <v>41</v>
      </c>
      <c r="F4" s="181" t="s">
        <v>94</v>
      </c>
      <c r="G4" s="183" t="s">
        <v>3</v>
      </c>
      <c r="H4" s="306"/>
      <c r="I4" s="183"/>
    </row>
    <row r="5" spans="1:9" x14ac:dyDescent="0.25">
      <c r="A5" s="168" t="str">
        <f>P_2!B27</f>
        <v>Nachgewiesene Kosten der Umrüstung</v>
      </c>
      <c r="B5" s="301"/>
      <c r="C5" s="302"/>
      <c r="D5" s="303"/>
      <c r="E5" s="304">
        <f>SUM(E7:E46)</f>
        <v>0</v>
      </c>
      <c r="F5" s="305">
        <f>SUM(F7:F46)</f>
        <v>0</v>
      </c>
      <c r="G5" s="306"/>
      <c r="H5" s="307"/>
      <c r="I5" s="307"/>
    </row>
    <row r="6" spans="1:9" x14ac:dyDescent="0.25">
      <c r="A6" s="169"/>
      <c r="B6" s="308"/>
      <c r="C6" s="302"/>
      <c r="D6" s="303"/>
      <c r="E6" s="303"/>
      <c r="F6" s="305"/>
      <c r="G6" s="306"/>
      <c r="H6" s="307"/>
      <c r="I6" s="307"/>
    </row>
    <row r="7" spans="1:9" x14ac:dyDescent="0.25">
      <c r="A7" s="170" t="s">
        <v>44</v>
      </c>
      <c r="B7" s="171"/>
      <c r="C7" s="171"/>
      <c r="D7" s="171"/>
      <c r="E7" s="172"/>
      <c r="F7" s="175"/>
      <c r="G7" s="177"/>
      <c r="H7" s="184"/>
      <c r="I7" s="184"/>
    </row>
    <row r="8" spans="1:9" x14ac:dyDescent="0.25">
      <c r="A8" s="170" t="s">
        <v>45</v>
      </c>
      <c r="B8" s="171"/>
      <c r="C8" s="171"/>
      <c r="D8" s="171"/>
      <c r="E8" s="172"/>
      <c r="F8" s="175"/>
      <c r="G8" s="177"/>
      <c r="H8" s="184"/>
      <c r="I8" s="184"/>
    </row>
    <row r="9" spans="1:9" x14ac:dyDescent="0.25">
      <c r="A9" s="170" t="s">
        <v>46</v>
      </c>
      <c r="B9" s="171"/>
      <c r="C9" s="171"/>
      <c r="D9" s="171"/>
      <c r="E9" s="172"/>
      <c r="F9" s="175"/>
      <c r="G9" s="177"/>
      <c r="H9" s="184"/>
      <c r="I9" s="184"/>
    </row>
    <row r="10" spans="1:9" x14ac:dyDescent="0.25">
      <c r="A10" s="170" t="s">
        <v>47</v>
      </c>
      <c r="B10" s="171"/>
      <c r="C10" s="171"/>
      <c r="D10" s="171"/>
      <c r="E10" s="172"/>
      <c r="F10" s="175"/>
      <c r="G10" s="177"/>
      <c r="H10" s="184"/>
      <c r="I10" s="184"/>
    </row>
    <row r="11" spans="1:9" x14ac:dyDescent="0.25">
      <c r="A11" s="170" t="s">
        <v>48</v>
      </c>
      <c r="B11" s="171"/>
      <c r="C11" s="171"/>
      <c r="D11" s="171"/>
      <c r="E11" s="172"/>
      <c r="F11" s="175"/>
      <c r="G11" s="177"/>
      <c r="H11" s="184"/>
      <c r="I11" s="184"/>
    </row>
    <row r="12" spans="1:9" x14ac:dyDescent="0.25">
      <c r="A12" s="170" t="s">
        <v>49</v>
      </c>
      <c r="B12" s="171"/>
      <c r="C12" s="171"/>
      <c r="D12" s="171"/>
      <c r="E12" s="172"/>
      <c r="F12" s="175"/>
      <c r="G12" s="177"/>
      <c r="H12" s="184"/>
      <c r="I12" s="184"/>
    </row>
    <row r="13" spans="1:9" x14ac:dyDescent="0.25">
      <c r="A13" s="170" t="s">
        <v>50</v>
      </c>
      <c r="B13" s="171"/>
      <c r="C13" s="171"/>
      <c r="D13" s="171"/>
      <c r="E13" s="172"/>
      <c r="F13" s="175"/>
      <c r="G13" s="177"/>
      <c r="H13" s="184"/>
      <c r="I13" s="184"/>
    </row>
    <row r="14" spans="1:9" x14ac:dyDescent="0.25">
      <c r="A14" s="170" t="s">
        <v>51</v>
      </c>
      <c r="B14" s="171"/>
      <c r="C14" s="171"/>
      <c r="D14" s="171"/>
      <c r="E14" s="172"/>
      <c r="F14" s="175"/>
      <c r="G14" s="177"/>
      <c r="H14" s="184"/>
      <c r="I14" s="184"/>
    </row>
    <row r="15" spans="1:9" x14ac:dyDescent="0.25">
      <c r="A15" s="170" t="s">
        <v>52</v>
      </c>
      <c r="B15" s="171"/>
      <c r="C15" s="171"/>
      <c r="D15" s="171"/>
      <c r="E15" s="172"/>
      <c r="F15" s="175"/>
      <c r="G15" s="177"/>
      <c r="H15" s="184"/>
      <c r="I15" s="184"/>
    </row>
    <row r="16" spans="1:9" x14ac:dyDescent="0.25">
      <c r="A16" s="170" t="s">
        <v>53</v>
      </c>
      <c r="B16" s="171"/>
      <c r="C16" s="171"/>
      <c r="D16" s="171"/>
      <c r="E16" s="172"/>
      <c r="F16" s="175"/>
      <c r="G16" s="177"/>
      <c r="H16" s="184"/>
      <c r="I16" s="184"/>
    </row>
    <row r="17" spans="1:9" x14ac:dyDescent="0.25">
      <c r="A17" s="170" t="s">
        <v>163</v>
      </c>
      <c r="B17" s="171"/>
      <c r="C17" s="171"/>
      <c r="D17" s="171"/>
      <c r="E17" s="172"/>
      <c r="F17" s="175"/>
      <c r="G17" s="177"/>
      <c r="H17" s="184"/>
      <c r="I17" s="184"/>
    </row>
    <row r="18" spans="1:9" x14ac:dyDescent="0.25">
      <c r="A18" s="170" t="s">
        <v>164</v>
      </c>
      <c r="B18" s="171"/>
      <c r="C18" s="171"/>
      <c r="D18" s="171"/>
      <c r="E18" s="172"/>
      <c r="F18" s="175"/>
      <c r="G18" s="177"/>
      <c r="H18" s="184"/>
      <c r="I18" s="184"/>
    </row>
    <row r="19" spans="1:9" x14ac:dyDescent="0.25">
      <c r="A19" s="170" t="s">
        <v>165</v>
      </c>
      <c r="B19" s="171"/>
      <c r="C19" s="171"/>
      <c r="D19" s="171"/>
      <c r="E19" s="172"/>
      <c r="F19" s="175"/>
      <c r="G19" s="177"/>
      <c r="H19" s="184"/>
      <c r="I19" s="184"/>
    </row>
    <row r="20" spans="1:9" x14ac:dyDescent="0.25">
      <c r="A20" s="170" t="s">
        <v>166</v>
      </c>
      <c r="B20" s="171"/>
      <c r="C20" s="171"/>
      <c r="D20" s="171"/>
      <c r="E20" s="172"/>
      <c r="F20" s="175"/>
      <c r="G20" s="177"/>
      <c r="H20" s="184"/>
      <c r="I20" s="184"/>
    </row>
    <row r="21" spans="1:9" x14ac:dyDescent="0.25">
      <c r="A21" s="170" t="s">
        <v>167</v>
      </c>
      <c r="B21" s="171"/>
      <c r="C21" s="171"/>
      <c r="D21" s="171"/>
      <c r="E21" s="172"/>
      <c r="F21" s="175"/>
      <c r="G21" s="177"/>
      <c r="H21" s="184"/>
      <c r="I21" s="184"/>
    </row>
    <row r="22" spans="1:9" x14ac:dyDescent="0.25">
      <c r="A22" s="170" t="s">
        <v>168</v>
      </c>
      <c r="B22" s="171"/>
      <c r="C22" s="171"/>
      <c r="D22" s="171"/>
      <c r="E22" s="172"/>
      <c r="F22" s="175"/>
      <c r="G22" s="177"/>
      <c r="H22" s="184"/>
      <c r="I22" s="184"/>
    </row>
    <row r="23" spans="1:9" x14ac:dyDescent="0.25">
      <c r="A23" s="170" t="s">
        <v>169</v>
      </c>
      <c r="B23" s="171"/>
      <c r="C23" s="171"/>
      <c r="D23" s="171"/>
      <c r="E23" s="172"/>
      <c r="F23" s="175"/>
      <c r="G23" s="177"/>
      <c r="H23" s="184"/>
      <c r="I23" s="184"/>
    </row>
    <row r="24" spans="1:9" x14ac:dyDescent="0.25">
      <c r="A24" s="170" t="s">
        <v>170</v>
      </c>
      <c r="B24" s="171"/>
      <c r="C24" s="171"/>
      <c r="D24" s="171"/>
      <c r="E24" s="172"/>
      <c r="F24" s="175"/>
      <c r="G24" s="177"/>
      <c r="H24" s="184"/>
      <c r="I24" s="184"/>
    </row>
    <row r="25" spans="1:9" x14ac:dyDescent="0.25">
      <c r="A25" s="170" t="s">
        <v>171</v>
      </c>
      <c r="B25" s="171"/>
      <c r="C25" s="171"/>
      <c r="D25" s="171"/>
      <c r="E25" s="172"/>
      <c r="F25" s="175"/>
      <c r="G25" s="177"/>
      <c r="H25" s="184"/>
      <c r="I25" s="184"/>
    </row>
    <row r="26" spans="1:9" x14ac:dyDescent="0.25">
      <c r="A26" s="170" t="s">
        <v>172</v>
      </c>
      <c r="B26" s="171"/>
      <c r="C26" s="171"/>
      <c r="D26" s="171"/>
      <c r="E26" s="172"/>
      <c r="F26" s="175"/>
      <c r="G26" s="177"/>
      <c r="H26" s="184"/>
      <c r="I26" s="184"/>
    </row>
    <row r="27" spans="1:9" x14ac:dyDescent="0.25">
      <c r="A27" s="170" t="s">
        <v>175</v>
      </c>
      <c r="B27" s="171"/>
      <c r="C27" s="171"/>
      <c r="D27" s="171"/>
      <c r="E27" s="172"/>
      <c r="F27" s="175"/>
      <c r="G27" s="177"/>
      <c r="H27" s="184"/>
      <c r="I27" s="184"/>
    </row>
    <row r="28" spans="1:9" x14ac:dyDescent="0.25">
      <c r="A28" s="170" t="s">
        <v>176</v>
      </c>
      <c r="B28" s="171"/>
      <c r="C28" s="171"/>
      <c r="D28" s="171"/>
      <c r="E28" s="172"/>
      <c r="F28" s="175"/>
      <c r="G28" s="177"/>
      <c r="H28" s="184"/>
      <c r="I28" s="184"/>
    </row>
    <row r="29" spans="1:9" x14ac:dyDescent="0.25">
      <c r="A29" s="170" t="s">
        <v>177</v>
      </c>
      <c r="B29" s="171"/>
      <c r="C29" s="171"/>
      <c r="D29" s="171"/>
      <c r="E29" s="172"/>
      <c r="F29" s="175"/>
      <c r="G29" s="177"/>
      <c r="H29" s="184"/>
      <c r="I29" s="184"/>
    </row>
    <row r="30" spans="1:9" x14ac:dyDescent="0.25">
      <c r="A30" s="170" t="s">
        <v>178</v>
      </c>
      <c r="B30" s="171"/>
      <c r="C30" s="171"/>
      <c r="D30" s="171"/>
      <c r="E30" s="172"/>
      <c r="F30" s="175"/>
      <c r="G30" s="177"/>
      <c r="H30" s="184"/>
      <c r="I30" s="184"/>
    </row>
    <row r="31" spans="1:9" x14ac:dyDescent="0.25">
      <c r="A31" s="170" t="s">
        <v>179</v>
      </c>
      <c r="B31" s="171"/>
      <c r="C31" s="171"/>
      <c r="D31" s="171"/>
      <c r="E31" s="172"/>
      <c r="F31" s="175"/>
      <c r="G31" s="177"/>
      <c r="H31" s="184"/>
      <c r="I31" s="184"/>
    </row>
    <row r="32" spans="1:9" x14ac:dyDescent="0.25">
      <c r="A32" s="170" t="s">
        <v>180</v>
      </c>
      <c r="B32" s="171"/>
      <c r="C32" s="171"/>
      <c r="D32" s="171"/>
      <c r="E32" s="172"/>
      <c r="F32" s="175"/>
      <c r="G32" s="177"/>
      <c r="H32" s="184"/>
      <c r="I32" s="184"/>
    </row>
    <row r="33" spans="1:9" x14ac:dyDescent="0.25">
      <c r="A33" s="170" t="s">
        <v>181</v>
      </c>
      <c r="B33" s="171"/>
      <c r="C33" s="171"/>
      <c r="D33" s="171"/>
      <c r="E33" s="172"/>
      <c r="F33" s="175"/>
      <c r="G33" s="177"/>
      <c r="H33" s="184"/>
      <c r="I33" s="184"/>
    </row>
    <row r="34" spans="1:9" x14ac:dyDescent="0.25">
      <c r="A34" s="170" t="s">
        <v>182</v>
      </c>
      <c r="B34" s="171"/>
      <c r="C34" s="171"/>
      <c r="D34" s="171"/>
      <c r="E34" s="172"/>
      <c r="F34" s="175"/>
      <c r="G34" s="177"/>
      <c r="H34" s="184"/>
      <c r="I34" s="184"/>
    </row>
    <row r="35" spans="1:9" x14ac:dyDescent="0.25">
      <c r="A35" s="170" t="s">
        <v>183</v>
      </c>
      <c r="B35" s="171"/>
      <c r="C35" s="171"/>
      <c r="D35" s="171"/>
      <c r="E35" s="172"/>
      <c r="F35" s="175"/>
      <c r="G35" s="177"/>
      <c r="H35" s="184"/>
      <c r="I35" s="184"/>
    </row>
    <row r="36" spans="1:9" x14ac:dyDescent="0.25">
      <c r="A36" s="170" t="s">
        <v>184</v>
      </c>
      <c r="B36" s="171"/>
      <c r="C36" s="171"/>
      <c r="D36" s="171"/>
      <c r="E36" s="172"/>
      <c r="F36" s="175"/>
      <c r="G36" s="177"/>
      <c r="H36" s="184"/>
      <c r="I36" s="184"/>
    </row>
    <row r="37" spans="1:9" x14ac:dyDescent="0.25">
      <c r="A37" s="170" t="s">
        <v>185</v>
      </c>
      <c r="B37" s="171"/>
      <c r="C37" s="171"/>
      <c r="D37" s="171"/>
      <c r="E37" s="172"/>
      <c r="F37" s="175"/>
      <c r="G37" s="177"/>
      <c r="H37" s="184"/>
      <c r="I37" s="184"/>
    </row>
    <row r="38" spans="1:9" x14ac:dyDescent="0.25">
      <c r="A38" s="170" t="s">
        <v>186</v>
      </c>
      <c r="B38" s="171"/>
      <c r="C38" s="171"/>
      <c r="D38" s="171"/>
      <c r="E38" s="172"/>
      <c r="F38" s="175"/>
      <c r="G38" s="177"/>
      <c r="H38" s="184"/>
      <c r="I38" s="184"/>
    </row>
    <row r="39" spans="1:9" x14ac:dyDescent="0.25">
      <c r="A39" s="170" t="s">
        <v>187</v>
      </c>
      <c r="B39" s="171"/>
      <c r="C39" s="171"/>
      <c r="D39" s="171"/>
      <c r="E39" s="172"/>
      <c r="F39" s="175"/>
      <c r="G39" s="177"/>
      <c r="H39" s="184"/>
      <c r="I39" s="184"/>
    </row>
    <row r="40" spans="1:9" x14ac:dyDescent="0.25">
      <c r="A40" s="170" t="s">
        <v>188</v>
      </c>
      <c r="B40" s="171"/>
      <c r="C40" s="171"/>
      <c r="D40" s="171"/>
      <c r="E40" s="172"/>
      <c r="F40" s="175"/>
      <c r="G40" s="177"/>
      <c r="H40" s="184"/>
      <c r="I40" s="184"/>
    </row>
    <row r="41" spans="1:9" x14ac:dyDescent="0.25">
      <c r="A41" s="170" t="s">
        <v>189</v>
      </c>
      <c r="B41" s="171"/>
      <c r="C41" s="171"/>
      <c r="D41" s="171"/>
      <c r="E41" s="172"/>
      <c r="F41" s="175"/>
      <c r="G41" s="177"/>
      <c r="H41" s="184"/>
      <c r="I41" s="184"/>
    </row>
    <row r="42" spans="1:9" x14ac:dyDescent="0.25">
      <c r="A42" s="170" t="s">
        <v>190</v>
      </c>
      <c r="B42" s="171"/>
      <c r="C42" s="171"/>
      <c r="D42" s="171"/>
      <c r="E42" s="172"/>
      <c r="F42" s="175"/>
      <c r="G42" s="177"/>
      <c r="H42" s="184"/>
      <c r="I42" s="184"/>
    </row>
    <row r="43" spans="1:9" x14ac:dyDescent="0.25">
      <c r="A43" s="170" t="s">
        <v>191</v>
      </c>
      <c r="B43" s="171"/>
      <c r="C43" s="171"/>
      <c r="D43" s="171"/>
      <c r="E43" s="172"/>
      <c r="F43" s="175"/>
      <c r="G43" s="177"/>
      <c r="H43" s="184"/>
      <c r="I43" s="184"/>
    </row>
    <row r="44" spans="1:9" x14ac:dyDescent="0.25">
      <c r="A44" s="170" t="s">
        <v>192</v>
      </c>
      <c r="B44" s="171"/>
      <c r="C44" s="171"/>
      <c r="D44" s="171"/>
      <c r="E44" s="172"/>
      <c r="F44" s="175"/>
      <c r="G44" s="177"/>
      <c r="H44" s="184"/>
      <c r="I44" s="184"/>
    </row>
    <row r="45" spans="1:9" x14ac:dyDescent="0.25">
      <c r="A45" s="170" t="s">
        <v>193</v>
      </c>
      <c r="B45" s="171"/>
      <c r="C45" s="171"/>
      <c r="D45" s="171"/>
      <c r="E45" s="172"/>
      <c r="F45" s="175"/>
      <c r="G45" s="177"/>
      <c r="H45" s="184"/>
      <c r="I45" s="184"/>
    </row>
    <row r="46" spans="1:9" x14ac:dyDescent="0.25">
      <c r="A46" s="170" t="s">
        <v>194</v>
      </c>
      <c r="B46" s="171"/>
      <c r="C46" s="171"/>
      <c r="D46" s="171"/>
      <c r="E46" s="172"/>
      <c r="F46" s="175"/>
      <c r="G46" s="177"/>
      <c r="H46" s="184"/>
      <c r="I46" s="184"/>
    </row>
    <row r="47" spans="1:9" ht="15.75" thickBot="1" x14ac:dyDescent="0.3">
      <c r="A47" s="506"/>
      <c r="B47" s="506"/>
      <c r="C47" s="506"/>
      <c r="D47" s="506"/>
      <c r="E47" s="506"/>
      <c r="F47" s="506"/>
      <c r="G47" s="506"/>
      <c r="H47" s="506"/>
      <c r="I47" s="506"/>
    </row>
    <row r="48" spans="1:9" x14ac:dyDescent="0.25">
      <c r="A48" s="144" t="str">
        <f>P_2!B42</f>
        <v>rPSA 2</v>
      </c>
      <c r="B48" s="145" t="s">
        <v>55</v>
      </c>
      <c r="C48" s="145" t="s">
        <v>56</v>
      </c>
      <c r="D48" s="179" t="s">
        <v>87</v>
      </c>
      <c r="E48" s="180" t="s">
        <v>41</v>
      </c>
      <c r="F48" s="181" t="s">
        <v>94</v>
      </c>
      <c r="G48" s="183" t="s">
        <v>3</v>
      </c>
      <c r="H48" s="306"/>
      <c r="I48" s="183"/>
    </row>
    <row r="49" spans="1:9" x14ac:dyDescent="0.25">
      <c r="A49" s="168" t="str">
        <f>P_2!B27</f>
        <v>Nachgewiesene Kosten der Umrüstung</v>
      </c>
      <c r="B49" s="309"/>
      <c r="C49" s="310"/>
      <c r="D49" s="303"/>
      <c r="E49" s="304">
        <f>SUM(E51:E90)</f>
        <v>0</v>
      </c>
      <c r="F49" s="305">
        <f>SUM(F51:F90)</f>
        <v>0</v>
      </c>
      <c r="G49" s="306"/>
      <c r="H49" s="307"/>
      <c r="I49" s="307"/>
    </row>
    <row r="50" spans="1:9" x14ac:dyDescent="0.25">
      <c r="A50" s="74"/>
      <c r="B50" s="311"/>
      <c r="C50" s="312"/>
      <c r="D50" s="303"/>
      <c r="E50" s="303"/>
      <c r="F50" s="305"/>
      <c r="G50" s="306"/>
      <c r="H50" s="307"/>
      <c r="I50" s="307"/>
    </row>
    <row r="51" spans="1:9" s="506" customFormat="1" x14ac:dyDescent="0.25">
      <c r="A51" s="103" t="s">
        <v>44</v>
      </c>
      <c r="B51" s="140"/>
      <c r="C51" s="140"/>
      <c r="D51" s="171"/>
      <c r="E51" s="172"/>
      <c r="F51" s="175"/>
      <c r="G51" s="177"/>
      <c r="H51" s="184"/>
      <c r="I51" s="184"/>
    </row>
    <row r="52" spans="1:9" x14ac:dyDescent="0.25">
      <c r="A52" s="103" t="s">
        <v>45</v>
      </c>
      <c r="B52" s="140"/>
      <c r="C52" s="140"/>
      <c r="D52" s="171"/>
      <c r="E52" s="172"/>
      <c r="F52" s="175"/>
      <c r="G52" s="177"/>
      <c r="H52" s="184"/>
      <c r="I52" s="184"/>
    </row>
    <row r="53" spans="1:9" x14ac:dyDescent="0.25">
      <c r="A53" s="103" t="s">
        <v>46</v>
      </c>
      <c r="B53" s="140"/>
      <c r="C53" s="140"/>
      <c r="D53" s="171"/>
      <c r="E53" s="172"/>
      <c r="F53" s="175"/>
      <c r="G53" s="177"/>
      <c r="H53" s="184"/>
      <c r="I53" s="184"/>
    </row>
    <row r="54" spans="1:9" x14ac:dyDescent="0.25">
      <c r="A54" s="103" t="s">
        <v>47</v>
      </c>
      <c r="B54" s="140"/>
      <c r="C54" s="140"/>
      <c r="D54" s="171"/>
      <c r="E54" s="172"/>
      <c r="F54" s="175"/>
      <c r="G54" s="177"/>
      <c r="H54" s="184"/>
      <c r="I54" s="184"/>
    </row>
    <row r="55" spans="1:9" x14ac:dyDescent="0.25">
      <c r="A55" s="103" t="s">
        <v>48</v>
      </c>
      <c r="B55" s="140"/>
      <c r="C55" s="140"/>
      <c r="D55" s="171"/>
      <c r="E55" s="172"/>
      <c r="F55" s="175"/>
      <c r="G55" s="177"/>
      <c r="H55" s="184"/>
      <c r="I55" s="184"/>
    </row>
    <row r="56" spans="1:9" x14ac:dyDescent="0.25">
      <c r="A56" s="103" t="s">
        <v>49</v>
      </c>
      <c r="B56" s="140"/>
      <c r="C56" s="140"/>
      <c r="D56" s="171"/>
      <c r="E56" s="172"/>
      <c r="F56" s="175"/>
      <c r="G56" s="177"/>
      <c r="H56" s="184"/>
      <c r="I56" s="184"/>
    </row>
    <row r="57" spans="1:9" x14ac:dyDescent="0.25">
      <c r="A57" s="103" t="s">
        <v>50</v>
      </c>
      <c r="B57" s="140"/>
      <c r="C57" s="140"/>
      <c r="D57" s="171"/>
      <c r="E57" s="172"/>
      <c r="F57" s="175"/>
      <c r="G57" s="177"/>
      <c r="H57" s="184"/>
      <c r="I57" s="184"/>
    </row>
    <row r="58" spans="1:9" x14ac:dyDescent="0.25">
      <c r="A58" s="103" t="s">
        <v>51</v>
      </c>
      <c r="B58" s="140"/>
      <c r="C58" s="140"/>
      <c r="D58" s="171"/>
      <c r="E58" s="172"/>
      <c r="F58" s="175"/>
      <c r="G58" s="177"/>
      <c r="H58" s="184"/>
      <c r="I58" s="184"/>
    </row>
    <row r="59" spans="1:9" x14ac:dyDescent="0.25">
      <c r="A59" s="103" t="s">
        <v>52</v>
      </c>
      <c r="B59" s="140"/>
      <c r="C59" s="140"/>
      <c r="D59" s="171"/>
      <c r="E59" s="172"/>
      <c r="F59" s="175"/>
      <c r="G59" s="177"/>
      <c r="H59" s="184"/>
      <c r="I59" s="184"/>
    </row>
    <row r="60" spans="1:9" x14ac:dyDescent="0.25">
      <c r="A60" s="103" t="s">
        <v>53</v>
      </c>
      <c r="B60" s="140"/>
      <c r="C60" s="140"/>
      <c r="D60" s="171"/>
      <c r="E60" s="172"/>
      <c r="F60" s="175"/>
      <c r="G60" s="177"/>
      <c r="H60" s="184"/>
      <c r="I60" s="184"/>
    </row>
    <row r="61" spans="1:9" x14ac:dyDescent="0.25">
      <c r="A61" s="103" t="s">
        <v>163</v>
      </c>
      <c r="B61" s="140"/>
      <c r="C61" s="140"/>
      <c r="D61" s="171"/>
      <c r="E61" s="172"/>
      <c r="F61" s="175"/>
      <c r="G61" s="177"/>
      <c r="H61" s="184"/>
      <c r="I61" s="184"/>
    </row>
    <row r="62" spans="1:9" x14ac:dyDescent="0.25">
      <c r="A62" s="103" t="s">
        <v>164</v>
      </c>
      <c r="B62" s="140"/>
      <c r="C62" s="140"/>
      <c r="D62" s="171"/>
      <c r="E62" s="172"/>
      <c r="F62" s="175"/>
      <c r="G62" s="177"/>
      <c r="H62" s="184"/>
      <c r="I62" s="184"/>
    </row>
    <row r="63" spans="1:9" x14ac:dyDescent="0.25">
      <c r="A63" s="103" t="s">
        <v>165</v>
      </c>
      <c r="B63" s="140"/>
      <c r="C63" s="140"/>
      <c r="D63" s="171"/>
      <c r="E63" s="172"/>
      <c r="F63" s="175"/>
      <c r="G63" s="177"/>
      <c r="H63" s="184"/>
      <c r="I63" s="184"/>
    </row>
    <row r="64" spans="1:9" x14ac:dyDescent="0.25">
      <c r="A64" s="103" t="s">
        <v>166</v>
      </c>
      <c r="B64" s="140"/>
      <c r="C64" s="140"/>
      <c r="D64" s="171"/>
      <c r="E64" s="172"/>
      <c r="F64" s="175"/>
      <c r="G64" s="177"/>
      <c r="H64" s="184"/>
      <c r="I64" s="184"/>
    </row>
    <row r="65" spans="1:9" x14ac:dyDescent="0.25">
      <c r="A65" s="103" t="s">
        <v>167</v>
      </c>
      <c r="B65" s="140"/>
      <c r="C65" s="140"/>
      <c r="D65" s="171"/>
      <c r="E65" s="172"/>
      <c r="F65" s="175"/>
      <c r="G65" s="177"/>
      <c r="H65" s="184"/>
      <c r="I65" s="184"/>
    </row>
    <row r="66" spans="1:9" x14ac:dyDescent="0.25">
      <c r="A66" s="103" t="s">
        <v>168</v>
      </c>
      <c r="B66" s="140"/>
      <c r="C66" s="140"/>
      <c r="D66" s="171"/>
      <c r="E66" s="172"/>
      <c r="F66" s="175"/>
      <c r="G66" s="177"/>
      <c r="H66" s="184"/>
      <c r="I66" s="184"/>
    </row>
    <row r="67" spans="1:9" x14ac:dyDescent="0.25">
      <c r="A67" s="103" t="s">
        <v>169</v>
      </c>
      <c r="B67" s="140"/>
      <c r="C67" s="140"/>
      <c r="D67" s="171"/>
      <c r="E67" s="172"/>
      <c r="F67" s="175"/>
      <c r="G67" s="177"/>
      <c r="H67" s="184"/>
      <c r="I67" s="184"/>
    </row>
    <row r="68" spans="1:9" x14ac:dyDescent="0.25">
      <c r="A68" s="103" t="s">
        <v>170</v>
      </c>
      <c r="B68" s="140"/>
      <c r="C68" s="140"/>
      <c r="D68" s="171"/>
      <c r="E68" s="172"/>
      <c r="F68" s="175"/>
      <c r="G68" s="177"/>
      <c r="H68" s="184"/>
      <c r="I68" s="184"/>
    </row>
    <row r="69" spans="1:9" x14ac:dyDescent="0.25">
      <c r="A69" s="103" t="s">
        <v>171</v>
      </c>
      <c r="B69" s="140"/>
      <c r="C69" s="140"/>
      <c r="D69" s="171"/>
      <c r="E69" s="172"/>
      <c r="F69" s="175"/>
      <c r="G69" s="177"/>
      <c r="H69" s="184"/>
      <c r="I69" s="184"/>
    </row>
    <row r="70" spans="1:9" x14ac:dyDescent="0.25">
      <c r="A70" s="103" t="s">
        <v>172</v>
      </c>
      <c r="B70" s="140"/>
      <c r="C70" s="140"/>
      <c r="D70" s="171"/>
      <c r="E70" s="172"/>
      <c r="F70" s="175"/>
      <c r="G70" s="177"/>
      <c r="H70" s="184"/>
      <c r="I70" s="184"/>
    </row>
    <row r="71" spans="1:9" x14ac:dyDescent="0.25">
      <c r="A71" s="103" t="s">
        <v>175</v>
      </c>
      <c r="B71" s="140"/>
      <c r="C71" s="140"/>
      <c r="D71" s="171"/>
      <c r="E71" s="172"/>
      <c r="F71" s="175"/>
      <c r="G71" s="177"/>
      <c r="H71" s="184"/>
      <c r="I71" s="184"/>
    </row>
    <row r="72" spans="1:9" x14ac:dyDescent="0.25">
      <c r="A72" s="103" t="s">
        <v>176</v>
      </c>
      <c r="B72" s="140"/>
      <c r="C72" s="140"/>
      <c r="D72" s="171"/>
      <c r="E72" s="172"/>
      <c r="F72" s="175"/>
      <c r="G72" s="177"/>
      <c r="H72" s="184"/>
      <c r="I72" s="184"/>
    </row>
    <row r="73" spans="1:9" x14ac:dyDescent="0.25">
      <c r="A73" s="103" t="s">
        <v>177</v>
      </c>
      <c r="B73" s="140"/>
      <c r="C73" s="140"/>
      <c r="D73" s="171"/>
      <c r="E73" s="172"/>
      <c r="F73" s="175"/>
      <c r="G73" s="177"/>
      <c r="H73" s="184"/>
      <c r="I73" s="184"/>
    </row>
    <row r="74" spans="1:9" x14ac:dyDescent="0.25">
      <c r="A74" s="103" t="s">
        <v>178</v>
      </c>
      <c r="B74" s="140"/>
      <c r="C74" s="140"/>
      <c r="D74" s="171"/>
      <c r="E74" s="172"/>
      <c r="F74" s="175"/>
      <c r="G74" s="177"/>
      <c r="H74" s="184"/>
      <c r="I74" s="184"/>
    </row>
    <row r="75" spans="1:9" x14ac:dyDescent="0.25">
      <c r="A75" s="103" t="s">
        <v>179</v>
      </c>
      <c r="B75" s="140"/>
      <c r="C75" s="140"/>
      <c r="D75" s="171"/>
      <c r="E75" s="172"/>
      <c r="F75" s="175"/>
      <c r="G75" s="177"/>
      <c r="H75" s="184"/>
      <c r="I75" s="184"/>
    </row>
    <row r="76" spans="1:9" x14ac:dyDescent="0.25">
      <c r="A76" s="103" t="s">
        <v>180</v>
      </c>
      <c r="B76" s="140"/>
      <c r="C76" s="140"/>
      <c r="D76" s="171"/>
      <c r="E76" s="172"/>
      <c r="F76" s="175"/>
      <c r="G76" s="177"/>
      <c r="H76" s="184"/>
      <c r="I76" s="184"/>
    </row>
    <row r="77" spans="1:9" x14ac:dyDescent="0.25">
      <c r="A77" s="103" t="s">
        <v>181</v>
      </c>
      <c r="B77" s="140"/>
      <c r="C77" s="140"/>
      <c r="D77" s="171"/>
      <c r="E77" s="172"/>
      <c r="F77" s="175"/>
      <c r="G77" s="177"/>
      <c r="H77" s="184"/>
      <c r="I77" s="184"/>
    </row>
    <row r="78" spans="1:9" x14ac:dyDescent="0.25">
      <c r="A78" s="103" t="s">
        <v>182</v>
      </c>
      <c r="B78" s="140"/>
      <c r="C78" s="140"/>
      <c r="D78" s="171"/>
      <c r="E78" s="172"/>
      <c r="F78" s="175"/>
      <c r="G78" s="177"/>
      <c r="H78" s="184"/>
      <c r="I78" s="184"/>
    </row>
    <row r="79" spans="1:9" x14ac:dyDescent="0.25">
      <c r="A79" s="103" t="s">
        <v>183</v>
      </c>
      <c r="B79" s="140"/>
      <c r="C79" s="140"/>
      <c r="D79" s="171"/>
      <c r="E79" s="172"/>
      <c r="F79" s="175"/>
      <c r="G79" s="177"/>
      <c r="H79" s="184"/>
      <c r="I79" s="184"/>
    </row>
    <row r="80" spans="1:9" x14ac:dyDescent="0.25">
      <c r="A80" s="103" t="s">
        <v>184</v>
      </c>
      <c r="B80" s="140"/>
      <c r="C80" s="140"/>
      <c r="D80" s="171"/>
      <c r="E80" s="172"/>
      <c r="F80" s="175"/>
      <c r="G80" s="177"/>
      <c r="H80" s="184"/>
      <c r="I80" s="184"/>
    </row>
    <row r="81" spans="1:9" x14ac:dyDescent="0.25">
      <c r="A81" s="103" t="s">
        <v>185</v>
      </c>
      <c r="B81" s="140"/>
      <c r="C81" s="140"/>
      <c r="D81" s="171"/>
      <c r="E81" s="172"/>
      <c r="F81" s="175"/>
      <c r="G81" s="177"/>
      <c r="H81" s="184"/>
      <c r="I81" s="184"/>
    </row>
    <row r="82" spans="1:9" x14ac:dyDescent="0.25">
      <c r="A82" s="103" t="s">
        <v>186</v>
      </c>
      <c r="B82" s="140"/>
      <c r="C82" s="140"/>
      <c r="D82" s="171"/>
      <c r="E82" s="172"/>
      <c r="F82" s="175"/>
      <c r="G82" s="177"/>
      <c r="H82" s="184"/>
      <c r="I82" s="184"/>
    </row>
    <row r="83" spans="1:9" x14ac:dyDescent="0.25">
      <c r="A83" s="103" t="s">
        <v>187</v>
      </c>
      <c r="B83" s="140"/>
      <c r="C83" s="140"/>
      <c r="D83" s="171"/>
      <c r="E83" s="172"/>
      <c r="F83" s="175"/>
      <c r="G83" s="177"/>
      <c r="H83" s="184"/>
      <c r="I83" s="184"/>
    </row>
    <row r="84" spans="1:9" x14ac:dyDescent="0.25">
      <c r="A84" s="103" t="s">
        <v>188</v>
      </c>
      <c r="B84" s="140"/>
      <c r="C84" s="140"/>
      <c r="D84" s="171"/>
      <c r="E84" s="172"/>
      <c r="F84" s="175"/>
      <c r="G84" s="177"/>
      <c r="H84" s="184"/>
      <c r="I84" s="184"/>
    </row>
    <row r="85" spans="1:9" x14ac:dyDescent="0.25">
      <c r="A85" s="103" t="s">
        <v>189</v>
      </c>
      <c r="B85" s="140"/>
      <c r="C85" s="140"/>
      <c r="D85" s="171"/>
      <c r="E85" s="172"/>
      <c r="F85" s="175"/>
      <c r="G85" s="177"/>
      <c r="H85" s="184"/>
      <c r="I85" s="184"/>
    </row>
    <row r="86" spans="1:9" x14ac:dyDescent="0.25">
      <c r="A86" s="103" t="s">
        <v>190</v>
      </c>
      <c r="B86" s="140"/>
      <c r="C86" s="140"/>
      <c r="D86" s="171"/>
      <c r="E86" s="172"/>
      <c r="F86" s="175"/>
      <c r="G86" s="177"/>
      <c r="H86" s="184"/>
      <c r="I86" s="184"/>
    </row>
    <row r="87" spans="1:9" x14ac:dyDescent="0.25">
      <c r="A87" s="103" t="s">
        <v>191</v>
      </c>
      <c r="B87" s="140"/>
      <c r="C87" s="140"/>
      <c r="D87" s="171"/>
      <c r="E87" s="172"/>
      <c r="F87" s="175"/>
      <c r="G87" s="177"/>
      <c r="H87" s="184"/>
      <c r="I87" s="184"/>
    </row>
    <row r="88" spans="1:9" x14ac:dyDescent="0.25">
      <c r="A88" s="103" t="s">
        <v>192</v>
      </c>
      <c r="B88" s="141"/>
      <c r="C88" s="141"/>
      <c r="D88" s="173"/>
      <c r="E88" s="174"/>
      <c r="F88" s="176"/>
      <c r="G88" s="178"/>
      <c r="H88" s="184"/>
      <c r="I88" s="184"/>
    </row>
    <row r="89" spans="1:9" x14ac:dyDescent="0.25">
      <c r="A89" s="103" t="s">
        <v>193</v>
      </c>
      <c r="B89" s="141"/>
      <c r="C89" s="141"/>
      <c r="D89" s="173"/>
      <c r="E89" s="174"/>
      <c r="F89" s="176"/>
      <c r="G89" s="178"/>
      <c r="H89" s="184"/>
      <c r="I89" s="184"/>
    </row>
    <row r="90" spans="1:9" x14ac:dyDescent="0.25">
      <c r="A90" s="103" t="s">
        <v>194</v>
      </c>
      <c r="B90" s="141"/>
      <c r="C90" s="141"/>
      <c r="D90" s="173"/>
      <c r="E90" s="174"/>
      <c r="F90" s="176"/>
      <c r="G90" s="178"/>
      <c r="H90" s="184"/>
      <c r="I90" s="184"/>
    </row>
    <row r="91" spans="1:9" x14ac:dyDescent="0.25">
      <c r="A91" s="506"/>
      <c r="B91" s="506"/>
      <c r="C91" s="506"/>
      <c r="D91" s="506"/>
      <c r="E91" s="506"/>
      <c r="F91" s="506"/>
      <c r="G91" s="506"/>
      <c r="H91" s="506"/>
      <c r="I91" s="506"/>
    </row>
    <row r="92" spans="1:9" x14ac:dyDescent="0.25">
      <c r="A92" s="119" t="str">
        <f>P_2!B60</f>
        <v>rPSA 3</v>
      </c>
      <c r="B92" s="119" t="s">
        <v>55</v>
      </c>
      <c r="C92" s="119" t="s">
        <v>56</v>
      </c>
      <c r="D92" s="179" t="s">
        <v>87</v>
      </c>
      <c r="E92" s="180" t="s">
        <v>41</v>
      </c>
      <c r="F92" s="181" t="s">
        <v>94</v>
      </c>
      <c r="G92" s="183" t="s">
        <v>3</v>
      </c>
      <c r="H92" s="306"/>
      <c r="I92" s="183"/>
    </row>
    <row r="93" spans="1:9" x14ac:dyDescent="0.25">
      <c r="A93" s="84" t="str">
        <f>P_2!B27</f>
        <v>Nachgewiesene Kosten der Umrüstung</v>
      </c>
      <c r="B93" s="309"/>
      <c r="C93" s="310"/>
      <c r="D93" s="303"/>
      <c r="E93" s="304">
        <f>SUM(E95:E134)</f>
        <v>0</v>
      </c>
      <c r="F93" s="305">
        <f>SUM(F95:F134)</f>
        <v>0</v>
      </c>
      <c r="G93" s="306"/>
      <c r="H93" s="307"/>
      <c r="I93" s="307"/>
    </row>
    <row r="94" spans="1:9" x14ac:dyDescent="0.25">
      <c r="A94" s="74"/>
      <c r="B94" s="311"/>
      <c r="C94" s="312"/>
      <c r="D94" s="303"/>
      <c r="E94" s="303"/>
      <c r="F94" s="305"/>
      <c r="G94" s="306"/>
      <c r="H94" s="307"/>
      <c r="I94" s="307"/>
    </row>
    <row r="95" spans="1:9" x14ac:dyDescent="0.25">
      <c r="A95" s="103" t="s">
        <v>44</v>
      </c>
      <c r="B95" s="140"/>
      <c r="C95" s="140"/>
      <c r="D95" s="171"/>
      <c r="E95" s="172"/>
      <c r="F95" s="175"/>
      <c r="G95" s="177"/>
      <c r="H95" s="184"/>
      <c r="I95" s="184"/>
    </row>
    <row r="96" spans="1:9" x14ac:dyDescent="0.25">
      <c r="A96" s="103" t="s">
        <v>45</v>
      </c>
      <c r="B96" s="140"/>
      <c r="C96" s="140"/>
      <c r="D96" s="171"/>
      <c r="E96" s="172"/>
      <c r="F96" s="175"/>
      <c r="G96" s="177"/>
      <c r="H96" s="184"/>
      <c r="I96" s="184"/>
    </row>
    <row r="97" spans="1:9" x14ac:dyDescent="0.25">
      <c r="A97" s="103" t="s">
        <v>46</v>
      </c>
      <c r="B97" s="140"/>
      <c r="C97" s="140"/>
      <c r="D97" s="171"/>
      <c r="E97" s="172"/>
      <c r="F97" s="175"/>
      <c r="G97" s="177"/>
      <c r="H97" s="184"/>
      <c r="I97" s="184"/>
    </row>
    <row r="98" spans="1:9" x14ac:dyDescent="0.25">
      <c r="A98" s="103" t="s">
        <v>47</v>
      </c>
      <c r="B98" s="140"/>
      <c r="C98" s="140"/>
      <c r="D98" s="171"/>
      <c r="E98" s="172"/>
      <c r="F98" s="175"/>
      <c r="G98" s="177"/>
      <c r="H98" s="184"/>
      <c r="I98" s="184"/>
    </row>
    <row r="99" spans="1:9" s="506" customFormat="1" x14ac:dyDescent="0.25">
      <c r="A99" s="103" t="s">
        <v>48</v>
      </c>
      <c r="B99" s="140"/>
      <c r="C99" s="140"/>
      <c r="D99" s="171"/>
      <c r="E99" s="172"/>
      <c r="F99" s="175"/>
      <c r="G99" s="177"/>
      <c r="H99" s="184"/>
      <c r="I99" s="184"/>
    </row>
    <row r="100" spans="1:9" x14ac:dyDescent="0.25">
      <c r="A100" s="103" t="s">
        <v>49</v>
      </c>
      <c r="B100" s="140"/>
      <c r="C100" s="140"/>
      <c r="D100" s="171"/>
      <c r="E100" s="172"/>
      <c r="F100" s="175"/>
      <c r="G100" s="177"/>
      <c r="H100" s="184"/>
      <c r="I100" s="184"/>
    </row>
    <row r="101" spans="1:9" x14ac:dyDescent="0.25">
      <c r="A101" s="103" t="s">
        <v>50</v>
      </c>
      <c r="B101" s="140"/>
      <c r="C101" s="140"/>
      <c r="D101" s="171"/>
      <c r="E101" s="172"/>
      <c r="F101" s="175"/>
      <c r="G101" s="177"/>
      <c r="H101" s="184"/>
      <c r="I101" s="184"/>
    </row>
    <row r="102" spans="1:9" x14ac:dyDescent="0.25">
      <c r="A102" s="103" t="s">
        <v>51</v>
      </c>
      <c r="B102" s="140"/>
      <c r="C102" s="140"/>
      <c r="D102" s="171"/>
      <c r="E102" s="172"/>
      <c r="F102" s="175"/>
      <c r="G102" s="177"/>
      <c r="H102" s="184"/>
      <c r="I102" s="184"/>
    </row>
    <row r="103" spans="1:9" x14ac:dyDescent="0.25">
      <c r="A103" s="103" t="s">
        <v>52</v>
      </c>
      <c r="B103" s="140"/>
      <c r="C103" s="140"/>
      <c r="D103" s="171"/>
      <c r="E103" s="172"/>
      <c r="F103" s="175"/>
      <c r="G103" s="177"/>
      <c r="H103" s="184"/>
      <c r="I103" s="184"/>
    </row>
    <row r="104" spans="1:9" x14ac:dyDescent="0.25">
      <c r="A104" s="103" t="s">
        <v>53</v>
      </c>
      <c r="B104" s="140"/>
      <c r="C104" s="140"/>
      <c r="D104" s="171"/>
      <c r="E104" s="172"/>
      <c r="F104" s="175"/>
      <c r="G104" s="177"/>
      <c r="H104" s="184"/>
      <c r="I104" s="184"/>
    </row>
    <row r="105" spans="1:9" x14ac:dyDescent="0.25">
      <c r="A105" s="103" t="s">
        <v>163</v>
      </c>
      <c r="B105" s="140"/>
      <c r="C105" s="140"/>
      <c r="D105" s="171"/>
      <c r="E105" s="172"/>
      <c r="F105" s="175"/>
      <c r="G105" s="177"/>
      <c r="H105" s="184"/>
      <c r="I105" s="184"/>
    </row>
    <row r="106" spans="1:9" x14ac:dyDescent="0.25">
      <c r="A106" s="103" t="s">
        <v>164</v>
      </c>
      <c r="B106" s="140"/>
      <c r="C106" s="140"/>
      <c r="D106" s="171"/>
      <c r="E106" s="172"/>
      <c r="F106" s="175"/>
      <c r="G106" s="177"/>
      <c r="H106" s="184"/>
      <c r="I106" s="184"/>
    </row>
    <row r="107" spans="1:9" x14ac:dyDescent="0.25">
      <c r="A107" s="103" t="s">
        <v>165</v>
      </c>
      <c r="B107" s="140"/>
      <c r="C107" s="140"/>
      <c r="D107" s="171"/>
      <c r="E107" s="172"/>
      <c r="F107" s="175"/>
      <c r="G107" s="177"/>
      <c r="H107" s="184"/>
      <c r="I107" s="184"/>
    </row>
    <row r="108" spans="1:9" x14ac:dyDescent="0.25">
      <c r="A108" s="103" t="s">
        <v>166</v>
      </c>
      <c r="B108" s="140"/>
      <c r="C108" s="140"/>
      <c r="D108" s="171"/>
      <c r="E108" s="172"/>
      <c r="F108" s="175"/>
      <c r="G108" s="177"/>
      <c r="H108" s="184"/>
      <c r="I108" s="184"/>
    </row>
    <row r="109" spans="1:9" x14ac:dyDescent="0.25">
      <c r="A109" s="103" t="s">
        <v>167</v>
      </c>
      <c r="B109" s="140"/>
      <c r="C109" s="140"/>
      <c r="D109" s="171"/>
      <c r="E109" s="172"/>
      <c r="F109" s="175"/>
      <c r="G109" s="177"/>
      <c r="H109" s="184"/>
      <c r="I109" s="184"/>
    </row>
    <row r="110" spans="1:9" x14ac:dyDescent="0.25">
      <c r="A110" s="103" t="s">
        <v>168</v>
      </c>
      <c r="B110" s="140"/>
      <c r="C110" s="140"/>
      <c r="D110" s="171"/>
      <c r="E110" s="172"/>
      <c r="F110" s="175"/>
      <c r="G110" s="177"/>
      <c r="H110" s="184"/>
      <c r="I110" s="184"/>
    </row>
    <row r="111" spans="1:9" x14ac:dyDescent="0.25">
      <c r="A111" s="103" t="s">
        <v>169</v>
      </c>
      <c r="B111" s="140"/>
      <c r="C111" s="140"/>
      <c r="D111" s="171"/>
      <c r="E111" s="172"/>
      <c r="F111" s="175"/>
      <c r="G111" s="177"/>
      <c r="H111" s="184"/>
      <c r="I111" s="184"/>
    </row>
    <row r="112" spans="1:9" x14ac:dyDescent="0.25">
      <c r="A112" s="103" t="s">
        <v>170</v>
      </c>
      <c r="B112" s="140"/>
      <c r="C112" s="140"/>
      <c r="D112" s="171"/>
      <c r="E112" s="172"/>
      <c r="F112" s="175"/>
      <c r="G112" s="177"/>
      <c r="H112" s="184"/>
      <c r="I112" s="184"/>
    </row>
    <row r="113" spans="1:9" x14ac:dyDescent="0.25">
      <c r="A113" s="103" t="s">
        <v>171</v>
      </c>
      <c r="B113" s="140"/>
      <c r="C113" s="140"/>
      <c r="D113" s="171"/>
      <c r="E113" s="172"/>
      <c r="F113" s="175"/>
      <c r="G113" s="177"/>
      <c r="H113" s="184"/>
      <c r="I113" s="184"/>
    </row>
    <row r="114" spans="1:9" x14ac:dyDescent="0.25">
      <c r="A114" s="103" t="s">
        <v>172</v>
      </c>
      <c r="B114" s="140"/>
      <c r="C114" s="140"/>
      <c r="D114" s="171"/>
      <c r="E114" s="172"/>
      <c r="F114" s="175"/>
      <c r="G114" s="177"/>
      <c r="H114" s="184"/>
      <c r="I114" s="184"/>
    </row>
    <row r="115" spans="1:9" x14ac:dyDescent="0.25">
      <c r="A115" s="103" t="s">
        <v>175</v>
      </c>
      <c r="B115" s="140"/>
      <c r="C115" s="140"/>
      <c r="D115" s="171"/>
      <c r="E115" s="172"/>
      <c r="F115" s="175"/>
      <c r="G115" s="177"/>
      <c r="H115" s="184"/>
      <c r="I115" s="184"/>
    </row>
    <row r="116" spans="1:9" x14ac:dyDescent="0.25">
      <c r="A116" s="103" t="s">
        <v>176</v>
      </c>
      <c r="B116" s="140"/>
      <c r="C116" s="140"/>
      <c r="D116" s="171"/>
      <c r="E116" s="172"/>
      <c r="F116" s="175"/>
      <c r="G116" s="177"/>
      <c r="H116" s="184"/>
      <c r="I116" s="184"/>
    </row>
    <row r="117" spans="1:9" x14ac:dyDescent="0.25">
      <c r="A117" s="103" t="s">
        <v>177</v>
      </c>
      <c r="B117" s="140"/>
      <c r="C117" s="140"/>
      <c r="D117" s="171"/>
      <c r="E117" s="172"/>
      <c r="F117" s="175"/>
      <c r="G117" s="177"/>
      <c r="H117" s="184"/>
      <c r="I117" s="184"/>
    </row>
    <row r="118" spans="1:9" x14ac:dyDescent="0.25">
      <c r="A118" s="103" t="s">
        <v>178</v>
      </c>
      <c r="B118" s="140"/>
      <c r="C118" s="140"/>
      <c r="D118" s="171"/>
      <c r="E118" s="172"/>
      <c r="F118" s="175"/>
      <c r="G118" s="177"/>
      <c r="H118" s="184"/>
      <c r="I118" s="184"/>
    </row>
    <row r="119" spans="1:9" x14ac:dyDescent="0.25">
      <c r="A119" s="103" t="s">
        <v>179</v>
      </c>
      <c r="B119" s="140"/>
      <c r="C119" s="140"/>
      <c r="D119" s="171"/>
      <c r="E119" s="172"/>
      <c r="F119" s="175"/>
      <c r="G119" s="177"/>
      <c r="H119" s="184"/>
      <c r="I119" s="184"/>
    </row>
    <row r="120" spans="1:9" x14ac:dyDescent="0.25">
      <c r="A120" s="103" t="s">
        <v>180</v>
      </c>
      <c r="B120" s="140"/>
      <c r="C120" s="140"/>
      <c r="D120" s="171"/>
      <c r="E120" s="172"/>
      <c r="F120" s="175"/>
      <c r="G120" s="177"/>
      <c r="H120" s="184"/>
      <c r="I120" s="184"/>
    </row>
    <row r="121" spans="1:9" x14ac:dyDescent="0.25">
      <c r="A121" s="103" t="s">
        <v>181</v>
      </c>
      <c r="B121" s="140"/>
      <c r="C121" s="140"/>
      <c r="D121" s="171"/>
      <c r="E121" s="172"/>
      <c r="F121" s="175"/>
      <c r="G121" s="177"/>
      <c r="H121" s="184"/>
      <c r="I121" s="184"/>
    </row>
    <row r="122" spans="1:9" x14ac:dyDescent="0.25">
      <c r="A122" s="103" t="s">
        <v>182</v>
      </c>
      <c r="B122" s="140"/>
      <c r="C122" s="140"/>
      <c r="D122" s="171"/>
      <c r="E122" s="172"/>
      <c r="F122" s="175"/>
      <c r="G122" s="177"/>
      <c r="H122" s="184"/>
      <c r="I122" s="184"/>
    </row>
    <row r="123" spans="1:9" x14ac:dyDescent="0.25">
      <c r="A123" s="103" t="s">
        <v>183</v>
      </c>
      <c r="B123" s="140"/>
      <c r="C123" s="140"/>
      <c r="D123" s="171"/>
      <c r="E123" s="172"/>
      <c r="F123" s="175"/>
      <c r="G123" s="177"/>
      <c r="H123" s="184"/>
      <c r="I123" s="184"/>
    </row>
    <row r="124" spans="1:9" x14ac:dyDescent="0.25">
      <c r="A124" s="103" t="s">
        <v>184</v>
      </c>
      <c r="B124" s="140"/>
      <c r="C124" s="140"/>
      <c r="D124" s="171"/>
      <c r="E124" s="172"/>
      <c r="F124" s="175"/>
      <c r="G124" s="177"/>
      <c r="H124" s="184"/>
      <c r="I124" s="184"/>
    </row>
    <row r="125" spans="1:9" x14ac:dyDescent="0.25">
      <c r="A125" s="103" t="s">
        <v>185</v>
      </c>
      <c r="B125" s="140"/>
      <c r="C125" s="140"/>
      <c r="D125" s="171"/>
      <c r="E125" s="172"/>
      <c r="F125" s="175"/>
      <c r="G125" s="177"/>
      <c r="H125" s="184"/>
      <c r="I125" s="184"/>
    </row>
    <row r="126" spans="1:9" x14ac:dyDescent="0.25">
      <c r="A126" s="103" t="s">
        <v>186</v>
      </c>
      <c r="B126" s="141"/>
      <c r="C126" s="141"/>
      <c r="D126" s="173"/>
      <c r="E126" s="174"/>
      <c r="F126" s="176"/>
      <c r="G126" s="178"/>
      <c r="H126" s="184"/>
      <c r="I126" s="184"/>
    </row>
    <row r="127" spans="1:9" x14ac:dyDescent="0.25">
      <c r="A127" s="103" t="s">
        <v>187</v>
      </c>
      <c r="B127" s="141"/>
      <c r="C127" s="141"/>
      <c r="D127" s="173"/>
      <c r="E127" s="174"/>
      <c r="F127" s="176"/>
      <c r="G127" s="178"/>
      <c r="H127" s="184"/>
      <c r="I127" s="184"/>
    </row>
    <row r="128" spans="1:9" x14ac:dyDescent="0.25">
      <c r="A128" s="103" t="s">
        <v>188</v>
      </c>
      <c r="B128" s="141"/>
      <c r="C128" s="141"/>
      <c r="D128" s="173"/>
      <c r="E128" s="174"/>
      <c r="F128" s="176"/>
      <c r="G128" s="178"/>
      <c r="H128" s="184"/>
      <c r="I128" s="184"/>
    </row>
    <row r="129" spans="1:9" x14ac:dyDescent="0.25">
      <c r="A129" s="103" t="s">
        <v>189</v>
      </c>
      <c r="B129" s="141"/>
      <c r="C129" s="141"/>
      <c r="D129" s="173"/>
      <c r="E129" s="174"/>
      <c r="F129" s="176"/>
      <c r="G129" s="178"/>
      <c r="H129" s="184"/>
      <c r="I129" s="184"/>
    </row>
    <row r="130" spans="1:9" x14ac:dyDescent="0.25">
      <c r="A130" s="103" t="s">
        <v>190</v>
      </c>
      <c r="B130" s="141"/>
      <c r="C130" s="141"/>
      <c r="D130" s="173"/>
      <c r="E130" s="174"/>
      <c r="F130" s="176"/>
      <c r="G130" s="178"/>
      <c r="H130" s="184"/>
      <c r="I130" s="184"/>
    </row>
    <row r="131" spans="1:9" x14ac:dyDescent="0.25">
      <c r="A131" s="103" t="s">
        <v>191</v>
      </c>
      <c r="B131" s="141"/>
      <c r="C131" s="141"/>
      <c r="D131" s="173"/>
      <c r="E131" s="174"/>
      <c r="F131" s="176"/>
      <c r="G131" s="178"/>
      <c r="H131" s="184"/>
      <c r="I131" s="184"/>
    </row>
    <row r="132" spans="1:9" x14ac:dyDescent="0.25">
      <c r="A132" s="103" t="s">
        <v>192</v>
      </c>
      <c r="B132" s="141"/>
      <c r="C132" s="141"/>
      <c r="D132" s="173"/>
      <c r="E132" s="174"/>
      <c r="F132" s="176"/>
      <c r="G132" s="178"/>
      <c r="H132" s="184"/>
      <c r="I132" s="184"/>
    </row>
    <row r="133" spans="1:9" x14ac:dyDescent="0.25">
      <c r="A133" s="103" t="s">
        <v>193</v>
      </c>
      <c r="B133" s="141"/>
      <c r="C133" s="141"/>
      <c r="D133" s="173"/>
      <c r="E133" s="174"/>
      <c r="F133" s="176"/>
      <c r="G133" s="178"/>
      <c r="H133" s="184"/>
      <c r="I133" s="184"/>
    </row>
    <row r="134" spans="1:9" x14ac:dyDescent="0.25">
      <c r="A134" s="103" t="s">
        <v>194</v>
      </c>
      <c r="B134" s="141"/>
      <c r="C134" s="141"/>
      <c r="D134" s="173"/>
      <c r="E134" s="174"/>
      <c r="F134" s="176"/>
      <c r="G134" s="178"/>
      <c r="H134" s="184"/>
      <c r="I134" s="184"/>
    </row>
    <row r="135" spans="1:9" ht="15.75" thickBot="1" x14ac:dyDescent="0.3">
      <c r="A135" s="506"/>
      <c r="B135" s="506"/>
      <c r="C135" s="506"/>
      <c r="D135" s="506"/>
      <c r="E135" s="506"/>
      <c r="F135" s="506"/>
      <c r="G135" s="506"/>
      <c r="H135" s="506"/>
      <c r="I135" s="506"/>
    </row>
    <row r="136" spans="1:9" x14ac:dyDescent="0.25">
      <c r="A136" s="144" t="str">
        <f>P_2!B78</f>
        <v>rPSA 4</v>
      </c>
      <c r="B136" s="145" t="s">
        <v>55</v>
      </c>
      <c r="C136" s="145" t="s">
        <v>56</v>
      </c>
      <c r="D136" s="313" t="s">
        <v>87</v>
      </c>
      <c r="E136" s="314" t="s">
        <v>41</v>
      </c>
      <c r="F136" s="315" t="s">
        <v>94</v>
      </c>
      <c r="G136" s="183" t="s">
        <v>3</v>
      </c>
      <c r="H136" s="306"/>
      <c r="I136" s="183"/>
    </row>
    <row r="137" spans="1:9" x14ac:dyDescent="0.25">
      <c r="A137" s="84" t="str">
        <f>P_2!B27</f>
        <v>Nachgewiesene Kosten der Umrüstung</v>
      </c>
      <c r="B137" s="309"/>
      <c r="C137" s="310"/>
      <c r="D137" s="303"/>
      <c r="E137" s="304">
        <f>SUM(E139:E178)</f>
        <v>0</v>
      </c>
      <c r="F137" s="305">
        <f>SUM(F139:F178)</f>
        <v>0</v>
      </c>
      <c r="G137" s="306"/>
      <c r="H137" s="307"/>
      <c r="I137" s="307"/>
    </row>
    <row r="138" spans="1:9" x14ac:dyDescent="0.25">
      <c r="A138" s="74"/>
      <c r="B138" s="311"/>
      <c r="C138" s="312"/>
      <c r="D138" s="303"/>
      <c r="E138" s="303"/>
      <c r="F138" s="305"/>
      <c r="G138" s="306"/>
      <c r="H138" s="307"/>
      <c r="I138" s="307"/>
    </row>
    <row r="139" spans="1:9" x14ac:dyDescent="0.25">
      <c r="A139" s="103" t="s">
        <v>44</v>
      </c>
      <c r="B139" s="140"/>
      <c r="C139" s="140"/>
      <c r="D139" s="171"/>
      <c r="E139" s="172"/>
      <c r="F139" s="175"/>
      <c r="G139" s="177"/>
      <c r="H139" s="184"/>
      <c r="I139" s="184"/>
    </row>
    <row r="140" spans="1:9" x14ac:dyDescent="0.25">
      <c r="A140" s="103" t="s">
        <v>45</v>
      </c>
      <c r="B140" s="140"/>
      <c r="C140" s="140"/>
      <c r="D140" s="171"/>
      <c r="E140" s="172"/>
      <c r="F140" s="175"/>
      <c r="G140" s="177"/>
      <c r="H140" s="184"/>
      <c r="I140" s="184"/>
    </row>
    <row r="141" spans="1:9" x14ac:dyDescent="0.25">
      <c r="A141" s="103" t="s">
        <v>46</v>
      </c>
      <c r="B141" s="140"/>
      <c r="C141" s="140"/>
      <c r="D141" s="171"/>
      <c r="E141" s="172"/>
      <c r="F141" s="175"/>
      <c r="G141" s="177"/>
      <c r="H141" s="184"/>
      <c r="I141" s="184"/>
    </row>
    <row r="142" spans="1:9" x14ac:dyDescent="0.25">
      <c r="A142" s="103" t="s">
        <v>47</v>
      </c>
      <c r="B142" s="140"/>
      <c r="C142" s="140"/>
      <c r="D142" s="171"/>
      <c r="E142" s="172"/>
      <c r="F142" s="175"/>
      <c r="G142" s="177"/>
      <c r="H142" s="184"/>
      <c r="I142" s="184"/>
    </row>
    <row r="143" spans="1:9" x14ac:dyDescent="0.25">
      <c r="A143" s="103" t="s">
        <v>48</v>
      </c>
      <c r="B143" s="140"/>
      <c r="C143" s="140"/>
      <c r="D143" s="171"/>
      <c r="E143" s="172"/>
      <c r="F143" s="175"/>
      <c r="G143" s="177"/>
      <c r="H143" s="184"/>
      <c r="I143" s="184"/>
    </row>
    <row r="144" spans="1:9" x14ac:dyDescent="0.25">
      <c r="A144" s="103" t="s">
        <v>49</v>
      </c>
      <c r="B144" s="140"/>
      <c r="C144" s="140"/>
      <c r="D144" s="171"/>
      <c r="E144" s="172"/>
      <c r="F144" s="175"/>
      <c r="G144" s="177"/>
      <c r="H144" s="184"/>
      <c r="I144" s="184"/>
    </row>
    <row r="145" spans="1:9" x14ac:dyDescent="0.25">
      <c r="A145" s="103" t="s">
        <v>50</v>
      </c>
      <c r="B145" s="140"/>
      <c r="C145" s="140"/>
      <c r="D145" s="171"/>
      <c r="E145" s="172"/>
      <c r="F145" s="175"/>
      <c r="G145" s="177"/>
      <c r="H145" s="184"/>
      <c r="I145" s="184"/>
    </row>
    <row r="146" spans="1:9" x14ac:dyDescent="0.25">
      <c r="A146" s="103" t="s">
        <v>51</v>
      </c>
      <c r="B146" s="140"/>
      <c r="C146" s="140"/>
      <c r="D146" s="171"/>
      <c r="E146" s="172"/>
      <c r="F146" s="175"/>
      <c r="G146" s="177"/>
      <c r="H146" s="184"/>
      <c r="I146" s="184"/>
    </row>
    <row r="147" spans="1:9" x14ac:dyDescent="0.25">
      <c r="A147" s="103" t="s">
        <v>52</v>
      </c>
      <c r="B147" s="140"/>
      <c r="C147" s="140"/>
      <c r="D147" s="171"/>
      <c r="E147" s="172"/>
      <c r="F147" s="175"/>
      <c r="G147" s="177"/>
      <c r="H147" s="184"/>
      <c r="I147" s="184"/>
    </row>
    <row r="148" spans="1:9" x14ac:dyDescent="0.25">
      <c r="A148" s="103" t="s">
        <v>53</v>
      </c>
      <c r="B148" s="140"/>
      <c r="C148" s="140"/>
      <c r="D148" s="171"/>
      <c r="E148" s="172"/>
      <c r="F148" s="175"/>
      <c r="G148" s="177"/>
      <c r="H148" s="184"/>
      <c r="I148" s="184"/>
    </row>
    <row r="149" spans="1:9" x14ac:dyDescent="0.25">
      <c r="A149" s="103" t="s">
        <v>163</v>
      </c>
      <c r="B149" s="140"/>
      <c r="C149" s="140"/>
      <c r="D149" s="171"/>
      <c r="E149" s="172"/>
      <c r="F149" s="175"/>
      <c r="G149" s="177"/>
      <c r="H149" s="184"/>
      <c r="I149" s="184"/>
    </row>
    <row r="150" spans="1:9" x14ac:dyDescent="0.25">
      <c r="A150" s="103" t="s">
        <v>164</v>
      </c>
      <c r="B150" s="140"/>
      <c r="C150" s="140"/>
      <c r="D150" s="171"/>
      <c r="E150" s="172"/>
      <c r="F150" s="175"/>
      <c r="G150" s="177"/>
      <c r="H150" s="184"/>
      <c r="I150" s="184"/>
    </row>
    <row r="151" spans="1:9" x14ac:dyDescent="0.25">
      <c r="A151" s="103" t="s">
        <v>165</v>
      </c>
      <c r="B151" s="140"/>
      <c r="C151" s="140"/>
      <c r="D151" s="171"/>
      <c r="E151" s="172"/>
      <c r="F151" s="175"/>
      <c r="G151" s="177"/>
      <c r="H151" s="184"/>
      <c r="I151" s="184"/>
    </row>
    <row r="152" spans="1:9" x14ac:dyDescent="0.25">
      <c r="A152" s="103" t="s">
        <v>166</v>
      </c>
      <c r="B152" s="140"/>
      <c r="C152" s="140"/>
      <c r="D152" s="171"/>
      <c r="E152" s="172"/>
      <c r="F152" s="175"/>
      <c r="G152" s="177"/>
      <c r="H152" s="184"/>
      <c r="I152" s="184"/>
    </row>
    <row r="153" spans="1:9" x14ac:dyDescent="0.25">
      <c r="A153" s="103" t="s">
        <v>167</v>
      </c>
      <c r="B153" s="140"/>
      <c r="C153" s="140"/>
      <c r="D153" s="171"/>
      <c r="E153" s="172"/>
      <c r="F153" s="175"/>
      <c r="G153" s="177"/>
      <c r="H153" s="184"/>
      <c r="I153" s="184"/>
    </row>
    <row r="154" spans="1:9" x14ac:dyDescent="0.25">
      <c r="A154" s="103" t="s">
        <v>168</v>
      </c>
      <c r="B154" s="140"/>
      <c r="C154" s="140"/>
      <c r="D154" s="171"/>
      <c r="E154" s="172"/>
      <c r="F154" s="175"/>
      <c r="G154" s="177"/>
      <c r="H154" s="184"/>
      <c r="I154" s="184"/>
    </row>
    <row r="155" spans="1:9" x14ac:dyDescent="0.25">
      <c r="A155" s="103" t="s">
        <v>169</v>
      </c>
      <c r="B155" s="140"/>
      <c r="C155" s="140"/>
      <c r="D155" s="171"/>
      <c r="E155" s="172"/>
      <c r="F155" s="175"/>
      <c r="G155" s="177"/>
      <c r="H155" s="184"/>
      <c r="I155" s="184"/>
    </row>
    <row r="156" spans="1:9" x14ac:dyDescent="0.25">
      <c r="A156" s="103" t="s">
        <v>170</v>
      </c>
      <c r="B156" s="140"/>
      <c r="C156" s="140"/>
      <c r="D156" s="171"/>
      <c r="E156" s="172"/>
      <c r="F156" s="175"/>
      <c r="G156" s="177"/>
      <c r="H156" s="184"/>
      <c r="I156" s="184"/>
    </row>
    <row r="157" spans="1:9" x14ac:dyDescent="0.25">
      <c r="A157" s="103" t="s">
        <v>171</v>
      </c>
      <c r="B157" s="140"/>
      <c r="C157" s="140"/>
      <c r="D157" s="171"/>
      <c r="E157" s="172"/>
      <c r="F157" s="175"/>
      <c r="G157" s="177"/>
      <c r="H157" s="184"/>
      <c r="I157" s="184"/>
    </row>
    <row r="158" spans="1:9" x14ac:dyDescent="0.25">
      <c r="A158" s="103" t="s">
        <v>172</v>
      </c>
      <c r="B158" s="140"/>
      <c r="C158" s="140"/>
      <c r="D158" s="171"/>
      <c r="E158" s="172"/>
      <c r="F158" s="175"/>
      <c r="G158" s="177"/>
      <c r="H158" s="184"/>
      <c r="I158" s="184"/>
    </row>
    <row r="159" spans="1:9" x14ac:dyDescent="0.25">
      <c r="A159" s="103" t="s">
        <v>175</v>
      </c>
      <c r="B159" s="140"/>
      <c r="C159" s="140"/>
      <c r="D159" s="171"/>
      <c r="E159" s="172"/>
      <c r="F159" s="175"/>
      <c r="G159" s="177"/>
      <c r="H159" s="184"/>
      <c r="I159" s="184"/>
    </row>
    <row r="160" spans="1:9" x14ac:dyDescent="0.25">
      <c r="A160" s="103" t="s">
        <v>176</v>
      </c>
      <c r="B160" s="140"/>
      <c r="C160" s="140"/>
      <c r="D160" s="171"/>
      <c r="E160" s="172"/>
      <c r="F160" s="175"/>
      <c r="G160" s="177"/>
      <c r="H160" s="184"/>
      <c r="I160" s="184"/>
    </row>
    <row r="161" spans="1:9" s="506" customFormat="1" x14ac:dyDescent="0.25">
      <c r="A161" s="103" t="s">
        <v>177</v>
      </c>
      <c r="B161" s="140"/>
      <c r="C161" s="140"/>
      <c r="D161" s="171"/>
      <c r="E161" s="172"/>
      <c r="F161" s="175"/>
      <c r="G161" s="177"/>
      <c r="H161" s="184"/>
      <c r="I161" s="184"/>
    </row>
    <row r="162" spans="1:9" x14ac:dyDescent="0.25">
      <c r="A162" s="103" t="s">
        <v>178</v>
      </c>
      <c r="B162" s="140"/>
      <c r="C162" s="140"/>
      <c r="D162" s="171"/>
      <c r="E162" s="172"/>
      <c r="F162" s="175"/>
      <c r="G162" s="177"/>
      <c r="H162" s="184"/>
      <c r="I162" s="184"/>
    </row>
    <row r="163" spans="1:9" x14ac:dyDescent="0.25">
      <c r="A163" s="103" t="s">
        <v>179</v>
      </c>
      <c r="B163" s="140"/>
      <c r="C163" s="140"/>
      <c r="D163" s="171"/>
      <c r="E163" s="172"/>
      <c r="F163" s="175"/>
      <c r="G163" s="177"/>
      <c r="H163" s="184"/>
      <c r="I163" s="184"/>
    </row>
    <row r="164" spans="1:9" x14ac:dyDescent="0.25">
      <c r="A164" s="103" t="s">
        <v>180</v>
      </c>
      <c r="B164" s="140"/>
      <c r="C164" s="140"/>
      <c r="D164" s="171"/>
      <c r="E164" s="172"/>
      <c r="F164" s="175"/>
      <c r="G164" s="177"/>
      <c r="H164" s="184"/>
      <c r="I164" s="184"/>
    </row>
    <row r="165" spans="1:9" x14ac:dyDescent="0.25">
      <c r="A165" s="103" t="s">
        <v>181</v>
      </c>
      <c r="B165" s="140"/>
      <c r="C165" s="140"/>
      <c r="D165" s="171"/>
      <c r="E165" s="172"/>
      <c r="F165" s="175"/>
      <c r="G165" s="177"/>
      <c r="H165" s="184"/>
      <c r="I165" s="184"/>
    </row>
    <row r="166" spans="1:9" x14ac:dyDescent="0.25">
      <c r="A166" s="103" t="s">
        <v>182</v>
      </c>
      <c r="B166" s="140"/>
      <c r="C166" s="140"/>
      <c r="D166" s="171"/>
      <c r="E166" s="172"/>
      <c r="F166" s="175"/>
      <c r="G166" s="177"/>
      <c r="H166" s="184"/>
      <c r="I166" s="184"/>
    </row>
    <row r="167" spans="1:9" x14ac:dyDescent="0.25">
      <c r="A167" s="103" t="s">
        <v>183</v>
      </c>
      <c r="B167" s="140"/>
      <c r="C167" s="140"/>
      <c r="D167" s="171"/>
      <c r="E167" s="172"/>
      <c r="F167" s="175"/>
      <c r="G167" s="177"/>
      <c r="H167" s="184"/>
      <c r="I167" s="184"/>
    </row>
    <row r="168" spans="1:9" x14ac:dyDescent="0.25">
      <c r="A168" s="103" t="s">
        <v>184</v>
      </c>
      <c r="B168" s="140"/>
      <c r="C168" s="140"/>
      <c r="D168" s="171"/>
      <c r="E168" s="172"/>
      <c r="F168" s="175"/>
      <c r="G168" s="177"/>
      <c r="H168" s="184"/>
      <c r="I168" s="184"/>
    </row>
    <row r="169" spans="1:9" x14ac:dyDescent="0.25">
      <c r="A169" s="103" t="s">
        <v>185</v>
      </c>
      <c r="B169" s="140"/>
      <c r="C169" s="140"/>
      <c r="D169" s="171"/>
      <c r="E169" s="172"/>
      <c r="F169" s="175"/>
      <c r="G169" s="177"/>
      <c r="H169" s="184"/>
      <c r="I169" s="184"/>
    </row>
    <row r="170" spans="1:9" x14ac:dyDescent="0.25">
      <c r="A170" s="103" t="s">
        <v>186</v>
      </c>
      <c r="B170" s="140"/>
      <c r="C170" s="140"/>
      <c r="D170" s="171"/>
      <c r="E170" s="172"/>
      <c r="F170" s="175"/>
      <c r="G170" s="177"/>
      <c r="H170" s="184"/>
      <c r="I170" s="184"/>
    </row>
    <row r="171" spans="1:9" x14ac:dyDescent="0.25">
      <c r="A171" s="103" t="s">
        <v>187</v>
      </c>
      <c r="B171" s="140"/>
      <c r="C171" s="140"/>
      <c r="D171" s="171"/>
      <c r="E171" s="172"/>
      <c r="F171" s="175"/>
      <c r="G171" s="177"/>
      <c r="H171" s="184"/>
      <c r="I171" s="184"/>
    </row>
    <row r="172" spans="1:9" x14ac:dyDescent="0.25">
      <c r="A172" s="103" t="s">
        <v>188</v>
      </c>
      <c r="B172" s="140"/>
      <c r="C172" s="140"/>
      <c r="D172" s="171"/>
      <c r="E172" s="172"/>
      <c r="F172" s="175"/>
      <c r="G172" s="177"/>
      <c r="H172" s="184"/>
      <c r="I172" s="184"/>
    </row>
    <row r="173" spans="1:9" x14ac:dyDescent="0.25">
      <c r="A173" s="103" t="s">
        <v>189</v>
      </c>
      <c r="B173" s="140"/>
      <c r="C173" s="140"/>
      <c r="D173" s="171"/>
      <c r="E173" s="172"/>
      <c r="F173" s="175"/>
      <c r="G173" s="177"/>
      <c r="H173" s="184"/>
      <c r="I173" s="184"/>
    </row>
    <row r="174" spans="1:9" x14ac:dyDescent="0.25">
      <c r="A174" s="103" t="s">
        <v>190</v>
      </c>
      <c r="B174" s="140"/>
      <c r="C174" s="140"/>
      <c r="D174" s="171"/>
      <c r="E174" s="172"/>
      <c r="F174" s="175"/>
      <c r="G174" s="177"/>
      <c r="H174" s="184"/>
      <c r="I174" s="184"/>
    </row>
    <row r="175" spans="1:9" x14ac:dyDescent="0.25">
      <c r="A175" s="103" t="s">
        <v>191</v>
      </c>
      <c r="B175" s="140"/>
      <c r="C175" s="140"/>
      <c r="D175" s="171"/>
      <c r="E175" s="172"/>
      <c r="F175" s="175"/>
      <c r="G175" s="177"/>
      <c r="H175" s="184"/>
      <c r="I175" s="184"/>
    </row>
    <row r="176" spans="1:9" x14ac:dyDescent="0.25">
      <c r="A176" s="103" t="s">
        <v>192</v>
      </c>
      <c r="B176" s="140"/>
      <c r="C176" s="140"/>
      <c r="D176" s="171"/>
      <c r="E176" s="172"/>
      <c r="F176" s="175"/>
      <c r="G176" s="177"/>
      <c r="H176" s="184"/>
      <c r="I176" s="184"/>
    </row>
    <row r="177" spans="1:9" x14ac:dyDescent="0.25">
      <c r="A177" s="103" t="s">
        <v>193</v>
      </c>
      <c r="B177" s="140"/>
      <c r="C177" s="140"/>
      <c r="D177" s="171"/>
      <c r="E177" s="172"/>
      <c r="F177" s="175"/>
      <c r="G177" s="177"/>
      <c r="H177" s="184"/>
      <c r="I177" s="184"/>
    </row>
    <row r="178" spans="1:9" x14ac:dyDescent="0.25">
      <c r="A178" s="103" t="s">
        <v>194</v>
      </c>
      <c r="B178" s="141"/>
      <c r="C178" s="141"/>
      <c r="D178" s="173"/>
      <c r="E178" s="174"/>
      <c r="F178" s="176"/>
      <c r="G178" s="178"/>
      <c r="H178" s="184"/>
      <c r="I178" s="184"/>
    </row>
    <row r="179" spans="1:9" ht="15.75" thickBot="1" x14ac:dyDescent="0.3">
      <c r="A179" s="506"/>
      <c r="B179" s="506"/>
      <c r="C179" s="506"/>
      <c r="D179" s="506"/>
      <c r="E179" s="506"/>
      <c r="F179" s="506"/>
      <c r="G179" s="506"/>
      <c r="H179" s="506"/>
      <c r="I179" s="506"/>
    </row>
    <row r="180" spans="1:9" x14ac:dyDescent="0.25">
      <c r="A180" s="144" t="str">
        <f>P_2!B96</f>
        <v>rPSA 5</v>
      </c>
      <c r="B180" s="145" t="s">
        <v>55</v>
      </c>
      <c r="C180" s="145" t="s">
        <v>56</v>
      </c>
      <c r="D180" s="313" t="s">
        <v>87</v>
      </c>
      <c r="E180" s="314" t="s">
        <v>41</v>
      </c>
      <c r="F180" s="315" t="s">
        <v>94</v>
      </c>
      <c r="G180" s="183" t="s">
        <v>3</v>
      </c>
      <c r="H180" s="306"/>
      <c r="I180" s="183"/>
    </row>
    <row r="181" spans="1:9" s="506" customFormat="1" x14ac:dyDescent="0.25">
      <c r="A181" s="84" t="str">
        <f>P_2!B27</f>
        <v>Nachgewiesene Kosten der Umrüstung</v>
      </c>
      <c r="B181" s="309"/>
      <c r="C181" s="310"/>
      <c r="D181" s="322"/>
      <c r="E181" s="304">
        <f>SUM(E183:E222)</f>
        <v>0</v>
      </c>
      <c r="F181" s="305">
        <f>SUM(F183:F222)</f>
        <v>0</v>
      </c>
      <c r="G181" s="306"/>
      <c r="H181" s="307"/>
      <c r="I181" s="307"/>
    </row>
    <row r="182" spans="1:9" x14ac:dyDescent="0.25">
      <c r="A182" s="74"/>
      <c r="B182" s="311"/>
      <c r="C182" s="312"/>
      <c r="D182" s="322"/>
      <c r="E182" s="303"/>
      <c r="F182" s="305"/>
      <c r="G182" s="306"/>
      <c r="H182" s="307"/>
      <c r="I182" s="307"/>
    </row>
    <row r="183" spans="1:9" x14ac:dyDescent="0.25">
      <c r="A183" s="103" t="s">
        <v>44</v>
      </c>
      <c r="B183" s="140"/>
      <c r="C183" s="140"/>
      <c r="D183" s="318"/>
      <c r="E183" s="172"/>
      <c r="F183" s="175"/>
      <c r="G183" s="177"/>
      <c r="H183" s="184"/>
      <c r="I183" s="184"/>
    </row>
    <row r="184" spans="1:9" x14ac:dyDescent="0.25">
      <c r="A184" s="103" t="s">
        <v>45</v>
      </c>
      <c r="B184" s="140"/>
      <c r="C184" s="140"/>
      <c r="D184" s="318"/>
      <c r="E184" s="172"/>
      <c r="F184" s="175"/>
      <c r="G184" s="177"/>
      <c r="H184" s="184"/>
      <c r="I184" s="184"/>
    </row>
    <row r="185" spans="1:9" x14ac:dyDescent="0.25">
      <c r="A185" s="103" t="s">
        <v>46</v>
      </c>
      <c r="B185" s="140"/>
      <c r="C185" s="140"/>
      <c r="D185" s="318"/>
      <c r="E185" s="172"/>
      <c r="F185" s="175"/>
      <c r="G185" s="177"/>
      <c r="H185" s="184"/>
      <c r="I185" s="184"/>
    </row>
    <row r="186" spans="1:9" x14ac:dyDescent="0.25">
      <c r="A186" s="103" t="s">
        <v>47</v>
      </c>
      <c r="B186" s="140"/>
      <c r="C186" s="140"/>
      <c r="D186" s="318"/>
      <c r="E186" s="172"/>
      <c r="F186" s="175"/>
      <c r="G186" s="177"/>
      <c r="H186" s="184"/>
      <c r="I186" s="184"/>
    </row>
    <row r="187" spans="1:9" x14ac:dyDescent="0.25">
      <c r="A187" s="103" t="s">
        <v>48</v>
      </c>
      <c r="B187" s="140"/>
      <c r="C187" s="140"/>
      <c r="D187" s="318"/>
      <c r="E187" s="172"/>
      <c r="F187" s="175"/>
      <c r="G187" s="177"/>
      <c r="H187" s="184"/>
      <c r="I187" s="184"/>
    </row>
    <row r="188" spans="1:9" x14ac:dyDescent="0.25">
      <c r="A188" s="103" t="s">
        <v>49</v>
      </c>
      <c r="B188" s="140"/>
      <c r="C188" s="140"/>
      <c r="D188" s="318"/>
      <c r="E188" s="172"/>
      <c r="F188" s="175"/>
      <c r="G188" s="177"/>
      <c r="H188" s="184"/>
      <c r="I188" s="184"/>
    </row>
    <row r="189" spans="1:9" x14ac:dyDescent="0.25">
      <c r="A189" s="103" t="s">
        <v>50</v>
      </c>
      <c r="B189" s="140"/>
      <c r="C189" s="140"/>
      <c r="D189" s="318"/>
      <c r="E189" s="172"/>
      <c r="F189" s="175"/>
      <c r="G189" s="177"/>
      <c r="H189" s="184"/>
      <c r="I189" s="184"/>
    </row>
    <row r="190" spans="1:9" x14ac:dyDescent="0.25">
      <c r="A190" s="103" t="s">
        <v>51</v>
      </c>
      <c r="B190" s="140"/>
      <c r="C190" s="140"/>
      <c r="D190" s="318"/>
      <c r="E190" s="172"/>
      <c r="F190" s="175"/>
      <c r="G190" s="177"/>
      <c r="H190" s="184"/>
      <c r="I190" s="184"/>
    </row>
    <row r="191" spans="1:9" x14ac:dyDescent="0.25">
      <c r="A191" s="103" t="s">
        <v>52</v>
      </c>
      <c r="B191" s="140"/>
      <c r="C191" s="140"/>
      <c r="D191" s="318"/>
      <c r="E191" s="172"/>
      <c r="F191" s="175"/>
      <c r="G191" s="177"/>
      <c r="H191" s="184"/>
      <c r="I191" s="184"/>
    </row>
    <row r="192" spans="1:9" x14ac:dyDescent="0.25">
      <c r="A192" s="103" t="s">
        <v>53</v>
      </c>
      <c r="B192" s="140"/>
      <c r="C192" s="140"/>
      <c r="D192" s="318"/>
      <c r="E192" s="172"/>
      <c r="F192" s="175"/>
      <c r="G192" s="177"/>
      <c r="H192" s="184"/>
      <c r="I192" s="184"/>
    </row>
    <row r="193" spans="1:9" x14ac:dyDescent="0.25">
      <c r="A193" s="103" t="s">
        <v>163</v>
      </c>
      <c r="B193" s="140"/>
      <c r="C193" s="140"/>
      <c r="D193" s="318"/>
      <c r="E193" s="172"/>
      <c r="F193" s="175"/>
      <c r="G193" s="177"/>
      <c r="H193" s="184"/>
      <c r="I193" s="184"/>
    </row>
    <row r="194" spans="1:9" x14ac:dyDescent="0.25">
      <c r="A194" s="103" t="s">
        <v>164</v>
      </c>
      <c r="B194" s="140"/>
      <c r="C194" s="140"/>
      <c r="D194" s="318"/>
      <c r="E194" s="172"/>
      <c r="F194" s="175"/>
      <c r="G194" s="177"/>
      <c r="H194" s="184"/>
      <c r="I194" s="184"/>
    </row>
    <row r="195" spans="1:9" x14ac:dyDescent="0.25">
      <c r="A195" s="103" t="s">
        <v>165</v>
      </c>
      <c r="B195" s="140"/>
      <c r="C195" s="140"/>
      <c r="D195" s="318"/>
      <c r="E195" s="172"/>
      <c r="F195" s="175"/>
      <c r="G195" s="177"/>
      <c r="H195" s="184"/>
      <c r="I195" s="184"/>
    </row>
    <row r="196" spans="1:9" x14ac:dyDescent="0.25">
      <c r="A196" s="103" t="s">
        <v>166</v>
      </c>
      <c r="B196" s="140"/>
      <c r="C196" s="140"/>
      <c r="D196" s="318"/>
      <c r="E196" s="172"/>
      <c r="F196" s="175"/>
      <c r="G196" s="177"/>
      <c r="H196" s="184"/>
      <c r="I196" s="184"/>
    </row>
    <row r="197" spans="1:9" x14ac:dyDescent="0.25">
      <c r="A197" s="103" t="s">
        <v>167</v>
      </c>
      <c r="B197" s="140"/>
      <c r="C197" s="140"/>
      <c r="D197" s="318"/>
      <c r="E197" s="172"/>
      <c r="F197" s="175"/>
      <c r="G197" s="177"/>
      <c r="H197" s="184"/>
      <c r="I197" s="184"/>
    </row>
    <row r="198" spans="1:9" x14ac:dyDescent="0.25">
      <c r="A198" s="103" t="s">
        <v>168</v>
      </c>
      <c r="B198" s="140"/>
      <c r="C198" s="140"/>
      <c r="D198" s="318"/>
      <c r="E198" s="172"/>
      <c r="F198" s="175"/>
      <c r="G198" s="177"/>
      <c r="H198" s="184"/>
      <c r="I198" s="184"/>
    </row>
    <row r="199" spans="1:9" x14ac:dyDescent="0.25">
      <c r="A199" s="103" t="s">
        <v>169</v>
      </c>
      <c r="B199" s="140"/>
      <c r="C199" s="140"/>
      <c r="D199" s="318"/>
      <c r="E199" s="172"/>
      <c r="F199" s="175"/>
      <c r="G199" s="177"/>
      <c r="H199" s="184"/>
      <c r="I199" s="184"/>
    </row>
    <row r="200" spans="1:9" x14ac:dyDescent="0.25">
      <c r="A200" s="103" t="s">
        <v>170</v>
      </c>
      <c r="B200" s="140"/>
      <c r="C200" s="140"/>
      <c r="D200" s="318"/>
      <c r="E200" s="172"/>
      <c r="F200" s="175"/>
      <c r="G200" s="177"/>
      <c r="H200" s="184"/>
      <c r="I200" s="184"/>
    </row>
    <row r="201" spans="1:9" x14ac:dyDescent="0.25">
      <c r="A201" s="103" t="s">
        <v>171</v>
      </c>
      <c r="B201" s="140"/>
      <c r="C201" s="140"/>
      <c r="D201" s="318"/>
      <c r="E201" s="172"/>
      <c r="F201" s="175"/>
      <c r="G201" s="177"/>
      <c r="H201" s="184"/>
      <c r="I201" s="184"/>
    </row>
    <row r="202" spans="1:9" x14ac:dyDescent="0.25">
      <c r="A202" s="103" t="s">
        <v>172</v>
      </c>
      <c r="B202" s="140"/>
      <c r="C202" s="140"/>
      <c r="D202" s="318"/>
      <c r="E202" s="172"/>
      <c r="F202" s="175"/>
      <c r="G202" s="177"/>
      <c r="H202" s="184"/>
      <c r="I202" s="184"/>
    </row>
    <row r="203" spans="1:9" x14ac:dyDescent="0.25">
      <c r="A203" s="103" t="s">
        <v>175</v>
      </c>
      <c r="B203" s="140"/>
      <c r="C203" s="140"/>
      <c r="D203" s="318"/>
      <c r="E203" s="172"/>
      <c r="F203" s="175"/>
      <c r="G203" s="177"/>
      <c r="H203" s="184"/>
      <c r="I203" s="184"/>
    </row>
    <row r="204" spans="1:9" x14ac:dyDescent="0.25">
      <c r="A204" s="103" t="s">
        <v>176</v>
      </c>
      <c r="B204" s="140"/>
      <c r="C204" s="140"/>
      <c r="D204" s="318"/>
      <c r="E204" s="172"/>
      <c r="F204" s="175"/>
      <c r="G204" s="177"/>
      <c r="H204" s="184"/>
      <c r="I204" s="184"/>
    </row>
    <row r="205" spans="1:9" x14ac:dyDescent="0.25">
      <c r="A205" s="103" t="s">
        <v>177</v>
      </c>
      <c r="B205" s="140"/>
      <c r="C205" s="140"/>
      <c r="D205" s="318"/>
      <c r="E205" s="172"/>
      <c r="F205" s="175"/>
      <c r="G205" s="177"/>
      <c r="H205" s="184"/>
      <c r="I205" s="184"/>
    </row>
    <row r="206" spans="1:9" x14ac:dyDescent="0.25">
      <c r="A206" s="103" t="s">
        <v>178</v>
      </c>
      <c r="B206" s="140"/>
      <c r="C206" s="140"/>
      <c r="D206" s="318"/>
      <c r="E206" s="172"/>
      <c r="F206" s="175"/>
      <c r="G206" s="177"/>
      <c r="H206" s="184"/>
      <c r="I206" s="184"/>
    </row>
    <row r="207" spans="1:9" x14ac:dyDescent="0.25">
      <c r="A207" s="103" t="s">
        <v>179</v>
      </c>
      <c r="B207" s="140"/>
      <c r="C207" s="140"/>
      <c r="D207" s="318"/>
      <c r="E207" s="172"/>
      <c r="F207" s="175"/>
      <c r="G207" s="177"/>
      <c r="H207" s="184"/>
      <c r="I207" s="184"/>
    </row>
    <row r="208" spans="1:9" x14ac:dyDescent="0.25">
      <c r="A208" s="103" t="s">
        <v>180</v>
      </c>
      <c r="B208" s="140"/>
      <c r="C208" s="140"/>
      <c r="D208" s="318"/>
      <c r="E208" s="172"/>
      <c r="F208" s="175"/>
      <c r="G208" s="177"/>
      <c r="H208" s="184"/>
      <c r="I208" s="184"/>
    </row>
    <row r="209" spans="1:9" x14ac:dyDescent="0.25">
      <c r="A209" s="103" t="s">
        <v>181</v>
      </c>
      <c r="B209" s="140"/>
      <c r="C209" s="140"/>
      <c r="D209" s="318"/>
      <c r="E209" s="172"/>
      <c r="F209" s="175"/>
      <c r="G209" s="177"/>
      <c r="H209" s="184"/>
      <c r="I209" s="184"/>
    </row>
    <row r="210" spans="1:9" x14ac:dyDescent="0.25">
      <c r="A210" s="103" t="s">
        <v>182</v>
      </c>
      <c r="B210" s="140"/>
      <c r="C210" s="140"/>
      <c r="D210" s="318"/>
      <c r="E210" s="172"/>
      <c r="F210" s="175"/>
      <c r="G210" s="177"/>
      <c r="H210" s="184"/>
      <c r="I210" s="184"/>
    </row>
    <row r="211" spans="1:9" x14ac:dyDescent="0.25">
      <c r="A211" s="103" t="s">
        <v>183</v>
      </c>
      <c r="B211" s="140"/>
      <c r="C211" s="140"/>
      <c r="D211" s="318"/>
      <c r="E211" s="172"/>
      <c r="F211" s="175"/>
      <c r="G211" s="177"/>
      <c r="H211" s="184"/>
      <c r="I211" s="184"/>
    </row>
    <row r="212" spans="1:9" x14ac:dyDescent="0.25">
      <c r="A212" s="103" t="s">
        <v>184</v>
      </c>
      <c r="B212" s="140"/>
      <c r="C212" s="140"/>
      <c r="D212" s="318"/>
      <c r="E212" s="172"/>
      <c r="F212" s="175"/>
      <c r="G212" s="177"/>
      <c r="H212" s="184"/>
      <c r="I212" s="184"/>
    </row>
    <row r="213" spans="1:9" x14ac:dyDescent="0.25">
      <c r="A213" s="103" t="s">
        <v>185</v>
      </c>
      <c r="B213" s="140"/>
      <c r="C213" s="140"/>
      <c r="D213" s="318"/>
      <c r="E213" s="172"/>
      <c r="F213" s="175"/>
      <c r="G213" s="177"/>
      <c r="H213" s="184"/>
      <c r="I213" s="184"/>
    </row>
    <row r="214" spans="1:9" x14ac:dyDescent="0.25">
      <c r="A214" s="103" t="s">
        <v>186</v>
      </c>
      <c r="B214" s="140"/>
      <c r="C214" s="140"/>
      <c r="D214" s="318"/>
      <c r="E214" s="172"/>
      <c r="F214" s="175"/>
      <c r="G214" s="177"/>
      <c r="H214" s="184"/>
      <c r="I214" s="184"/>
    </row>
    <row r="215" spans="1:9" x14ac:dyDescent="0.25">
      <c r="A215" s="103" t="s">
        <v>187</v>
      </c>
      <c r="B215" s="140"/>
      <c r="C215" s="140"/>
      <c r="D215" s="318"/>
      <c r="E215" s="172"/>
      <c r="F215" s="175"/>
      <c r="G215" s="177"/>
      <c r="H215" s="184"/>
      <c r="I215" s="184"/>
    </row>
    <row r="216" spans="1:9" x14ac:dyDescent="0.25">
      <c r="A216" s="103" t="s">
        <v>188</v>
      </c>
      <c r="B216" s="140"/>
      <c r="C216" s="140"/>
      <c r="D216" s="318"/>
      <c r="E216" s="172"/>
      <c r="F216" s="175"/>
      <c r="G216" s="177"/>
      <c r="H216" s="184"/>
      <c r="I216" s="184"/>
    </row>
    <row r="217" spans="1:9" x14ac:dyDescent="0.25">
      <c r="A217" s="103" t="s">
        <v>189</v>
      </c>
      <c r="B217" s="140"/>
      <c r="C217" s="140"/>
      <c r="D217" s="318"/>
      <c r="E217" s="172"/>
      <c r="F217" s="175"/>
      <c r="G217" s="177"/>
      <c r="H217" s="184"/>
      <c r="I217" s="184"/>
    </row>
    <row r="218" spans="1:9" x14ac:dyDescent="0.25">
      <c r="A218" s="103" t="s">
        <v>190</v>
      </c>
      <c r="B218" s="140"/>
      <c r="C218" s="140"/>
      <c r="D218" s="318"/>
      <c r="E218" s="172"/>
      <c r="F218" s="175"/>
      <c r="G218" s="177"/>
      <c r="H218" s="184"/>
      <c r="I218" s="184"/>
    </row>
    <row r="219" spans="1:9" x14ac:dyDescent="0.25">
      <c r="A219" s="103" t="s">
        <v>191</v>
      </c>
      <c r="B219" s="140"/>
      <c r="C219" s="140"/>
      <c r="D219" s="318"/>
      <c r="E219" s="172"/>
      <c r="F219" s="175"/>
      <c r="G219" s="177"/>
      <c r="H219" s="184"/>
      <c r="I219" s="184"/>
    </row>
    <row r="220" spans="1:9" x14ac:dyDescent="0.25">
      <c r="A220" s="103" t="s">
        <v>192</v>
      </c>
      <c r="B220" s="141"/>
      <c r="C220" s="141"/>
      <c r="D220" s="320"/>
      <c r="E220" s="174"/>
      <c r="F220" s="176"/>
      <c r="G220" s="178"/>
      <c r="H220" s="184"/>
      <c r="I220" s="184"/>
    </row>
    <row r="221" spans="1:9" x14ac:dyDescent="0.25">
      <c r="A221" s="103" t="s">
        <v>193</v>
      </c>
      <c r="B221" s="140"/>
      <c r="C221" s="140"/>
      <c r="D221" s="318"/>
      <c r="E221" s="172"/>
      <c r="F221" s="175"/>
      <c r="G221" s="177"/>
      <c r="H221" s="184"/>
      <c r="I221" s="184"/>
    </row>
    <row r="222" spans="1:9" x14ac:dyDescent="0.25">
      <c r="A222" s="103" t="s">
        <v>194</v>
      </c>
      <c r="B222" s="140"/>
      <c r="C222" s="140"/>
      <c r="D222" s="318"/>
      <c r="E222" s="172"/>
      <c r="F222" s="175"/>
      <c r="G222" s="177"/>
      <c r="H222" s="184"/>
      <c r="I222" s="184"/>
    </row>
    <row r="223" spans="1:9" x14ac:dyDescent="0.25">
      <c r="A223" s="506"/>
      <c r="B223" s="506"/>
      <c r="C223" s="506"/>
      <c r="D223" s="506"/>
      <c r="E223" s="506"/>
      <c r="F223" s="506"/>
      <c r="G223" s="506"/>
      <c r="H223" s="506"/>
      <c r="I223" s="506"/>
    </row>
  </sheetData>
  <sheetProtection algorithmName="SHA-512" hashValue="KgeRAJC8jcb+CJ5xZU6K6hjX+hKJMjHsmVmhn5DRw/k9ydXFZsbNc0pjbnpBQZamaNaX/7mYt6iksQl5NpqoxA==" saltValue="hXFj7Bz8PA2hGX2PYXUgtQ==" spinCount="100000" sheet="1" insertRows="0" selectLockedCells="1"/>
  <protectedRanges>
    <protectedRange sqref="A4 A48 A92 A136 A180 A49:C50 E49:G50 E93:G94 E137:G138 E181:G182 E5:G6 A5:C6 A93:C94 A137:C138 A181:C182" name="Bereich2_1"/>
    <protectedRange sqref="A1" name="Bereich2_2"/>
  </protectedRanges>
  <dataValidations count="1">
    <dataValidation allowBlank="1" showInputMessage="1" sqref="F7:F46 F51:F90 F95:F134 F139:F178 F183:F222" xr:uid="{00000000-0002-0000-0800-000000000000}"/>
  </dataValidations>
  <pageMargins left="0.7" right="0.7" top="0.78740157499999996" bottom="0.78740157499999996" header="0.3" footer="0.3"/>
  <pageSetup paperSize="9" orientation="portrait" r:id="rId1"/>
  <tableParts count="5">
    <tablePart r:id="rId2"/>
    <tablePart r:id="rId3"/>
    <tablePart r:id="rId4"/>
    <tablePart r:id="rId5"/>
    <tablePart r:id="rId6"/>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chlagworte xmlns="ed6f7af3-6990-4908-9b3d-2b21c4d9c9b5"/>
    <Empfänger xmlns="ed6f7af3-6990-4908-9b3d-2b21c4d9c9b5">BNetzA</Empfänger>
    <HPS xmlns="ed6f7af3-6990-4908-9b3d-2b21c4d9c9b5">Vorbereitung_RGL</HPS>
    <Art xmlns="ed6f7af3-6990-4908-9b3d-2b21c4d9c9b5">Dokument</Art>
    <Themenfeld xmlns="ed6f7af3-6990-4908-9b3d-2b21c4d9c9b5">
      <Value>Juristisch</Value>
    </Themenfeld>
    <Aktenrelevant xmlns="ed6f7af3-6990-4908-9b3d-2b21c4d9c9b5">false</Aktenrelevant>
    <Ausschreibung_Nr xmlns="ed6f7af3-6990-4908-9b3d-2b21c4d9c9b5">1</Ausschreibung_Nr>
    <TaxCatchAll xmlns="ed6f7af3-6990-4908-9b3d-2b21c4d9c9b5"/>
    <Sender xmlns="ed6f7af3-6990-4908-9b3d-2b21c4d9c9b5">BNetzA</Sender>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8802D48393820A48BA71B626EFEEE6C3" ma:contentTypeVersion="16" ma:contentTypeDescription="Ein neues Dokument erstellen." ma:contentTypeScope="" ma:versionID="5e496d1fce0ecd36160e99bee0b51190">
  <xsd:schema xmlns:xsd="http://www.w3.org/2001/XMLSchema" xmlns:xs="http://www.w3.org/2001/XMLSchema" xmlns:p="http://schemas.microsoft.com/office/2006/metadata/properties" xmlns:ns2="ed6f7af3-6990-4908-9b3d-2b21c4d9c9b5" targetNamespace="http://schemas.microsoft.com/office/2006/metadata/properties" ma:root="true" ma:fieldsID="3e49352210fbdf1eefa5e8ed3570294a" ns2:_="">
    <xsd:import namespace="ed6f7af3-6990-4908-9b3d-2b21c4d9c9b5"/>
    <xsd:element name="properties">
      <xsd:complexType>
        <xsd:sequence>
          <xsd:element name="documentManagement">
            <xsd:complexType>
              <xsd:all>
                <xsd:element ref="ns2:Art"/>
                <xsd:element ref="ns2:Schlagworte" minOccurs="0"/>
                <xsd:element ref="ns2:Sender"/>
                <xsd:element ref="ns2:Empfänger" minOccurs="0"/>
                <xsd:element ref="ns2:TaxCatchAll" minOccurs="0"/>
                <xsd:element ref="ns2:Themenfeld" minOccurs="0"/>
                <xsd:element ref="ns2:HPS" minOccurs="0"/>
                <xsd:element ref="ns2:Ausschreibung_Nr" minOccurs="0"/>
                <xsd:element ref="ns2:Aktenreleva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6f7af3-6990-4908-9b3d-2b21c4d9c9b5" elementFormDefault="qualified">
    <xsd:import namespace="http://schemas.microsoft.com/office/2006/documentManagement/types"/>
    <xsd:import namespace="http://schemas.microsoft.com/office/infopath/2007/PartnerControls"/>
    <xsd:element name="Art" ma:index="8" ma:displayName="Art" ma:default="Dokument" ma:description="Art des Dokumentes" ma:format="Dropdown" ma:internalName="Art">
      <xsd:simpleType>
        <xsd:restriction base="dms:Choice">
          <xsd:enumeration value="anderes"/>
          <xsd:enumeration value="Dokument"/>
          <xsd:enumeration value="Gutachten"/>
          <xsd:enumeration value="Präsentation"/>
          <xsd:enumeration value="VM"/>
          <xsd:enumeration value="Stellungnahme"/>
        </xsd:restriction>
      </xsd:simpleType>
    </xsd:element>
    <xsd:element name="Schlagworte" ma:index="9" nillable="true" ma:displayName="Schlagworte" ma:internalName="Schlagworte">
      <xsd:complexType>
        <xsd:complexContent>
          <xsd:extension base="dms:MultiChoice">
            <xsd:sequence>
              <xsd:element name="Value" maxOccurs="unbounded" minOccurs="0" nillable="true">
                <xsd:simpleType>
                  <xsd:restriction base="dms:Choice">
                    <xsd:enumeration value="Anlagenbegriff"/>
                    <xsd:enumeration value="Ausschreibung"/>
                    <xsd:enumeration value="Brennstoffversorgung"/>
                    <xsd:enumeration value="EnWG"/>
                    <xsd:enumeration value="KapResV"/>
                    <xsd:enumeration value="Kosten"/>
                    <xsd:enumeration value="Nachweise"/>
                    <xsd:enumeration value="Netzreserve"/>
                    <xsd:enumeration value="Standardbedingungen"/>
                    <xsd:enumeration value="Teilnahmevoraussetzungen"/>
                    <xsd:enumeration value="Vertragsstrafen"/>
                  </xsd:restriction>
                </xsd:simpleType>
              </xsd:element>
            </xsd:sequence>
          </xsd:extension>
        </xsd:complexContent>
      </xsd:complexType>
    </xsd:element>
    <xsd:element name="Sender" ma:index="10" ma:displayName="Sender" ma:default="BNetzA" ma:format="RadioButtons" ma:internalName="Sender">
      <xsd:simpleType>
        <xsd:restriction base="dms:Choice">
          <xsd:enumeration value="andere"/>
          <xsd:enumeration value="BMWi"/>
          <xsd:enumeration value="BNetzA"/>
          <xsd:enumeration value="Marktteilnehmer"/>
          <xsd:enumeration value="ÜNB"/>
        </xsd:restriction>
      </xsd:simpleType>
    </xsd:element>
    <xsd:element name="Empfänger" ma:index="11" nillable="true" ma:displayName="Empfänger" ma:default="andere" ma:format="RadioButtons" ma:internalName="Empf_x00e4_nger">
      <xsd:simpleType>
        <xsd:restriction base="dms:Choice">
          <xsd:enumeration value="andere"/>
          <xsd:enumeration value="BMWi"/>
          <xsd:enumeration value="BNetzA"/>
          <xsd:enumeration value="Marktteilnehmer"/>
          <xsd:enumeration value="ÜNB"/>
        </xsd:restriction>
      </xsd:simpleType>
    </xsd:element>
    <xsd:element name="TaxCatchAll" ma:index="12" nillable="true" ma:displayName="Taxonomiespalte &quot;Alle abfangen&quot;" ma:description="" ma:hidden="true" ma:list="{99678606-f756-4dd0-a7ad-fc24ea3f7ba1}" ma:internalName="TaxCatchAll" ma:showField="CatchAllData" ma:web="ed6f7af3-6990-4908-9b3d-2b21c4d9c9b5">
      <xsd:complexType>
        <xsd:complexContent>
          <xsd:extension base="dms:MultiChoiceLookup">
            <xsd:sequence>
              <xsd:element name="Value" type="dms:Lookup" maxOccurs="unbounded" minOccurs="0" nillable="true"/>
            </xsd:sequence>
          </xsd:extension>
        </xsd:complexContent>
      </xsd:complexType>
    </xsd:element>
    <xsd:element name="Themenfeld" ma:index="13" nillable="true" ma:displayName="Themenfeld" ma:default="Juristisch" ma:internalName="Themenfeld">
      <xsd:complexType>
        <xsd:complexContent>
          <xsd:extension base="dms:MultiChoiceFillIn">
            <xsd:sequence>
              <xsd:element name="Value" maxOccurs="unbounded" minOccurs="0" nillable="true">
                <xsd:simpleType>
                  <xsd:union memberTypes="dms:Text">
                    <xsd:simpleType>
                      <xsd:restriction base="dms:Choice">
                        <xsd:enumeration value="Juristisch"/>
                        <xsd:enumeration value="Ökonomisch"/>
                        <xsd:enumeration value="Technisch"/>
                        <xsd:enumeration value="Politisch"/>
                        <xsd:enumeration value="Organisatorisch"/>
                      </xsd:restriction>
                    </xsd:simpleType>
                  </xsd:union>
                </xsd:simpleType>
              </xsd:element>
            </xsd:sequence>
          </xsd:extension>
        </xsd:complexContent>
      </xsd:complexType>
    </xsd:element>
    <xsd:element name="HPS" ma:index="14" nillable="true" ma:displayName="Prozess" ma:default="Vorbereitung_RGL" ma:format="RadioButtons" ma:internalName="HPS">
      <xsd:simpleType>
        <xsd:restriction base="dms:Choice">
          <xsd:enumeration value="13k EnWG"/>
          <xsd:enumeration value="Gebotsverfahren"/>
          <xsd:enumeration value="Konsultation"/>
          <xsd:enumeration value="Kostenanerkennung"/>
          <xsd:enumeration value="Mitteilungspflichten"/>
          <xsd:enumeration value="SB_TV"/>
          <xsd:enumeration value="Vorbereitung_RGL"/>
        </xsd:restriction>
      </xsd:simpleType>
    </xsd:element>
    <xsd:element name="Ausschreibung_Nr" ma:index="15" nillable="true" ma:displayName="AV_Nr" ma:default="1" ma:description="Ausschreibungsverfahren" ma:format="RadioButtons" ma:internalName="Ausschreibung_Nr">
      <xsd:simpleType>
        <xsd:restriction base="dms:Choice">
          <xsd:enumeration value="n/a"/>
          <xsd:enumeration value="1"/>
          <xsd:enumeration value="2"/>
          <xsd:enumeration value="3"/>
        </xsd:restriction>
      </xsd:simpleType>
    </xsd:element>
    <xsd:element name="Aktenrelevant" ma:index="16" nillable="true" ma:displayName="Aktenrelevant" ma:default="0" ma:internalName="Aktenrelevant">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6C2F2C6-2CEA-455F-A0D8-8342DEDB7D78}">
  <ds:schemaRefs>
    <ds:schemaRef ds:uri="http://schemas.microsoft.com/sharepoint/v3/contenttype/forms"/>
  </ds:schemaRefs>
</ds:datastoreItem>
</file>

<file path=customXml/itemProps2.xml><?xml version="1.0" encoding="utf-8"?>
<ds:datastoreItem xmlns:ds="http://schemas.openxmlformats.org/officeDocument/2006/customXml" ds:itemID="{66E8A51B-EDDD-42EE-9AAA-966C575D2E72}">
  <ds:schemaRefs>
    <ds:schemaRef ds:uri="http://www.w3.org/XML/1998/namespace"/>
    <ds:schemaRef ds:uri="http://schemas.microsoft.com/office/2006/metadata/properties"/>
    <ds:schemaRef ds:uri="http://purl.org/dc/dcmitype/"/>
    <ds:schemaRef ds:uri="http://schemas.microsoft.com/office/2006/documentManagement/types"/>
    <ds:schemaRef ds:uri="http://purl.org/dc/terms/"/>
    <ds:schemaRef ds:uri="http://purl.org/dc/elements/1.1/"/>
    <ds:schemaRef ds:uri="http://schemas.microsoft.com/office/infopath/2007/PartnerControls"/>
    <ds:schemaRef ds:uri="http://schemas.openxmlformats.org/package/2006/metadata/core-properties"/>
    <ds:schemaRef ds:uri="ed6f7af3-6990-4908-9b3d-2b21c4d9c9b5"/>
  </ds:schemaRefs>
</ds:datastoreItem>
</file>

<file path=customXml/itemProps3.xml><?xml version="1.0" encoding="utf-8"?>
<ds:datastoreItem xmlns:ds="http://schemas.openxmlformats.org/officeDocument/2006/customXml" ds:itemID="{435CCC1E-F1C8-4917-BB1A-F878A3950A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6f7af3-6990-4908-9b3d-2b21c4d9c9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17</vt:i4>
      </vt:variant>
      <vt:variant>
        <vt:lpstr>Benannte Bereiche</vt:lpstr>
      </vt:variant>
      <vt:variant>
        <vt:i4>4</vt:i4>
      </vt:variant>
    </vt:vector>
  </HeadingPairs>
  <TitlesOfParts>
    <vt:vector size="21" baseType="lpstr">
      <vt:lpstr>Hinweise</vt:lpstr>
      <vt:lpstr>Kostenübersicht</vt:lpstr>
      <vt:lpstr>N_1</vt:lpstr>
      <vt:lpstr>N_2</vt:lpstr>
      <vt:lpstr>N_3</vt:lpstr>
      <vt:lpstr>N_4</vt:lpstr>
      <vt:lpstr>P_1</vt:lpstr>
      <vt:lpstr>P_2</vt:lpstr>
      <vt:lpstr>P_3</vt:lpstr>
      <vt:lpstr>P_4</vt:lpstr>
      <vt:lpstr>P_5</vt:lpstr>
      <vt:lpstr>K_1</vt:lpstr>
      <vt:lpstr>K_2</vt:lpstr>
      <vt:lpstr>S_1</vt:lpstr>
      <vt:lpstr>S_2</vt:lpstr>
      <vt:lpstr>B_1</vt:lpstr>
      <vt:lpstr>B_2</vt:lpstr>
      <vt:lpstr>N_1!Druckbereich</vt:lpstr>
      <vt:lpstr>N_2!Druckbereich</vt:lpstr>
      <vt:lpstr>P_1!Druckbereich</vt:lpstr>
      <vt:lpstr>P_2!Druckbereich</vt:lpstr>
    </vt:vector>
  </TitlesOfParts>
  <Company>Bundesnetzagentur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Juliane Rölver</dc:creator>
  <cp:lastModifiedBy>612k</cp:lastModifiedBy>
  <cp:lastPrinted>2023-03-08T10:38:58Z</cp:lastPrinted>
  <dcterms:created xsi:type="dcterms:W3CDTF">2018-08-10T11:39:24Z</dcterms:created>
  <dcterms:modified xsi:type="dcterms:W3CDTF">2024-07-11T07:37:10Z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0x0101008802D48393820A48BA71B626EFEEE6C3</vt:lpwstr>
  </property>
</Properties>
</file>